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omments6.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omments7.xml" ContentType="application/vnd.openxmlformats-officedocument.spreadsheetml.comments+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BFagan\Quant_Research_and_Development\Credit\Recovery_Rates\"/>
    </mc:Choice>
  </mc:AlternateContent>
  <bookViews>
    <workbookView xWindow="-15" yWindow="6165" windowWidth="19230" windowHeight="3090"/>
  </bookViews>
  <sheets>
    <sheet name="iQ ML_Model_Info" sheetId="13" r:id="rId1"/>
    <sheet name="Sr Unsec" sheetId="1" r:id="rId2"/>
    <sheet name="Sector" sheetId="2" r:id="rId3"/>
    <sheet name="Type" sheetId="6" r:id="rId4"/>
    <sheet name="Rating" sheetId="11" r:id="rId5"/>
    <sheet name="Model 2yr DefAmt" sheetId="7" r:id="rId6"/>
    <sheet name="Model 2yr FaceAmt" sheetId="8" r:id="rId7"/>
    <sheet name="Data" sheetId="4" r:id="rId8"/>
    <sheet name="Summary" sheetId="5" r:id="rId9"/>
    <sheet name="scenarios" sheetId="10"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_FDS_HYPERLINK_TOGGLE_STATE__" hidden="1">"ON"</definedName>
    <definedName name="__FDS_UNIQUE_RANGE_ID_GENERATOR_COUNTER" hidden="1">1</definedName>
    <definedName name="_DLX2.USE">'[1]asia loans'!#REF!</definedName>
    <definedName name="_DLX3.USE">#REF!</definedName>
    <definedName name="_xlnm._FilterDatabase" localSheetId="7" hidden="1">Data!$A$2:$J$1152</definedName>
    <definedName name="AssetMgrBreakdownReportDate">'[2]Asset Managers'!$M$1</definedName>
    <definedName name="AssetMgrBreakdownTopLeft">'[2]Asset Managers'!$C$4</definedName>
    <definedName name="autoFileterRange">#REF!</definedName>
    <definedName name="bbg.IncludeMTD">#REF!</definedName>
    <definedName name="bbg.IncludeQTD">#REF!</definedName>
    <definedName name="bbg.IncludeWTD">#REF!</definedName>
    <definedName name="bbg.IncludeYTD">#REF!</definedName>
    <definedName name="Bbg.ReportDate">[3]Bbg!$C$4</definedName>
    <definedName name="Bbg.Spacer">[4]Bbg!$C$1</definedName>
    <definedName name="bbg.spacing">#REF!</definedName>
    <definedName name="bbgDate">[5]Data!$K$1</definedName>
    <definedName name="BestWorstPerformers.TitleRow">#REF!</definedName>
    <definedName name="BLPH1" hidden="1">#REF!</definedName>
    <definedName name="BLPH10" hidden="1">#REF!</definedName>
    <definedName name="BLPH100" hidden="1">#REF!</definedName>
    <definedName name="BLPH101" hidden="1">#REF!</definedName>
    <definedName name="BLPH102" hidden="1">#REF!</definedName>
    <definedName name="BLPH103" hidden="1">#REF!</definedName>
    <definedName name="BLPH104" hidden="1">#REF!</definedName>
    <definedName name="BLPH105" hidden="1">#REF!</definedName>
    <definedName name="BLPH106" hidden="1">#REF!</definedName>
    <definedName name="BLPH107" hidden="1">#REF!</definedName>
    <definedName name="BLPH108" hidden="1">#REF!</definedName>
    <definedName name="BLPH109" hidden="1">#REF!</definedName>
    <definedName name="BLPH11" hidden="1">#REF!</definedName>
    <definedName name="BLPH110" hidden="1">#REF!</definedName>
    <definedName name="BLPH111" hidden="1">#REF!</definedName>
    <definedName name="BLPH112" hidden="1">#REF!</definedName>
    <definedName name="BLPH113" hidden="1">#REF!</definedName>
    <definedName name="BLPH114" hidden="1">#REF!</definedName>
    <definedName name="BLPH115" hidden="1">#REF!</definedName>
    <definedName name="BLPH116" hidden="1">#REF!</definedName>
    <definedName name="BLPH117" hidden="1">#REF!</definedName>
    <definedName name="BLPH118" hidden="1">#REF!</definedName>
    <definedName name="BLPH119" hidden="1">#REF!</definedName>
    <definedName name="BLPH12" hidden="1">#REF!</definedName>
    <definedName name="BLPH120" hidden="1">#REF!</definedName>
    <definedName name="BLPH121" hidden="1">#REF!</definedName>
    <definedName name="BLPH122" hidden="1">#REF!</definedName>
    <definedName name="BLPH123" hidden="1">#REF!</definedName>
    <definedName name="BLPH124" hidden="1">#REF!</definedName>
    <definedName name="BLPH125" hidden="1">#REF!</definedName>
    <definedName name="BLPH126" hidden="1">#REF!</definedName>
    <definedName name="BLPH127" hidden="1">#REF!</definedName>
    <definedName name="BLPH128" hidden="1">#REF!</definedName>
    <definedName name="BLPH129" hidden="1">#REF!</definedName>
    <definedName name="BLPH13" hidden="1">#REF!</definedName>
    <definedName name="BLPH130" hidden="1">#REF!</definedName>
    <definedName name="BLPH131" hidden="1">#REF!</definedName>
    <definedName name="BLPH132" hidden="1">#REF!</definedName>
    <definedName name="BLPH133" hidden="1">#REF!</definedName>
    <definedName name="BLPH134" hidden="1">#REF!</definedName>
    <definedName name="BLPH135" hidden="1">#REF!</definedName>
    <definedName name="BLPH136" hidden="1">#REF!</definedName>
    <definedName name="BLPH137" hidden="1">#REF!</definedName>
    <definedName name="BLPH138" hidden="1">#REF!</definedName>
    <definedName name="BLPH139" hidden="1">#REF!</definedName>
    <definedName name="BLPH14" hidden="1">#REF!</definedName>
    <definedName name="BLPH140" hidden="1">#REF!</definedName>
    <definedName name="BLPH141" hidden="1">#REF!</definedName>
    <definedName name="BLPH142" hidden="1">#REF!</definedName>
    <definedName name="BLPH143" hidden="1">#REF!</definedName>
    <definedName name="BLPH144" hidden="1">#REF!</definedName>
    <definedName name="BLPH145" hidden="1">#REF!</definedName>
    <definedName name="BLPH146" hidden="1">#REF!</definedName>
    <definedName name="BLPH147" hidden="1">#REF!</definedName>
    <definedName name="BLPH148" hidden="1">#REF!</definedName>
    <definedName name="BLPH149" hidden="1">#REF!</definedName>
    <definedName name="BLPH15" hidden="1">#REF!</definedName>
    <definedName name="BLPH150" hidden="1">#REF!</definedName>
    <definedName name="BLPH151" hidden="1">#REF!</definedName>
    <definedName name="BLPH152" hidden="1">#REF!</definedName>
    <definedName name="BLPH153" hidden="1">#REF!</definedName>
    <definedName name="BLPH154" hidden="1">#REF!</definedName>
    <definedName name="BLPH155" hidden="1">#REF!</definedName>
    <definedName name="BLPH156" hidden="1">#REF!</definedName>
    <definedName name="BLPH157" hidden="1">#REF!</definedName>
    <definedName name="BLPH158" hidden="1">#REF!</definedName>
    <definedName name="BLPH159" hidden="1">#REF!</definedName>
    <definedName name="BLPH16" hidden="1">#REF!</definedName>
    <definedName name="BLPH160" hidden="1">#REF!</definedName>
    <definedName name="BLPH161" hidden="1">#REF!</definedName>
    <definedName name="BLPH162" hidden="1">#REF!</definedName>
    <definedName name="BLPH163" hidden="1">#REF!</definedName>
    <definedName name="BLPH164" hidden="1">#REF!</definedName>
    <definedName name="BLPH165" hidden="1">#REF!</definedName>
    <definedName name="BLPH166" hidden="1">#REF!</definedName>
    <definedName name="BLPH167" hidden="1">#REF!</definedName>
    <definedName name="BLPH168" hidden="1">#REF!</definedName>
    <definedName name="BLPH169" hidden="1">#REF!</definedName>
    <definedName name="BLPH17" hidden="1">#REF!</definedName>
    <definedName name="BLPH170" hidden="1">#REF!</definedName>
    <definedName name="BLPH171" hidden="1">#REF!</definedName>
    <definedName name="BLPH172" hidden="1">#REF!</definedName>
    <definedName name="BLPH173" hidden="1">#REF!</definedName>
    <definedName name="BLPH174" hidden="1">#REF!</definedName>
    <definedName name="BLPH175" hidden="1">#REF!</definedName>
    <definedName name="BLPH176" hidden="1">#REF!</definedName>
    <definedName name="BLPH177" hidden="1">#REF!</definedName>
    <definedName name="BLPH178" hidden="1">#REF!</definedName>
    <definedName name="BLPH179" hidden="1">#REF!</definedName>
    <definedName name="BLPH18" hidden="1">#REF!</definedName>
    <definedName name="BLPH180" hidden="1">#REF!</definedName>
    <definedName name="BLPH181" hidden="1">#REF!</definedName>
    <definedName name="BLPH182" hidden="1">#REF!</definedName>
    <definedName name="BLPH183" hidden="1">#REF!</definedName>
    <definedName name="BLPH184" hidden="1">#REF!</definedName>
    <definedName name="BLPH185" hidden="1">#REF!</definedName>
    <definedName name="BLPH186" hidden="1">#REF!</definedName>
    <definedName name="BLPH187" hidden="1">#REF!</definedName>
    <definedName name="BLPH188" hidden="1">#REF!</definedName>
    <definedName name="BLPH189" hidden="1">#REF!</definedName>
    <definedName name="BLPH19" hidden="1">#REF!</definedName>
    <definedName name="BLPH190" hidden="1">#REF!</definedName>
    <definedName name="BLPH191" hidden="1">#REF!</definedName>
    <definedName name="BLPH192" hidden="1">#REF!</definedName>
    <definedName name="BLPH193" hidden="1">#REF!</definedName>
    <definedName name="BLPH194" hidden="1">#REF!</definedName>
    <definedName name="BLPH195" hidden="1">#REF!</definedName>
    <definedName name="BLPH196" hidden="1">#REF!</definedName>
    <definedName name="BLPH197" hidden="1">#REF!</definedName>
    <definedName name="BLPH198" hidden="1">#REF!</definedName>
    <definedName name="BLPH199" hidden="1">#REF!</definedName>
    <definedName name="BLPH2" hidden="1">#REF!</definedName>
    <definedName name="BLPH20" hidden="1">#REF!</definedName>
    <definedName name="BLPH200" hidden="1">#REF!</definedName>
    <definedName name="BLPH201" hidden="1">#REF!</definedName>
    <definedName name="BLPH202" hidden="1">#REF!</definedName>
    <definedName name="BLPH203" hidden="1">#REF!</definedName>
    <definedName name="BLPH204" hidden="1">#REF!</definedName>
    <definedName name="BLPH205" hidden="1">#REF!</definedName>
    <definedName name="BLPH206" hidden="1">#REF!</definedName>
    <definedName name="BLPH207" hidden="1">#REF!</definedName>
    <definedName name="BLPH208" hidden="1">#REF!</definedName>
    <definedName name="BLPH209" hidden="1">#REF!</definedName>
    <definedName name="BLPH21" hidden="1">#REF!</definedName>
    <definedName name="BLPH210" hidden="1">#REF!</definedName>
    <definedName name="BLPH211" hidden="1">#REF!</definedName>
    <definedName name="BLPH212" hidden="1">#REF!</definedName>
    <definedName name="BLPH213" hidden="1">#REF!</definedName>
    <definedName name="BLPH214" hidden="1">#REF!</definedName>
    <definedName name="BLPH215" hidden="1">#REF!</definedName>
    <definedName name="BLPH216" hidden="1">#REF!</definedName>
    <definedName name="BLPH217" hidden="1">#REF!</definedName>
    <definedName name="BLPH218" hidden="1">#REF!</definedName>
    <definedName name="BLPH219"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5" hidden="1">#REF!</definedName>
    <definedName name="BLPH6" hidden="1">#REF!</definedName>
    <definedName name="BLPH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ondListing.TopLeftRange">'[6]distressed bond list'!$A$5</definedName>
    <definedName name="cdsTypeSelector.cdsFlag">#REF!</definedName>
    <definedName name="cdsTypeSelector.fillRange">#REF!</definedName>
    <definedName name="cdsTypeSelector.lcdsFlag">#REF!</definedName>
    <definedName name="cdsTypeSelector.selectionRange">#REF!</definedName>
    <definedName name="ChartData.Buckets.MDTW">[7]ChartData!#REF!</definedName>
    <definedName name="ChartData.Buckets.OAS">[7]ChartData!#REF!</definedName>
    <definedName name="ChartData.Buckets.Price">[7]ChartData!#REF!</definedName>
    <definedName name="ChartData.Buckets.ReportDate">[7]ChartData!#REF!</definedName>
    <definedName name="ChartData.Buckets.YTW">[7]ChartData!#REF!</definedName>
    <definedName name="ChartData.Filter">'[8]Figure 3, 4'!#REF!</definedName>
    <definedName name="ChartData.Indexes.Markit">#REF!</definedName>
    <definedName name="ChartData.Indexes.ML">#REF!</definedName>
    <definedName name="ChartData.TRRIndex">[9]ChartData!#REF!</definedName>
    <definedName name="ChartData.TRRIndex.Date.T0">[9]ChartData!#REF!</definedName>
    <definedName name="ChartData.TRRIndex.Date.Tm1">[9]ChartData!#REF!</definedName>
    <definedName name="ChartData.TRRSector">[9]ChartData!#REF!</definedName>
    <definedName name="ChartData.TRRSector.Date.T0">[9]ChartData!#REF!</definedName>
    <definedName name="ChartData.TRRSector.Date.Tm1">[9]ChartData!#REF!</definedName>
    <definedName name="children">'[10]ALL MAPPED CHILDREN'!$A$2:$C$4275</definedName>
    <definedName name="chtCats">OFFSET(#REF!,MIN(COUNTIF(#REF!,"&gt;0"), COUNTIF(#REF!,"&gt;0")-(COUNTIF(#REF!,"&gt;0")-10)),0,-MIN(chtLEN,COUNTIF(#REF!,"&gt;0")),1)</definedName>
    <definedName name="chtCats_C">OFFSET(#REF!,MIN(COUNTIF(#REF!,"&gt;0"),COUNTIF(#REF!,"&gt;0")-(COUNTIF(#REF!,"&gt;0")-10)),0,-MIN(chtLEN,COUNTIF(#REF!,"&gt;0")),1)</definedName>
    <definedName name="chtLEN">#REF!</definedName>
    <definedName name="currencySelection">[11]maps!$B$2</definedName>
    <definedName name="CurrencySource">[12]maps!$A$2:$A$5</definedName>
    <definedName name="dat">#REF!</definedName>
    <definedName name="DataDump.TitleRow">[13]DataDump!$A$4:$IV$4</definedName>
    <definedName name="dataPath">[2]Update!$C$3</definedName>
    <definedName name="dataTableName">[2]Update!$C$7</definedName>
    <definedName name="dateRange">#REF!</definedName>
    <definedName name="ddisFilter">#REF!</definedName>
    <definedName name="dealCountColumn">[14]maps!$A$28</definedName>
    <definedName name="debtTypeSelector.bondFlag">#REF!</definedName>
    <definedName name="debtTypeSelector.bondloanFlag">#REF!</definedName>
    <definedName name="debtTypeSelector.fillRange">#REF!</definedName>
    <definedName name="debtTypeSelector.loanFlag">#REF!</definedName>
    <definedName name="debtTypeSelector.selectionRange">#REF!</definedName>
    <definedName name="default_cell">'[15]mut fund liquidity'!$A$235</definedName>
    <definedName name="e030e03.01">'[15]issuance % mkt'!$A$5:$C$37</definedName>
    <definedName name="e030e03.02">#REF!</definedName>
    <definedName name="endingDate">[11]SqlSectorData!$B$2</definedName>
    <definedName name="EOK">#REF!</definedName>
    <definedName name="ex1CalcType">[16]flows!$G$23</definedName>
    <definedName name="ex1Filter">[16]flows!$C$26</definedName>
    <definedName name="ex1Series">[17]flows!#REF!</definedName>
    <definedName name="ex2.TickerRange.Start">#REF!</definedName>
    <definedName name="ex2CalcType">#REF!</definedName>
    <definedName name="ex3.CusipRankingBottom">#REF!</definedName>
    <definedName name="ex3.CusipRankingTop">#REF!</definedName>
    <definedName name="ex5.titleRow">'[11]4'!$A$4:$IV$4</definedName>
    <definedName name="ExportData">'[16]libor coupons'!#REF!</definedName>
    <definedName name="fieldList">[2]Update!$C$9:$C$25</definedName>
    <definedName name="fileNamePrefix">[2]Update!$C$5</definedName>
    <definedName name="fileNameSuffix">[2]Update!$C$6</definedName>
    <definedName name="Filter1">#REF!</definedName>
    <definedName name="Filter2">#REF!</definedName>
    <definedName name="Filter3">#REF!</definedName>
    <definedName name="Filter4">#REF!</definedName>
    <definedName name="Filter5">#REF!</definedName>
    <definedName name="FullHistory.SectorName">'[15]fund flows'!$B$3</definedName>
    <definedName name="FullHistory.TitleRow">'[15]fund flows'!$A$6:$IV$6</definedName>
    <definedName name="FullHistorySector">#REF!</definedName>
    <definedName name="FullHistorySeries">#REF!</definedName>
    <definedName name="FullHistoryTitles">#REF!</definedName>
    <definedName name="FullListing.MaturityColumn">#REF!</definedName>
    <definedName name="FullListing.TitleRow">#REF!</definedName>
    <definedName name="HighlightSelector">'[18]1.01'!$I$3</definedName>
    <definedName name="hw00.usd.memberOAS">[11]memberOAS!$A$1:$A$65536</definedName>
    <definedName name="ici_maps_categories">[19]Map!$A$1:$A$43</definedName>
    <definedName name="ici_maps_user_selection">[19]Map!$A$45</definedName>
    <definedName name="ici_objective">[19]Map!$B$45</definedName>
    <definedName name="Img_ML_1t5s6u1f" hidden="1">"IMG_10"</definedName>
    <definedName name="Img_ML_1y7a6c1t" hidden="1">"IMG_10"</definedName>
    <definedName name="Img_ML_2e1r5p2m" hidden="1">"IMG_18"</definedName>
    <definedName name="Img_ML_2j3u6k8a" hidden="1">"IMG_10"</definedName>
    <definedName name="Img_ML_2v6s9i5c" hidden="1">"IMG_12"</definedName>
    <definedName name="Img_ML_2x1b8j5c" hidden="1">"IMG_12"</definedName>
    <definedName name="Img_ML_3b3j3x9k" hidden="1">"IMG_10"</definedName>
    <definedName name="Img_ML_3c6e9c4g" hidden="1">"IMG_12"</definedName>
    <definedName name="Img_ML_3e2q4k7i" hidden="1">"IMG_10"</definedName>
    <definedName name="Img_ML_3h2n3p4v" hidden="1">"IMG_18"</definedName>
    <definedName name="Img_ML_3p5d9q5j" hidden="1">"IMG_10"</definedName>
    <definedName name="Img_ML_3y1j4m2m" hidden="1">"IMG_10"</definedName>
    <definedName name="Img_ML_4m3p5r8j" hidden="1">"IMG_12"</definedName>
    <definedName name="Img_ML_5e7s6t2u" hidden="1">"IMG_18"</definedName>
    <definedName name="Img_ML_5f9d1i5x" hidden="1">"IMG_18"</definedName>
    <definedName name="Img_ML_5h6q3g8u" hidden="1">"IMG_10"</definedName>
    <definedName name="Img_ML_5k8u7s9i" hidden="1">"IMG_18"</definedName>
    <definedName name="Img_ML_6f2p1m9g" hidden="1">"IMG_10"</definedName>
    <definedName name="Img_ML_6k9c9p4d" hidden="1">"IMG_18"</definedName>
    <definedName name="Img_ML_6r9u1n9k" hidden="1">"IMG_10"</definedName>
    <definedName name="Img_ML_6y9f7y3n" hidden="1">"IMG_10"</definedName>
    <definedName name="Img_ML_7m5m4k3b" hidden="1">"IMG_10"</definedName>
    <definedName name="Img_ML_7n6h3t1t" hidden="1">"IMG_10"</definedName>
    <definedName name="Img_ML_8b9j5t1p" hidden="1">"IMG_10"</definedName>
    <definedName name="Img_ML_8h3m3i1m" hidden="1">"IMG_12"</definedName>
    <definedName name="Img_ML_8j3w6p4c" hidden="1">"IMG_10"</definedName>
    <definedName name="Img_ML_8r1k8t4y" hidden="1">"IMG_10"</definedName>
    <definedName name="Img_ML_8s3q3c1i" hidden="1">"IMG_12"</definedName>
    <definedName name="Img_ML_9n1s4m5f" hidden="1">"IMG_12"</definedName>
    <definedName name="impliedUniverseSize">#REF!</definedName>
    <definedName name="Index.Filter">#REF!</definedName>
    <definedName name="Index.MainFilter">#REF!</definedName>
    <definedName name="indexAndCurrencySelection">[11]maps!$A$1</definedName>
    <definedName name="IndexData.Price.Daily.ML">#REF!</definedName>
    <definedName name="IndexData.Spread.Daily.ML">#REF!</definedName>
    <definedName name="IndexData.TRR.Daily.ML">#REF!</definedName>
    <definedName name="IndexData.YTM.Daily.ML">#REF!</definedName>
    <definedName name="IndexDataDates">'[18]1.01b'!$A$1:$A$65536</definedName>
    <definedName name="IndexDataOAS">'[18]1.01b'!$EW$1:$FD$65536</definedName>
    <definedName name="IndexDataPX">'[18]1.01b'!$DT$1:$EV$65536</definedName>
    <definedName name="IndexDataTRI">'[18]1.01b'!$A$1:$DS$65536</definedName>
    <definedName name="IndexLookupOAS">'[18]1.01b'!$EW$1:$FD$1</definedName>
    <definedName name="IndexLookupPX">'[18]1.01b'!$DT$1:$EV$1</definedName>
    <definedName name="IndexLookupTRI">'[18]1.01b'!$A$1:$DS$1</definedName>
    <definedName name="indexSelection">[11]maps!$A$2</definedName>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40035.7028819444</definedName>
    <definedName name="IQ_NTM" hidden="1">6000</definedName>
    <definedName name="IQ_TODAY" hidden="1">0</definedName>
    <definedName name="IQ_WEEK" hidden="1">50000</definedName>
    <definedName name="IQ_YTD" hidden="1">3000</definedName>
    <definedName name="IRSelection">#REF!</definedName>
    <definedName name="LeverageStats.CogsYOY">'[8]Figure 9'!#REF!</definedName>
    <definedName name="LeverageStats.EbitdaYOY">'[8]Figure 9'!#REF!</definedName>
    <definedName name="LeverageStats.Margins">'[8]Figure 9'!#REF!</definedName>
    <definedName name="LeverageStats.QOQchangesEbitda">'[8]Figure 9'!#REF!</definedName>
    <definedName name="LeverageStats.QOQchangesLeverage">'[8]Figure 9'!#REF!</definedName>
    <definedName name="LeverageStats.ReportDate">'[8]Figure 9'!$A$1:$A$65536</definedName>
    <definedName name="LeverageStats.RevenuesYOY">'[8]Figure 9'!#REF!</definedName>
    <definedName name="LeverageStats.SectorCoverage">'[8]Figure 9'!#REF!</definedName>
    <definedName name="LeverageStats.SectorLeverage">'[8]Figure 9'!#REF!</definedName>
    <definedName name="LeverageStats.SpreadPerTurn">'[8]Figure 9'!#REF!</definedName>
    <definedName name="LeverageStats.SpreadPerTurnInSectors">'[8]Figure 9'!#REF!</definedName>
    <definedName name="LeverageStats.TimeSeriesTopLeft">'[8]Figure 9'!#REF!</definedName>
    <definedName name="LeverageStats.TotalDebtYOY">'[8]Figure 9'!$B$1:$B$65536</definedName>
    <definedName name="ltmPeriodEnd">#REF!</definedName>
    <definedName name="ltmPeriodStart">#REF!</definedName>
    <definedName name="m_CohortDate">#REF!</definedName>
    <definedName name="m_ColRef">#REF!</definedName>
    <definedName name="m_ColRef1">#REF!</definedName>
    <definedName name="m_CriteriaField">#REF!</definedName>
    <definedName name="M_DataStartPoint1">#REF!</definedName>
    <definedName name="M_DataStartPoint2">#REF!</definedName>
    <definedName name="m_Destination1">'[20]Letter Denominators'!#REF!</definedName>
    <definedName name="m_Destination2">'[20]Letter Numerators'!#REF!</definedName>
    <definedName name="m_Destination3">'[20]Letter Marginal Default Rates'!#REF!</definedName>
    <definedName name="m_Destination4">'[20]Letter Cumulative Default Rates'!#REF!</definedName>
    <definedName name="m_Destination5">#REF!</definedName>
    <definedName name="m_ExtractofIntervals">#REF!</definedName>
    <definedName name="m_Fill1">#REF!</definedName>
    <definedName name="m_Fill2">#REF!</definedName>
    <definedName name="m_Fill3">#REF!</definedName>
    <definedName name="m_Fill4">#REF!</definedName>
    <definedName name="m_Fill5">#REF!</definedName>
    <definedName name="m_FirstDate">[20]wParm!$C$24</definedName>
    <definedName name="m_FromRange">#REF!</definedName>
    <definedName name="m_FromRange1">#REF!</definedName>
    <definedName name="m_IntervalRecords">#REF!</definedName>
    <definedName name="m_IntervalRecords1">#REF!</definedName>
    <definedName name="m_LastDate">[20]wParm!$C$25</definedName>
    <definedName name="M_QueryData_1">#REF!</definedName>
    <definedName name="M_QueryData_2">#REF!</definedName>
    <definedName name="m_RatingScale">#REF!</definedName>
    <definedName name="m_RowRef">#REF!</definedName>
    <definedName name="m_RowRef1">#REF!</definedName>
    <definedName name="m_SortedSquareDes">#REF!</definedName>
    <definedName name="m_SortedSquareDes1">#REF!</definedName>
    <definedName name="m_Source1">#REF!</definedName>
    <definedName name="m_Source10">'[20]Alpha Num Marginal Def Rate'!#REF!</definedName>
    <definedName name="m_Source11">'[20]Alpha Num Cumulative  DR'!#REF!</definedName>
    <definedName name="m_Source12">#REF!</definedName>
    <definedName name="m_Source2">'[20]Letter Numerators'!#REF!</definedName>
    <definedName name="m_Source3">'[20]Letter Denominators'!#REF!</definedName>
    <definedName name="m_Source4">'[20]Letter Marginal Default Rates'!#REF!</definedName>
    <definedName name="m_Source5">'[20]Letter Cumulative Default Rates'!#REF!</definedName>
    <definedName name="m_Source6">#REF!</definedName>
    <definedName name="m_Source7">#REF!</definedName>
    <definedName name="m_Source8">'[21]Alpha Numeric Numerators'!#REF!</definedName>
    <definedName name="m_Source9">'[20]Alpha Numeric Denominators'!#REF!</definedName>
    <definedName name="m_SquaredRange">#REF!</definedName>
    <definedName name="m_SquaredRange1">#REF!</definedName>
    <definedName name="m_SquareRef">#REF!</definedName>
    <definedName name="m_SummAlpha_1">'[20]Alpha Numeric WACD Rates'!#REF!</definedName>
    <definedName name="m_SummAlpha_2">'[20]Alpha Numeric WACD Rates'!#REF!</definedName>
    <definedName name="m_SummLett_1">'[20]Letter WACD Rates'!#REF!</definedName>
    <definedName name="m_SummLett_2">'[20]Letter WACD Rates'!#REF!</definedName>
    <definedName name="m_ToRange">#REF!</definedName>
    <definedName name="mANDefaultRate">#REF!</definedName>
    <definedName name="ManualEntry">[2]bbg!$N$4:$N$19</definedName>
    <definedName name="ManualEntryRange">[2]bbg!$N$4:$N$19</definedName>
    <definedName name="maps.cdsUpdateDate">#REF!</definedName>
    <definedName name="MapsEx1Series">[2]maps!$D$2:$D$33</definedName>
    <definedName name="MapsFullHistorySeries">[2]maps!$F$2:$F$37</definedName>
    <definedName name="MapsSeriesEquities">[2]maps!$B$2:$B$40</definedName>
    <definedName name="MapsSeriesMoneyMarkets">[2]maps!$B$41:$B$46</definedName>
    <definedName name="MapsSeriesMunicipals">[2]maps!$B$47:$B$59</definedName>
    <definedName name="MapsSeriesTaxableBonds">[2]maps!$B$60:$B$80</definedName>
    <definedName name="marketContributionRankColumn">'[11]3'!#REF!</definedName>
    <definedName name="md_PreApprovalChecklist">#REF!</definedName>
    <definedName name="mDefaultRate">#REF!</definedName>
    <definedName name="mDemoninator">#REF!</definedName>
    <definedName name="mDenominator">#REF!</definedName>
    <definedName name="Metadata">[22]ML_Model_Metadata!$A$7</definedName>
    <definedName name="Metadata0">[22]ML_Model_Metadata!$A$1</definedName>
    <definedName name="Metadata1">[22]ML_Model_Metadata!$A$2</definedName>
    <definedName name="Metadata2">[22]ML_Model_Metadata!$A$3</definedName>
    <definedName name="Metadata3">[22]ML_Model_Metadata!$A$4</definedName>
    <definedName name="Metadata4">[22]ML_Model_Metadata!$A$6</definedName>
    <definedName name="Metadata5">[22]ML_Model_Metadata!$A$5</definedName>
    <definedName name="MktQuartiles.TitleRow">'[6]market quartiles'!$A$5:$IV$5</definedName>
    <definedName name="ML_1g2y2j4q">#REF!</definedName>
    <definedName name="ML_1j1t7i1q" xml:space="preserve">  '[15]issuance % mkt'!$A$1:$A$40</definedName>
    <definedName name="ML_2d3t7k7a">#REF!</definedName>
    <definedName name="ML_3d3t7k7p">'[23]e1.02.02'!$A$1:$D$36</definedName>
    <definedName name="ML_3s2z1j6p">'[23]e1.02.03'!$A$1:$F$73</definedName>
    <definedName name="ML_4d5w4m7l">'[23]e1.02.01'!$A$2:$G$51</definedName>
    <definedName name="ML_4u1z1i5l">'[23]e1.01.05'!$A$2:$D$38</definedName>
    <definedName name="ML_6g6t7l4z">'[15]issuance % mkt'!$A$1:$C$35</definedName>
    <definedName name="ML_6y9f7y3n">[24]Charts!$A$6:$I$11</definedName>
    <definedName name="ML_7j9w4u8i">'[23]e1.02.04'!$A$1:$E$38</definedName>
    <definedName name="ML_7n6h3t1t">#REF!</definedName>
    <definedName name="ML_8b9j5t1p">#REF!</definedName>
    <definedName name="ML_8j2u6j8j">#REF!</definedName>
    <definedName name="ML_8r1k8t4y">#REF!</definedName>
    <definedName name="ML_8s7y2o6j">'[23]e1.01.05'!$A$1:$D$38</definedName>
    <definedName name="ML_9g5t7m4w">#REF!</definedName>
    <definedName name="ML_9g9u6u4w">#REF!</definedName>
    <definedName name="mliNameColumn">'[11]3'!#REF!</definedName>
    <definedName name="mNumerator">#REF!</definedName>
    <definedName name="ModelData.DefaultsFundFlows">[25]ModelData!$I$3</definedName>
    <definedName name="ModelData.IndexSpreadsYields">[25]ModelData!$A$3</definedName>
    <definedName name="ModelData.T0">[25]ModelData!$S$3</definedName>
    <definedName name="ModelData.Tm1mo">[25]ModelData!$S$4</definedName>
    <definedName name="ModelData.Tm1yr">[25]ModelData!$S$5</definedName>
    <definedName name="moodys_defaults_specgrade_date_range">#REF!</definedName>
    <definedName name="Movers.Bonds.Gainers">#REF!</definedName>
    <definedName name="Movers.Bonds.Losers">#REF!</definedName>
    <definedName name="Movers.CDS.Gainers">#REF!</definedName>
    <definedName name="Movers.CDS.Losers">#REF!</definedName>
    <definedName name="MTDBottom">'[18]1.07'!$AB$39:$AJ$69</definedName>
    <definedName name="MTDTop">'[18]1.07'!$AB$7:$AJ$37</definedName>
    <definedName name="NewIssueRoundup.DealType.144a">[16]deleveraging!#REF!</definedName>
    <definedName name="NewIssueRoundup.FilterRange">#REF!</definedName>
    <definedName name="NewIssueRoundup.Sectors.Automotive">[16]deleveraging!#REF!</definedName>
    <definedName name="NewIssueRoundup.Sectors.CapitalGoods">[16]deleveraging!#REF!</definedName>
    <definedName name="NewIssueRoundup.Sectors.CommercialServices">[16]deleveraging!#REF!</definedName>
    <definedName name="NewIssueRoundup.Sectors.ConsumerDurables">[16]deleveraging!#REF!</definedName>
    <definedName name="NewIssueRoundup.Sectors.ConsumerServices">[16]deleveraging!#REF!</definedName>
    <definedName name="NewIssueRoundup.Sectors.Energy">[16]deleveraging!#REF!</definedName>
    <definedName name="NewIssueRoundup.Sectors.Financials">[16]deleveraging!#REF!</definedName>
    <definedName name="NewIssueRoundup.Sectors.FoodRetail">[16]deleveraging!#REF!</definedName>
    <definedName name="NewIssueRoundup.Sectors.HealthCare">[16]deleveraging!#REF!</definedName>
    <definedName name="NewIssueRoundup.Sectors.HouseholdProducts">[16]deleveraging!#REF!</definedName>
    <definedName name="NewIssueRoundup.Sectors.Materials">[16]deleveraging!#REF!</definedName>
    <definedName name="NewIssueRoundup.Sectors.Media">[16]deleveraging!#REF!</definedName>
    <definedName name="NewIssueRoundup.Sectors.NonFoodRetail">[16]deleveraging!#REF!</definedName>
    <definedName name="NewIssueRoundup.Sectors.RealEstate">[16]deleveraging!#REF!</definedName>
    <definedName name="NewIssueRoundup.Sectors.Technology">[16]deleveraging!#REF!</definedName>
    <definedName name="NewIssueRoundup.Sectors.Telecommunications">[16]deleveraging!#REF!</definedName>
    <definedName name="NewIssueRoundup.Sectors.Transportation">[16]deleveraging!#REF!</definedName>
    <definedName name="NewIssueRoundup.Sectors.Utilities">[16]deleveraging!#REF!</definedName>
    <definedName name="NewIssueRoundup.Uop.Acquisition">[16]deleveraging!$K$1:$K$65536</definedName>
    <definedName name="NewIssueRoundup.Uop.Capex">[16]deleveraging!$L$1:$L$65536</definedName>
    <definedName name="NewIssueRoundup.Uop.Dividend">[16]deleveraging!$N$1:$N$65536</definedName>
    <definedName name="NewIssueRoundup.Uop.GCP">[16]deleveraging!$M$1:$M$65536</definedName>
    <definedName name="NewIssueRoundup.Uop.Refinancing">[16]deleveraging!$J$1:$J$65536</definedName>
    <definedName name="numDataRows">[2]Update!$C$4</definedName>
    <definedName name="PairedSpreads.TitleRow">'[26]Seniority Pairs'!$A$5:$IV$5</definedName>
    <definedName name="PairedSpreads.USHYSrSec">'[26]Seniority Pairs'!$A$1:$A$65536</definedName>
    <definedName name="PairedSpreads.USHYSrSub">'[26]Seniority Pairs'!$E$1:$E$65536</definedName>
    <definedName name="PeriodSelection">[27]DailyCharts!$B$3</definedName>
    <definedName name="PeriodSelectionMonthly">#REF!</definedName>
    <definedName name="PeriodSelectionValidation">[27]map!$A$2:$A$11</definedName>
    <definedName name="PeriodSelectionValidationMonthly">[27]map!$A$14:$A$18</definedName>
    <definedName name="PotentialDefaulters.ReportDate">#REF!</definedName>
    <definedName name="PricingData.ReportDate">[24]PricingData!$A$1:$A$65536</definedName>
    <definedName name="QTDBottom">'[18]1.07'!$AL$39:$AT$69</definedName>
    <definedName name="QTDTop">'[18]1.07'!$AL$7:$AT$37</definedName>
    <definedName name="qualifierRange">#REF!</definedName>
    <definedName name="QualityAdjustedSpreadsPasteRegion">#REF!</definedName>
    <definedName name="RangeDefaultRates">#REF!</definedName>
    <definedName name="RangeLibor3mo">#REF!</definedName>
    <definedName name="RangeRecoveryRates">#REF!</definedName>
    <definedName name="RefComp">[22]ML_Model_Metadata!$A$10</definedName>
    <definedName name="regionRange">#REF!</definedName>
    <definedName name="ReportDate">'[6]sector contribution'!$A$3</definedName>
    <definedName name="ReportDateMonthly">[27]map!$B$13</definedName>
    <definedName name="ReportDateTm1">[27]map!$B$2</definedName>
    <definedName name="ScenarioMatterhorn">#REF!</definedName>
    <definedName name="ScenarioSelector">#REF!</definedName>
    <definedName name="searchIDrow">'[11]3'!$A$5:$IV$5</definedName>
    <definedName name="SecnarioAyersRock">#REF!</definedName>
    <definedName name="sector.distribution.currency">#REF!</definedName>
    <definedName name="sectorList">[2]Update!$I$5:$L$100</definedName>
    <definedName name="sectorListSQL">[2]Update!$J$3</definedName>
    <definedName name="SeriesCollectionAnnual">'[5]Annual Flows'!#REF!</definedName>
    <definedName name="SeriesCollectionWeekly">'[2]Weekly Flows'!$C$5</definedName>
    <definedName name="SourceFolder">#REF!</definedName>
    <definedName name="SPWS_WBID">"1400D6BB-FE6C-449E-AF29-335D14A55730"</definedName>
    <definedName name="startingDate">[11]SqlSectorData!$B$1</definedName>
    <definedName name="stats.coverage.all">[28]LeverageStats!$G$1</definedName>
    <definedName name="stats.coverage.sector">[28]LeverageStats!$A$24</definedName>
    <definedName name="stats.leverage.all">[28]LeverageStats!$F$1</definedName>
    <definedName name="stats.leverage.sector">[28]LeverageStats!$A$3</definedName>
    <definedName name="stats.ReportDate">[28]LeverageStats!$B$1</definedName>
    <definedName name="stats.spread.all">[28]LeverageStats!$H$1</definedName>
    <definedName name="stats.spread.all.current">[28]LeverageStats!$H$62</definedName>
    <definedName name="stats.spreadPerTurn.leverageRanges">[28]LeverageStats!$A$67</definedName>
    <definedName name="stats.spreadPerTurn.sector">[28]LeverageStats!$A$45</definedName>
    <definedName name="SUBTITLE" localSheetId="0">'iQ ML_Model_Info'!$B$4</definedName>
    <definedName name="Team">[22]ML_Model_Metadata!$A$9</definedName>
    <definedName name="Ticker">'[22]iQ ML_Model_Summary'!$C$3</definedName>
    <definedName name="TickerMap">'[18]1.01c'!$A$27:$B$65536</definedName>
    <definedName name="tickers">#REF!</definedName>
    <definedName name="TITLE" localSheetId="0">'iQ ML_Model_Info'!$B$2</definedName>
    <definedName name="titleRow">[11]SqlSectorData!$A$3:$IV$3</definedName>
    <definedName name="TotalReturn.CalculatedPrice.HY.Ending">#REF!</definedName>
    <definedName name="TotalReturn.CalculatedPrice.HY.Starting">#REF!</definedName>
    <definedName name="TotalReturn.CalculatedPrice.IG.Ending">#REF!</definedName>
    <definedName name="TotalReturn.CalculatedPrice.IG.Starting">#REF!</definedName>
    <definedName name="TotalReturn.Coupon.HY">#REF!</definedName>
    <definedName name="TotalReturn.Coupon.IG">#REF!</definedName>
    <definedName name="TotalReturn.RecoveryRate">#REF!</definedName>
    <definedName name="TotalReturn.ReportDate">#REF!</definedName>
    <definedName name="TotalReturn.Spread.HY.Ending">#REF!</definedName>
    <definedName name="TotalReturn.Spread.HY.Starting">#REF!</definedName>
    <definedName name="TotalReturn.Spread.IG.Ending">#REF!</definedName>
    <definedName name="TotalReturn.Spread.IG.Starting">#REF!</definedName>
    <definedName name="TotalReturn.TreasuryYield.Ending">#REF!</definedName>
    <definedName name="TotalReturn.TreasuryYield.Starting">#REF!</definedName>
    <definedName name="UniverseSize">#REF!</definedName>
    <definedName name="UOP.SubtotalRow">[29]bond_UOPs!$A$19:$IV$19</definedName>
    <definedName name="UOP.TilteRow">[29]bond_UOPs!$A$6:$IV$6</definedName>
    <definedName name="usdParColumn">[14]maps!$A$27</definedName>
    <definedName name="YTDBottom">'[18]1.07'!$AV$39:$BD$69</definedName>
    <definedName name="YTDTop">'[18]1.07'!$AV$7:$BD$37</definedName>
  </definedNames>
  <calcPr calcId="162913"/>
</workbook>
</file>

<file path=xl/calcChain.xml><?xml version="1.0" encoding="utf-8"?>
<calcChain xmlns="http://schemas.openxmlformats.org/spreadsheetml/2006/main">
  <c r="Q231" i="11" l="1"/>
  <c r="Q232" i="11"/>
  <c r="K231" i="11"/>
  <c r="K232" i="11"/>
  <c r="E231" i="11"/>
  <c r="E232" i="11"/>
  <c r="AO242" i="6"/>
  <c r="AO243" i="6"/>
  <c r="AJ242" i="6"/>
  <c r="AJ243" i="6"/>
  <c r="AE242" i="6"/>
  <c r="AE243" i="6"/>
  <c r="T242" i="6"/>
  <c r="T243" i="6"/>
  <c r="J242" i="6"/>
  <c r="J243" i="6"/>
  <c r="D242" i="6"/>
  <c r="D243" i="6"/>
  <c r="CD230" i="2"/>
  <c r="CE230" i="2"/>
  <c r="CD231" i="2"/>
  <c r="CE231" i="2"/>
  <c r="D230" i="2"/>
  <c r="D231" i="2"/>
  <c r="AI231" i="1"/>
  <c r="Q231" i="1" s="1"/>
  <c r="AI232" i="1"/>
  <c r="Q232" i="1" s="1"/>
  <c r="AD231" i="1"/>
  <c r="K231" i="1" s="1"/>
  <c r="AD232" i="1"/>
  <c r="Y231" i="1"/>
  <c r="Y232" i="1"/>
  <c r="E232" i="1" s="1"/>
  <c r="P231" i="1"/>
  <c r="P232" i="1"/>
  <c r="K232" i="1"/>
  <c r="D231" i="1"/>
  <c r="E231" i="1"/>
  <c r="D232" i="1"/>
  <c r="CF231" i="2" l="1"/>
  <c r="CF230" i="2"/>
  <c r="Q230" i="11"/>
  <c r="K230" i="11"/>
  <c r="E230" i="11"/>
  <c r="AO241" i="6"/>
  <c r="AJ241" i="6"/>
  <c r="AE241" i="6"/>
  <c r="T241" i="6"/>
  <c r="J241" i="6"/>
  <c r="D241" i="6"/>
  <c r="CD229" i="2"/>
  <c r="CE229" i="2"/>
  <c r="D229" i="2"/>
  <c r="AI230" i="1"/>
  <c r="AD230" i="1"/>
  <c r="Y230" i="1"/>
  <c r="P230" i="1"/>
  <c r="Q230" i="1"/>
  <c r="K230" i="1"/>
  <c r="D230" i="1"/>
  <c r="E230" i="1"/>
  <c r="E120" i="13"/>
  <c r="H14" i="13"/>
  <c r="H12" i="13"/>
  <c r="H13" i="13"/>
  <c r="B7" i="13"/>
  <c r="E128" i="13"/>
  <c r="CF229" i="2" l="1"/>
  <c r="Q229" i="11"/>
  <c r="K229" i="11"/>
  <c r="E229" i="11"/>
  <c r="AO240" i="6"/>
  <c r="AE240" i="6"/>
  <c r="AJ240" i="6"/>
  <c r="T240" i="6"/>
  <c r="J240" i="6"/>
  <c r="D240" i="6"/>
  <c r="CD226" i="2"/>
  <c r="CE226" i="2"/>
  <c r="CD227" i="2"/>
  <c r="CE227" i="2"/>
  <c r="CD228" i="2"/>
  <c r="CE228" i="2"/>
  <c r="D228" i="2"/>
  <c r="CF227" i="2" l="1"/>
  <c r="CF228" i="2"/>
  <c r="CF226" i="2"/>
  <c r="AI227" i="1" l="1"/>
  <c r="AI228" i="1"/>
  <c r="Q228" i="1" s="1"/>
  <c r="AI229" i="1"/>
  <c r="AD227" i="1"/>
  <c r="K227" i="1" s="1"/>
  <c r="AD228" i="1"/>
  <c r="AD229" i="1"/>
  <c r="K229" i="1" s="1"/>
  <c r="Y227" i="1"/>
  <c r="E227" i="1" s="1"/>
  <c r="Y228" i="1"/>
  <c r="Y229" i="1"/>
  <c r="P227" i="1"/>
  <c r="Q227" i="1"/>
  <c r="P228" i="1"/>
  <c r="P229" i="1"/>
  <c r="Q229" i="1"/>
  <c r="K228" i="1"/>
  <c r="D227" i="1"/>
  <c r="D228" i="1"/>
  <c r="E228" i="1"/>
  <c r="D229" i="1"/>
  <c r="E229" i="1"/>
  <c r="D226" i="2"/>
  <c r="D227" i="2"/>
  <c r="AO238" i="6"/>
  <c r="AO239" i="6"/>
  <c r="AJ238" i="6"/>
  <c r="AJ239" i="6"/>
  <c r="AE238" i="6"/>
  <c r="AE239" i="6"/>
  <c r="T238" i="6"/>
  <c r="T239" i="6"/>
  <c r="J238" i="6"/>
  <c r="J239" i="6"/>
  <c r="D238" i="6"/>
  <c r="D239" i="6"/>
  <c r="Q226" i="11"/>
  <c r="Q227" i="11"/>
  <c r="Q228" i="11"/>
  <c r="K226" i="11"/>
  <c r="K227" i="11"/>
  <c r="K228" i="11"/>
  <c r="E226" i="11"/>
  <c r="E227" i="11"/>
  <c r="E228" i="11"/>
  <c r="T237" i="6" l="1"/>
  <c r="AE237" i="6"/>
  <c r="AJ237" i="6"/>
  <c r="AO237" i="6"/>
  <c r="J237" i="6"/>
  <c r="D237" i="6"/>
  <c r="CD225" i="2"/>
  <c r="CE225" i="2"/>
  <c r="D225" i="2"/>
  <c r="AI226" i="1"/>
  <c r="Q226" i="1" s="1"/>
  <c r="AD226" i="1"/>
  <c r="K226" i="1" s="1"/>
  <c r="Y226" i="1"/>
  <c r="E226" i="1" s="1"/>
  <c r="P226" i="1"/>
  <c r="D226" i="1"/>
  <c r="CF225" i="2" l="1"/>
  <c r="AO234" i="6"/>
  <c r="AO235" i="6"/>
  <c r="AO236" i="6"/>
  <c r="AJ234" i="6"/>
  <c r="AJ235" i="6"/>
  <c r="AJ236" i="6"/>
  <c r="AE234" i="6"/>
  <c r="AE235" i="6"/>
  <c r="AE236" i="6"/>
  <c r="Y235" i="6"/>
  <c r="Y236" i="6"/>
  <c r="T235" i="6"/>
  <c r="T236" i="6"/>
  <c r="J235" i="6"/>
  <c r="J236" i="6"/>
  <c r="D235" i="6"/>
  <c r="D236" i="6"/>
  <c r="CD223" i="2"/>
  <c r="CE223" i="2"/>
  <c r="CD224" i="2"/>
  <c r="CE224" i="2"/>
  <c r="D223" i="2"/>
  <c r="D224" i="2"/>
  <c r="CF224" i="2" l="1"/>
  <c r="CF223" i="2"/>
  <c r="AI224" i="1"/>
  <c r="Q224" i="1" s="1"/>
  <c r="AI225" i="1"/>
  <c r="Q225" i="1" s="1"/>
  <c r="AD224" i="1"/>
  <c r="K224" i="1" s="1"/>
  <c r="AD225" i="1"/>
  <c r="K225" i="1" s="1"/>
  <c r="Y224" i="1"/>
  <c r="E224" i="1" s="1"/>
  <c r="Y225" i="1"/>
  <c r="P225" i="1"/>
  <c r="P224" i="1"/>
  <c r="E225" i="1"/>
  <c r="D225" i="1"/>
  <c r="D224" i="1"/>
  <c r="Q224" i="11"/>
  <c r="Q225" i="11"/>
  <c r="K224" i="11"/>
  <c r="K225" i="11"/>
  <c r="E224" i="11"/>
  <c r="E225" i="11"/>
  <c r="A1279" i="4" l="1"/>
  <c r="A1280" i="4"/>
  <c r="A1281" i="4"/>
  <c r="A1282" i="4"/>
  <c r="A1283" i="4"/>
  <c r="A1284" i="4"/>
  <c r="Q223" i="11"/>
  <c r="K223" i="11"/>
  <c r="E223" i="11"/>
  <c r="Y234" i="6"/>
  <c r="T234" i="6"/>
  <c r="J234" i="6"/>
  <c r="D234" i="6"/>
  <c r="CD222" i="2"/>
  <c r="CE222" i="2"/>
  <c r="D222" i="2"/>
  <c r="AI223" i="1"/>
  <c r="Y223" i="1"/>
  <c r="E223" i="1" s="1"/>
  <c r="AD223" i="1"/>
  <c r="P223" i="1"/>
  <c r="Q223" i="1"/>
  <c r="K223" i="1"/>
  <c r="D223" i="1"/>
  <c r="CF222" i="2" l="1"/>
  <c r="B238" i="5"/>
  <c r="B239" i="5"/>
  <c r="B240" i="5"/>
  <c r="B241" i="5"/>
  <c r="B242" i="5"/>
  <c r="A1271" i="4"/>
  <c r="A1272" i="4"/>
  <c r="A1273" i="4"/>
  <c r="A1274" i="4"/>
  <c r="A1275" i="4"/>
  <c r="A1276" i="4"/>
  <c r="A1277" i="4"/>
  <c r="A1278" i="4"/>
  <c r="Q222" i="11"/>
  <c r="K222" i="11"/>
  <c r="E222" i="11"/>
  <c r="AJ233" i="6"/>
  <c r="AO233" i="6"/>
  <c r="AE233" i="6"/>
  <c r="Y233" i="6"/>
  <c r="T233" i="6"/>
  <c r="J233" i="6"/>
  <c r="D233" i="6"/>
  <c r="CD221" i="2"/>
  <c r="CE221" i="2"/>
  <c r="D221" i="2"/>
  <c r="AI222" i="1"/>
  <c r="Q222" i="1" s="1"/>
  <c r="AD222" i="1"/>
  <c r="K222" i="1" s="1"/>
  <c r="Y222" i="1"/>
  <c r="E222" i="1" s="1"/>
  <c r="P222" i="1"/>
  <c r="D222" i="1"/>
  <c r="CF221" i="2" l="1"/>
  <c r="AJ17" i="6"/>
  <c r="AJ18" i="6"/>
  <c r="AJ19" i="6"/>
  <c r="AJ20" i="6"/>
  <c r="AJ5" i="6"/>
  <c r="AJ6" i="6"/>
  <c r="AJ7" i="6"/>
  <c r="AJ8" i="6"/>
  <c r="AJ9" i="6"/>
  <c r="AJ10" i="6"/>
  <c r="AJ11" i="6"/>
  <c r="AJ12" i="6"/>
  <c r="AJ13" i="6"/>
  <c r="AJ14" i="6"/>
  <c r="AJ15" i="6"/>
  <c r="AJ16" i="6"/>
  <c r="AJ21" i="6"/>
  <c r="AJ22" i="6"/>
  <c r="AJ23" i="6"/>
  <c r="AJ24" i="6"/>
  <c r="AJ25" i="6"/>
  <c r="AJ26" i="6"/>
  <c r="AJ27" i="6"/>
  <c r="AJ28" i="6"/>
  <c r="AJ29" i="6"/>
  <c r="AJ30" i="6"/>
  <c r="AJ31" i="6"/>
  <c r="AJ32" i="6"/>
  <c r="AJ33" i="6"/>
  <c r="AJ34" i="6"/>
  <c r="AJ35" i="6"/>
  <c r="AJ36" i="6"/>
  <c r="AJ37" i="6"/>
  <c r="AJ38" i="6"/>
  <c r="AJ39" i="6"/>
  <c r="AJ40" i="6"/>
  <c r="AJ41" i="6"/>
  <c r="AJ42" i="6"/>
  <c r="AJ43" i="6"/>
  <c r="AJ44" i="6"/>
  <c r="AJ45" i="6"/>
  <c r="AJ46" i="6"/>
  <c r="AJ47" i="6"/>
  <c r="AJ48" i="6"/>
  <c r="AJ49" i="6"/>
  <c r="AJ50" i="6"/>
  <c r="AJ51" i="6"/>
  <c r="AJ52" i="6"/>
  <c r="AJ53" i="6"/>
  <c r="AJ54" i="6"/>
  <c r="AJ55" i="6"/>
  <c r="AJ56" i="6"/>
  <c r="AJ57" i="6"/>
  <c r="AJ58" i="6"/>
  <c r="AJ59" i="6"/>
  <c r="AJ60" i="6"/>
  <c r="AJ61" i="6"/>
  <c r="AJ62" i="6"/>
  <c r="AJ63" i="6"/>
  <c r="AJ64" i="6"/>
  <c r="AJ65" i="6"/>
  <c r="AJ66" i="6"/>
  <c r="AJ67" i="6"/>
  <c r="AJ68" i="6"/>
  <c r="AJ69" i="6"/>
  <c r="AJ70" i="6"/>
  <c r="AJ71" i="6"/>
  <c r="AJ72" i="6"/>
  <c r="AJ73" i="6"/>
  <c r="AJ74" i="6"/>
  <c r="AJ75" i="6"/>
  <c r="AJ76" i="6"/>
  <c r="AJ77" i="6"/>
  <c r="AJ78" i="6"/>
  <c r="AJ79" i="6"/>
  <c r="AJ80" i="6"/>
  <c r="AJ81" i="6"/>
  <c r="AJ82" i="6"/>
  <c r="AJ83" i="6"/>
  <c r="AJ84" i="6"/>
  <c r="AJ85" i="6"/>
  <c r="AJ86" i="6"/>
  <c r="AJ87" i="6"/>
  <c r="AJ88" i="6"/>
  <c r="AJ89" i="6"/>
  <c r="AJ90" i="6"/>
  <c r="AJ91" i="6"/>
  <c r="AJ92" i="6"/>
  <c r="AJ93" i="6"/>
  <c r="AJ94" i="6"/>
  <c r="AJ95" i="6"/>
  <c r="AJ96" i="6"/>
  <c r="AJ97" i="6"/>
  <c r="AJ98" i="6"/>
  <c r="AJ99" i="6"/>
  <c r="AJ100" i="6"/>
  <c r="AJ101" i="6"/>
  <c r="AJ102" i="6"/>
  <c r="AJ103" i="6"/>
  <c r="AJ104" i="6"/>
  <c r="AJ105" i="6"/>
  <c r="AJ106" i="6"/>
  <c r="AJ107" i="6"/>
  <c r="AJ108" i="6"/>
  <c r="AJ109" i="6"/>
  <c r="AJ110" i="6"/>
  <c r="AJ111" i="6"/>
  <c r="AJ112" i="6"/>
  <c r="AJ113" i="6"/>
  <c r="AJ114" i="6"/>
  <c r="AJ115" i="6"/>
  <c r="AJ116" i="6"/>
  <c r="AJ117" i="6"/>
  <c r="AJ118" i="6"/>
  <c r="AJ119" i="6"/>
  <c r="AJ120" i="6"/>
  <c r="AJ121" i="6"/>
  <c r="AJ122" i="6"/>
  <c r="AJ123" i="6"/>
  <c r="AJ124" i="6"/>
  <c r="AJ125" i="6"/>
  <c r="AJ126" i="6"/>
  <c r="AJ127" i="6"/>
  <c r="AJ128" i="6"/>
  <c r="AJ129" i="6"/>
  <c r="AJ130" i="6"/>
  <c r="AJ131" i="6"/>
  <c r="AJ132" i="6"/>
  <c r="AJ133" i="6"/>
  <c r="AJ134" i="6"/>
  <c r="AJ135" i="6"/>
  <c r="AJ136" i="6"/>
  <c r="AJ137" i="6"/>
  <c r="AJ138" i="6"/>
  <c r="AJ139" i="6"/>
  <c r="AJ140" i="6"/>
  <c r="AJ141" i="6"/>
  <c r="AJ142" i="6"/>
  <c r="AJ143" i="6"/>
  <c r="AJ144" i="6"/>
  <c r="AJ145" i="6"/>
  <c r="AJ146" i="6"/>
  <c r="AJ147" i="6"/>
  <c r="AJ148" i="6"/>
  <c r="AJ149" i="6"/>
  <c r="AJ150" i="6"/>
  <c r="AJ151" i="6"/>
  <c r="AJ152" i="6"/>
  <c r="AJ153" i="6"/>
  <c r="AJ154" i="6"/>
  <c r="AJ155" i="6"/>
  <c r="AJ156" i="6"/>
  <c r="AJ157" i="6"/>
  <c r="AJ158" i="6"/>
  <c r="AJ159" i="6"/>
  <c r="AJ160" i="6"/>
  <c r="AJ161" i="6"/>
  <c r="AJ162" i="6"/>
  <c r="AJ163" i="6"/>
  <c r="AJ164" i="6"/>
  <c r="AJ165" i="6"/>
  <c r="AJ166" i="6"/>
  <c r="AJ167" i="6"/>
  <c r="AJ168" i="6"/>
  <c r="AJ169" i="6"/>
  <c r="AJ170" i="6"/>
  <c r="AJ171" i="6"/>
  <c r="AJ172" i="6"/>
  <c r="AJ173" i="6"/>
  <c r="AJ174" i="6"/>
  <c r="AJ175" i="6"/>
  <c r="AJ176" i="6"/>
  <c r="AJ177" i="6"/>
  <c r="AJ178" i="6"/>
  <c r="AJ179" i="6"/>
  <c r="AJ180" i="6"/>
  <c r="AJ181" i="6"/>
  <c r="AJ182" i="6"/>
  <c r="AJ183" i="6"/>
  <c r="AJ184" i="6"/>
  <c r="AJ185" i="6"/>
  <c r="AJ186" i="6"/>
  <c r="AJ187" i="6"/>
  <c r="AJ188" i="6"/>
  <c r="AJ189" i="6"/>
  <c r="AJ190" i="6"/>
  <c r="AJ191" i="6"/>
  <c r="AJ192" i="6"/>
  <c r="AJ193" i="6"/>
  <c r="AJ194" i="6"/>
  <c r="AJ195" i="6"/>
  <c r="AJ196" i="6"/>
  <c r="AJ197" i="6"/>
  <c r="AJ198" i="6"/>
  <c r="AJ199" i="6"/>
  <c r="AJ200" i="6"/>
  <c r="AJ201" i="6"/>
  <c r="AJ202" i="6"/>
  <c r="AJ203" i="6"/>
  <c r="AJ204" i="6"/>
  <c r="AJ205" i="6"/>
  <c r="AJ206" i="6"/>
  <c r="AJ207" i="6"/>
  <c r="AJ208" i="6"/>
  <c r="AJ209" i="6"/>
  <c r="AJ210" i="6"/>
  <c r="AJ211" i="6"/>
  <c r="AJ212" i="6"/>
  <c r="AJ213" i="6"/>
  <c r="AJ214" i="6"/>
  <c r="AJ215" i="6"/>
  <c r="AJ216" i="6"/>
  <c r="AJ217" i="6"/>
  <c r="AJ218" i="6"/>
  <c r="AJ219" i="6"/>
  <c r="AJ220" i="6"/>
  <c r="AJ221" i="6"/>
  <c r="AJ222" i="6"/>
  <c r="AJ223" i="6"/>
  <c r="AJ224" i="6"/>
  <c r="AJ225" i="6"/>
  <c r="AJ226" i="6"/>
  <c r="AJ227" i="6"/>
  <c r="AJ228" i="6"/>
  <c r="AJ229" i="6"/>
  <c r="AJ230" i="6"/>
  <c r="AJ231" i="6"/>
  <c r="AJ232" i="6"/>
  <c r="Q221" i="11" l="1"/>
  <c r="K221" i="11"/>
  <c r="E221" i="11"/>
  <c r="Q220" i="11"/>
  <c r="K220" i="11"/>
  <c r="E220" i="11"/>
  <c r="Q219" i="11"/>
  <c r="K219" i="11"/>
  <c r="E219" i="11"/>
  <c r="Q218" i="11"/>
  <c r="K218" i="11"/>
  <c r="E218" i="11"/>
  <c r="Q217" i="11"/>
  <c r="K217" i="11"/>
  <c r="E217" i="11"/>
  <c r="Q216" i="11"/>
  <c r="K216" i="11"/>
  <c r="E216" i="11"/>
  <c r="Q215" i="11"/>
  <c r="K215" i="11"/>
  <c r="E215" i="11"/>
  <c r="Q214" i="11"/>
  <c r="K214" i="11"/>
  <c r="E214" i="11"/>
  <c r="Q213" i="11"/>
  <c r="K213" i="11"/>
  <c r="E213" i="11"/>
  <c r="Q212" i="11"/>
  <c r="K212" i="11"/>
  <c r="E212" i="11"/>
  <c r="Q211" i="11"/>
  <c r="K211" i="11"/>
  <c r="E211" i="11"/>
  <c r="Q210" i="11"/>
  <c r="K210" i="11"/>
  <c r="E210" i="11"/>
  <c r="Q209" i="11"/>
  <c r="K209" i="11"/>
  <c r="E209" i="11"/>
  <c r="Q208" i="11"/>
  <c r="K208" i="11"/>
  <c r="E208" i="11"/>
  <c r="Q207" i="11"/>
  <c r="K207" i="11"/>
  <c r="E207" i="11"/>
  <c r="Q206" i="11"/>
  <c r="K206" i="11"/>
  <c r="E206" i="11"/>
  <c r="Q205" i="11"/>
  <c r="K205" i="11"/>
  <c r="E205" i="11"/>
  <c r="Q204" i="11"/>
  <c r="K204" i="11"/>
  <c r="E204" i="11"/>
  <c r="Q203" i="11"/>
  <c r="K203" i="11"/>
  <c r="E203" i="11"/>
  <c r="Q202" i="11"/>
  <c r="K202" i="11"/>
  <c r="E202" i="11"/>
  <c r="Q201" i="11"/>
  <c r="K201" i="11"/>
  <c r="E201" i="11"/>
  <c r="Q200" i="11"/>
  <c r="K200" i="11"/>
  <c r="E200" i="11"/>
  <c r="Q199" i="11"/>
  <c r="K199" i="11"/>
  <c r="E199" i="11"/>
  <c r="Q198" i="11"/>
  <c r="K198" i="11"/>
  <c r="E198" i="11"/>
  <c r="Q197" i="11"/>
  <c r="K197" i="11"/>
  <c r="E197" i="11"/>
  <c r="Q196" i="11"/>
  <c r="K196" i="11"/>
  <c r="E196" i="11"/>
  <c r="Q195" i="11"/>
  <c r="K195" i="11"/>
  <c r="E195" i="11"/>
  <c r="Q194" i="11"/>
  <c r="K194" i="11"/>
  <c r="E194" i="11"/>
  <c r="Q193" i="11"/>
  <c r="K193" i="11"/>
  <c r="E193" i="11"/>
  <c r="Q192" i="11"/>
  <c r="K192" i="11"/>
  <c r="E192" i="11"/>
  <c r="Q191" i="11"/>
  <c r="K191" i="11"/>
  <c r="E191" i="11"/>
  <c r="Q190" i="11"/>
  <c r="K190" i="11"/>
  <c r="E190" i="11"/>
  <c r="Q189" i="11"/>
  <c r="K189" i="11"/>
  <c r="E189" i="11"/>
  <c r="Q188" i="11"/>
  <c r="K188" i="11"/>
  <c r="E188" i="11"/>
  <c r="Q187" i="11"/>
  <c r="K187" i="11"/>
  <c r="E187" i="11"/>
  <c r="Q186" i="11"/>
  <c r="K186" i="11"/>
  <c r="E186" i="11"/>
  <c r="Q185" i="11"/>
  <c r="K185" i="11"/>
  <c r="E185" i="11"/>
  <c r="Q184" i="11"/>
  <c r="K184" i="11"/>
  <c r="E184" i="11"/>
  <c r="Q183" i="11"/>
  <c r="K183" i="11"/>
  <c r="E183" i="11"/>
  <c r="Q182" i="11"/>
  <c r="K182" i="11"/>
  <c r="E182" i="11"/>
  <c r="Q181" i="11"/>
  <c r="K181" i="11"/>
  <c r="E181" i="11"/>
  <c r="Q180" i="11"/>
  <c r="K180" i="11"/>
  <c r="E180" i="11"/>
  <c r="Q179" i="11"/>
  <c r="K179" i="11"/>
  <c r="E179" i="11"/>
  <c r="Q178" i="11"/>
  <c r="K178" i="11"/>
  <c r="E178" i="11"/>
  <c r="Q177" i="11"/>
  <c r="K177" i="11"/>
  <c r="E177" i="11"/>
  <c r="Q176" i="11"/>
  <c r="K176" i="11"/>
  <c r="E176" i="11"/>
  <c r="Q175" i="11"/>
  <c r="K175" i="11"/>
  <c r="E175" i="11"/>
  <c r="Q174" i="11"/>
  <c r="K174" i="11"/>
  <c r="E174" i="11"/>
  <c r="Q173" i="11"/>
  <c r="K173" i="11"/>
  <c r="E173" i="11"/>
  <c r="Q172" i="11"/>
  <c r="K172" i="11"/>
  <c r="E172" i="11"/>
  <c r="Q171" i="11"/>
  <c r="K171" i="11"/>
  <c r="E171" i="11"/>
  <c r="Q170" i="11"/>
  <c r="K170" i="11"/>
  <c r="E170" i="11"/>
  <c r="Q169" i="11"/>
  <c r="K169" i="11"/>
  <c r="E169" i="11"/>
  <c r="Q168" i="11"/>
  <c r="K168" i="11"/>
  <c r="E168" i="11"/>
  <c r="Q167" i="11"/>
  <c r="K167" i="11"/>
  <c r="E167" i="11"/>
  <c r="Q166" i="11"/>
  <c r="K166" i="11"/>
  <c r="E166" i="11"/>
  <c r="Q165" i="11"/>
  <c r="K165" i="11"/>
  <c r="E165" i="11"/>
  <c r="Q164" i="11"/>
  <c r="K164" i="11"/>
  <c r="E164" i="11"/>
  <c r="Q163" i="11"/>
  <c r="K163" i="11"/>
  <c r="E163" i="11"/>
  <c r="Q162" i="11"/>
  <c r="K162" i="11"/>
  <c r="E162" i="11"/>
  <c r="Q161" i="11"/>
  <c r="K161" i="11"/>
  <c r="E161" i="11"/>
  <c r="Q160" i="11"/>
  <c r="K160" i="11"/>
  <c r="E160" i="11"/>
  <c r="Q159" i="11"/>
  <c r="K159" i="11"/>
  <c r="E159" i="11"/>
  <c r="Q158" i="11"/>
  <c r="K158" i="11"/>
  <c r="E158" i="11"/>
  <c r="Q157" i="11"/>
  <c r="K157" i="11"/>
  <c r="E157" i="11"/>
  <c r="Q156" i="11"/>
  <c r="K156" i="11"/>
  <c r="E156" i="11"/>
  <c r="Q155" i="11"/>
  <c r="K155" i="11"/>
  <c r="E155" i="11"/>
  <c r="Q154" i="11"/>
  <c r="K154" i="11"/>
  <c r="E154" i="11"/>
  <c r="Q153" i="11"/>
  <c r="K153" i="11"/>
  <c r="E153" i="11"/>
  <c r="Q152" i="11"/>
  <c r="K152" i="11"/>
  <c r="E152" i="11"/>
  <c r="Q151" i="11"/>
  <c r="K151" i="11"/>
  <c r="E151" i="11"/>
  <c r="Q150" i="11"/>
  <c r="K150" i="11"/>
  <c r="E150" i="11"/>
  <c r="Q149" i="11"/>
  <c r="K149" i="11"/>
  <c r="E149" i="11"/>
  <c r="Q148" i="11"/>
  <c r="K148" i="11"/>
  <c r="E148" i="11"/>
  <c r="Q147" i="11"/>
  <c r="K147" i="11"/>
  <c r="E147" i="11"/>
  <c r="Q146" i="11"/>
  <c r="K146" i="11"/>
  <c r="E146" i="11"/>
  <c r="Q145" i="11"/>
  <c r="K145" i="11"/>
  <c r="E145" i="11"/>
  <c r="Q144" i="11"/>
  <c r="K144" i="11"/>
  <c r="E144" i="11"/>
  <c r="Q143" i="11"/>
  <c r="K143" i="11"/>
  <c r="E143" i="11"/>
  <c r="Q142" i="11"/>
  <c r="K142" i="11"/>
  <c r="E142" i="11"/>
  <c r="Q141" i="11"/>
  <c r="K141" i="11"/>
  <c r="E141" i="11"/>
  <c r="Q140" i="11"/>
  <c r="K140" i="11"/>
  <c r="E140" i="11"/>
  <c r="Q139" i="11"/>
  <c r="K139" i="11"/>
  <c r="E139" i="11"/>
  <c r="Q138" i="11"/>
  <c r="K138" i="11"/>
  <c r="E138" i="11"/>
  <c r="Q137" i="11"/>
  <c r="K137" i="11"/>
  <c r="E137" i="11"/>
  <c r="Q136" i="11"/>
  <c r="K136" i="11"/>
  <c r="E136" i="11"/>
  <c r="Q135" i="11"/>
  <c r="K135" i="11"/>
  <c r="E135" i="11"/>
  <c r="Q134" i="11"/>
  <c r="K134" i="11"/>
  <c r="E134" i="11"/>
  <c r="Q133" i="11"/>
  <c r="K133" i="11"/>
  <c r="E133" i="11"/>
  <c r="Q132" i="11"/>
  <c r="K132" i="11"/>
  <c r="E132" i="11"/>
  <c r="Q131" i="11"/>
  <c r="K131" i="11"/>
  <c r="E131" i="11"/>
  <c r="Q130" i="11"/>
  <c r="K130" i="11"/>
  <c r="E130" i="11"/>
  <c r="Q129" i="11"/>
  <c r="K129" i="11"/>
  <c r="E129" i="11"/>
  <c r="Q128" i="11"/>
  <c r="K128" i="11"/>
  <c r="E128" i="11"/>
  <c r="Q127" i="11"/>
  <c r="K127" i="11"/>
  <c r="E127" i="11"/>
  <c r="Q126" i="11"/>
  <c r="K126" i="11"/>
  <c r="E126" i="11"/>
  <c r="Q125" i="11"/>
  <c r="K125" i="11"/>
  <c r="E125" i="11"/>
  <c r="Q124" i="11"/>
  <c r="K124" i="11"/>
  <c r="E124" i="11"/>
  <c r="Q123" i="11"/>
  <c r="K123" i="11"/>
  <c r="E123" i="11"/>
  <c r="Q122" i="11"/>
  <c r="K122" i="11"/>
  <c r="E122" i="11"/>
  <c r="Q121" i="11"/>
  <c r="K121" i="11"/>
  <c r="E121" i="11"/>
  <c r="Q120" i="11"/>
  <c r="K120" i="11"/>
  <c r="E120" i="11"/>
  <c r="Q119" i="11"/>
  <c r="K119" i="11"/>
  <c r="E119" i="11"/>
  <c r="Q118" i="11"/>
  <c r="K118" i="11"/>
  <c r="E118" i="11"/>
  <c r="Q117" i="11"/>
  <c r="K117" i="11"/>
  <c r="E117" i="11"/>
  <c r="Q116" i="11"/>
  <c r="K116" i="11"/>
  <c r="E116" i="11"/>
  <c r="Q115" i="11"/>
  <c r="K115" i="11"/>
  <c r="E115" i="11"/>
  <c r="Q114" i="11"/>
  <c r="K114" i="11"/>
  <c r="E114" i="11"/>
  <c r="Q113" i="11"/>
  <c r="K113" i="11"/>
  <c r="E113" i="11"/>
  <c r="Q112" i="11"/>
  <c r="K112" i="11"/>
  <c r="E112" i="11"/>
  <c r="Q111" i="11"/>
  <c r="K111" i="11"/>
  <c r="E111" i="11"/>
  <c r="Q110" i="11"/>
  <c r="K110" i="11"/>
  <c r="E110" i="11"/>
  <c r="Q109" i="11"/>
  <c r="K109" i="11"/>
  <c r="E109" i="11"/>
  <c r="Q108" i="11"/>
  <c r="K108" i="11"/>
  <c r="E108" i="11"/>
  <c r="Q107" i="11"/>
  <c r="K107" i="11"/>
  <c r="E107" i="11"/>
  <c r="Q106" i="11"/>
  <c r="K106" i="11"/>
  <c r="E106" i="11"/>
  <c r="Q105" i="11"/>
  <c r="K105" i="11"/>
  <c r="E105" i="11"/>
  <c r="Q104" i="11"/>
  <c r="K104" i="11"/>
  <c r="E104" i="11"/>
  <c r="Q103" i="11"/>
  <c r="K103" i="11"/>
  <c r="E103" i="11"/>
  <c r="Q102" i="11"/>
  <c r="K102" i="11"/>
  <c r="E102" i="11"/>
  <c r="Q101" i="11"/>
  <c r="K101" i="11"/>
  <c r="E101" i="11"/>
  <c r="Q100" i="11"/>
  <c r="K100" i="11"/>
  <c r="E100" i="11"/>
  <c r="Q99" i="11"/>
  <c r="K99" i="11"/>
  <c r="E99" i="11"/>
  <c r="Q98" i="11"/>
  <c r="K98" i="11"/>
  <c r="E98" i="11"/>
  <c r="Q97" i="11"/>
  <c r="K97" i="11"/>
  <c r="E97" i="11"/>
  <c r="Q96" i="11"/>
  <c r="K96" i="11"/>
  <c r="E96" i="11"/>
  <c r="Q95" i="11"/>
  <c r="K95" i="11"/>
  <c r="E95" i="11"/>
  <c r="Q94" i="11"/>
  <c r="K94" i="11"/>
  <c r="E94" i="11"/>
  <c r="Q93" i="11"/>
  <c r="K93" i="11"/>
  <c r="E93" i="11"/>
  <c r="Q92" i="11"/>
  <c r="K92" i="11"/>
  <c r="E92" i="11"/>
  <c r="Q91" i="11"/>
  <c r="K91" i="11"/>
  <c r="E91" i="11"/>
  <c r="Q90" i="11"/>
  <c r="K90" i="11"/>
  <c r="E90" i="11"/>
  <c r="Q89" i="11"/>
  <c r="K89" i="11"/>
  <c r="E89" i="11"/>
  <c r="Q88" i="11"/>
  <c r="K88" i="11"/>
  <c r="E88" i="11"/>
  <c r="Q87" i="11"/>
  <c r="K87" i="11"/>
  <c r="E87" i="11"/>
  <c r="Q86" i="11"/>
  <c r="K86" i="11"/>
  <c r="E86" i="11"/>
  <c r="Q85" i="11"/>
  <c r="K85" i="11"/>
  <c r="E85" i="11"/>
  <c r="Q84" i="11"/>
  <c r="K84" i="11"/>
  <c r="E84" i="11"/>
  <c r="Q83" i="11"/>
  <c r="K83" i="11"/>
  <c r="E83" i="11"/>
  <c r="Q82" i="11"/>
  <c r="K82" i="11"/>
  <c r="E82" i="11"/>
  <c r="Q81" i="11"/>
  <c r="K81" i="11"/>
  <c r="E81" i="11"/>
  <c r="Q80" i="11"/>
  <c r="K80" i="11"/>
  <c r="E80" i="11"/>
  <c r="Q79" i="11"/>
  <c r="K79" i="11"/>
  <c r="E79" i="11"/>
  <c r="Q78" i="11"/>
  <c r="K78" i="11"/>
  <c r="E78" i="11"/>
  <c r="Q77" i="11"/>
  <c r="K77" i="11"/>
  <c r="E77" i="11"/>
  <c r="Q76" i="11"/>
  <c r="K76" i="11"/>
  <c r="E76" i="11"/>
  <c r="Q75" i="11"/>
  <c r="K75" i="11"/>
  <c r="E75" i="11"/>
  <c r="Q74" i="11"/>
  <c r="K74" i="11"/>
  <c r="E74" i="11"/>
  <c r="Q73" i="11"/>
  <c r="K73" i="11"/>
  <c r="E73" i="11"/>
  <c r="Q72" i="11"/>
  <c r="K72" i="11"/>
  <c r="E72" i="11"/>
  <c r="Q71" i="11"/>
  <c r="K71" i="11"/>
  <c r="E71" i="11"/>
  <c r="Q70" i="11"/>
  <c r="K70" i="11"/>
  <c r="E70" i="11"/>
  <c r="Q69" i="11"/>
  <c r="K69" i="11"/>
  <c r="E69" i="11"/>
  <c r="Q68" i="11"/>
  <c r="K68" i="11"/>
  <c r="E68" i="11"/>
  <c r="Q67" i="11"/>
  <c r="K67" i="11"/>
  <c r="E67" i="11"/>
  <c r="Q66" i="11"/>
  <c r="K66" i="11"/>
  <c r="E66" i="11"/>
  <c r="Q65" i="11"/>
  <c r="K65" i="11"/>
  <c r="E65" i="11"/>
  <c r="Q64" i="11"/>
  <c r="K64" i="11"/>
  <c r="E64" i="11"/>
  <c r="Q63" i="11"/>
  <c r="K63" i="11"/>
  <c r="E63" i="11"/>
  <c r="Q62" i="11"/>
  <c r="K62" i="11"/>
  <c r="E62" i="11"/>
  <c r="Q61" i="11"/>
  <c r="K61" i="11"/>
  <c r="E61" i="11"/>
  <c r="Q60" i="11"/>
  <c r="K60" i="11"/>
  <c r="E60" i="11"/>
  <c r="Q59" i="11"/>
  <c r="K59" i="11"/>
  <c r="E59" i="11"/>
  <c r="Q58" i="11"/>
  <c r="K58" i="11"/>
  <c r="E58" i="11"/>
  <c r="Q57" i="11"/>
  <c r="K57" i="11"/>
  <c r="E57" i="11"/>
  <c r="Q56" i="11"/>
  <c r="K56" i="11"/>
  <c r="E56" i="11"/>
  <c r="Q55" i="11"/>
  <c r="K55" i="11"/>
  <c r="E55" i="11"/>
  <c r="Q54" i="11"/>
  <c r="K54" i="11"/>
  <c r="E54" i="11"/>
  <c r="Q53" i="11"/>
  <c r="K53" i="11"/>
  <c r="E53" i="11"/>
  <c r="Q52" i="11"/>
  <c r="K52" i="11"/>
  <c r="E52" i="11"/>
  <c r="Q51" i="11"/>
  <c r="K51" i="11"/>
  <c r="E51" i="11"/>
  <c r="Q50" i="11"/>
  <c r="K50" i="11"/>
  <c r="E50" i="11"/>
  <c r="Q49" i="11"/>
  <c r="K49" i="11"/>
  <c r="E49" i="11"/>
  <c r="Q48" i="11"/>
  <c r="K48" i="11"/>
  <c r="E48" i="11"/>
  <c r="Q47" i="11"/>
  <c r="K47" i="11"/>
  <c r="E47" i="11"/>
  <c r="Q46" i="11"/>
  <c r="K46" i="11"/>
  <c r="E46" i="11"/>
  <c r="Q45" i="11"/>
  <c r="K45" i="11"/>
  <c r="E45" i="11"/>
  <c r="Q44" i="11"/>
  <c r="K44" i="11"/>
  <c r="E44" i="11"/>
  <c r="Q43" i="11"/>
  <c r="K43" i="11"/>
  <c r="E43" i="11"/>
  <c r="Q42" i="11"/>
  <c r="K42" i="11"/>
  <c r="E42" i="11"/>
  <c r="Q41" i="11"/>
  <c r="K41" i="11"/>
  <c r="E41" i="11"/>
  <c r="Q40" i="11"/>
  <c r="K40" i="11"/>
  <c r="E40" i="11"/>
  <c r="Q39" i="11"/>
  <c r="K39" i="11"/>
  <c r="E39" i="11"/>
  <c r="Q38" i="11"/>
  <c r="K38" i="11"/>
  <c r="E38" i="11"/>
  <c r="Q37" i="11"/>
  <c r="K37" i="11"/>
  <c r="E37" i="11"/>
  <c r="Q36" i="11"/>
  <c r="K36" i="11"/>
  <c r="E36" i="11"/>
  <c r="Q35" i="11"/>
  <c r="K35" i="11"/>
  <c r="E35" i="11"/>
  <c r="Q34" i="11"/>
  <c r="K34" i="11"/>
  <c r="E34" i="11"/>
  <c r="Q33" i="11"/>
  <c r="K33" i="11"/>
  <c r="E33" i="11"/>
  <c r="Q32" i="11"/>
  <c r="K32" i="11"/>
  <c r="E32" i="11"/>
  <c r="Q31" i="11"/>
  <c r="K31" i="11"/>
  <c r="E31" i="11"/>
  <c r="Q30" i="11"/>
  <c r="K30" i="11"/>
  <c r="E30" i="11"/>
  <c r="Q29" i="11"/>
  <c r="K29" i="11"/>
  <c r="E29" i="11"/>
  <c r="Q28" i="11"/>
  <c r="K28" i="11"/>
  <c r="E28" i="11"/>
  <c r="Q27" i="11"/>
  <c r="K27" i="11"/>
  <c r="E27" i="11"/>
  <c r="Q26" i="11"/>
  <c r="K26" i="11"/>
  <c r="E26" i="11"/>
  <c r="Q25" i="11"/>
  <c r="K25" i="11"/>
  <c r="E25" i="11"/>
  <c r="Q24" i="11"/>
  <c r="K24" i="11"/>
  <c r="E24" i="11"/>
  <c r="Q23" i="11"/>
  <c r="K23" i="11"/>
  <c r="E23" i="11"/>
  <c r="Q22" i="11"/>
  <c r="K22" i="11"/>
  <c r="E22" i="11"/>
  <c r="Q21" i="11"/>
  <c r="K21" i="11"/>
  <c r="E21" i="11"/>
  <c r="Q20" i="11"/>
  <c r="K20" i="11"/>
  <c r="E20" i="11"/>
  <c r="Q19" i="11"/>
  <c r="K19" i="11"/>
  <c r="E19" i="11"/>
  <c r="Q18" i="11"/>
  <c r="K18" i="11"/>
  <c r="E18" i="11"/>
  <c r="Q17" i="11"/>
  <c r="K17" i="11"/>
  <c r="E17" i="11"/>
  <c r="Q16" i="11"/>
  <c r="K16" i="11"/>
  <c r="E16" i="11"/>
  <c r="Q15" i="11"/>
  <c r="K15" i="11"/>
  <c r="E15" i="11"/>
  <c r="Q14" i="11"/>
  <c r="K14" i="11"/>
  <c r="E14" i="11"/>
  <c r="Q13" i="11"/>
  <c r="K13" i="11"/>
  <c r="E13" i="11"/>
  <c r="Q12" i="11"/>
  <c r="K12" i="11"/>
  <c r="E12" i="11"/>
  <c r="Q11" i="11"/>
  <c r="K11" i="11"/>
  <c r="E11" i="11"/>
  <c r="Q10" i="11"/>
  <c r="K10" i="11"/>
  <c r="E10" i="11"/>
  <c r="Q9" i="11"/>
  <c r="K9" i="11"/>
  <c r="E9" i="11"/>
  <c r="Q8" i="11"/>
  <c r="K8" i="11"/>
  <c r="E8" i="11"/>
  <c r="Q7" i="11"/>
  <c r="K7" i="11"/>
  <c r="E7" i="11"/>
  <c r="Q6" i="11"/>
  <c r="K6" i="11"/>
  <c r="E6" i="11"/>
  <c r="AO232" i="6" l="1"/>
  <c r="AE232" i="6"/>
  <c r="AO231" i="6"/>
  <c r="AE231" i="6"/>
  <c r="AO230" i="6"/>
  <c r="AE230" i="6"/>
  <c r="AO229" i="6"/>
  <c r="AE229" i="6"/>
  <c r="AO228" i="6"/>
  <c r="AE228" i="6"/>
  <c r="AO227" i="6"/>
  <c r="AE227" i="6"/>
  <c r="AO226" i="6"/>
  <c r="AE226" i="6"/>
  <c r="AO225" i="6"/>
  <c r="AE225" i="6"/>
  <c r="AO224" i="6"/>
  <c r="AE224" i="6"/>
  <c r="AO223" i="6"/>
  <c r="AE223" i="6"/>
  <c r="AO222" i="6"/>
  <c r="AE222" i="6"/>
  <c r="AO221" i="6"/>
  <c r="AE221" i="6"/>
  <c r="AO220" i="6"/>
  <c r="AE220" i="6"/>
  <c r="AO219" i="6"/>
  <c r="AE219" i="6"/>
  <c r="AO218" i="6"/>
  <c r="AE218" i="6"/>
  <c r="AO217" i="6"/>
  <c r="AE217" i="6"/>
  <c r="AO216" i="6"/>
  <c r="AE216" i="6"/>
  <c r="AO215" i="6"/>
  <c r="AE215" i="6"/>
  <c r="AO214" i="6"/>
  <c r="AE214" i="6"/>
  <c r="AO213" i="6"/>
  <c r="AE213" i="6"/>
  <c r="AO212" i="6"/>
  <c r="AE212" i="6"/>
  <c r="AO211" i="6"/>
  <c r="AE211" i="6"/>
  <c r="AO210" i="6"/>
  <c r="AE210" i="6"/>
  <c r="AO209" i="6"/>
  <c r="AE209" i="6"/>
  <c r="AO208" i="6"/>
  <c r="AE208" i="6"/>
  <c r="AO207" i="6"/>
  <c r="AE207" i="6"/>
  <c r="AO206" i="6"/>
  <c r="AE206" i="6"/>
  <c r="AO205" i="6"/>
  <c r="AE205" i="6"/>
  <c r="AO204" i="6"/>
  <c r="AE204" i="6"/>
  <c r="AO203" i="6"/>
  <c r="AE203" i="6"/>
  <c r="AO202" i="6"/>
  <c r="AE202" i="6"/>
  <c r="AO201" i="6"/>
  <c r="AE201" i="6"/>
  <c r="AO200" i="6"/>
  <c r="AE200" i="6"/>
  <c r="AO199" i="6"/>
  <c r="AE199" i="6"/>
  <c r="AO198" i="6"/>
  <c r="AE198" i="6"/>
  <c r="AO197" i="6"/>
  <c r="AE197" i="6"/>
  <c r="AO196" i="6"/>
  <c r="AE196" i="6"/>
  <c r="AO195" i="6"/>
  <c r="AE195" i="6"/>
  <c r="AO194" i="6"/>
  <c r="AE194" i="6"/>
  <c r="AO193" i="6"/>
  <c r="AE193" i="6"/>
  <c r="AO192" i="6"/>
  <c r="AE192" i="6"/>
  <c r="AO191" i="6"/>
  <c r="AE191" i="6"/>
  <c r="AO190" i="6"/>
  <c r="AE190" i="6"/>
  <c r="AO189" i="6"/>
  <c r="AE189" i="6"/>
  <c r="AO188" i="6"/>
  <c r="AE188" i="6"/>
  <c r="AO187" i="6"/>
  <c r="AE187" i="6"/>
  <c r="AO186" i="6"/>
  <c r="AE186" i="6"/>
  <c r="AO185" i="6"/>
  <c r="AE185" i="6"/>
  <c r="AO184" i="6"/>
  <c r="AE184" i="6"/>
  <c r="AO183" i="6"/>
  <c r="AE183" i="6"/>
  <c r="AO182" i="6"/>
  <c r="AE182" i="6"/>
  <c r="AO181" i="6"/>
  <c r="AE181" i="6"/>
  <c r="AO180" i="6"/>
  <c r="AE180" i="6"/>
  <c r="AO179" i="6"/>
  <c r="AE179" i="6"/>
  <c r="AO178" i="6"/>
  <c r="AE178" i="6"/>
  <c r="AO177" i="6"/>
  <c r="AE177" i="6"/>
  <c r="AO176" i="6"/>
  <c r="AE176" i="6"/>
  <c r="AO175" i="6"/>
  <c r="AE175" i="6"/>
  <c r="AO174" i="6"/>
  <c r="AE174" i="6"/>
  <c r="AO173" i="6"/>
  <c r="AE173" i="6"/>
  <c r="AO172" i="6"/>
  <c r="AE172" i="6"/>
  <c r="AO171" i="6"/>
  <c r="AE171" i="6"/>
  <c r="AO170" i="6"/>
  <c r="AE170" i="6"/>
  <c r="AO169" i="6"/>
  <c r="AE169" i="6"/>
  <c r="AO168" i="6"/>
  <c r="AE168" i="6"/>
  <c r="AO167" i="6"/>
  <c r="AE167" i="6"/>
  <c r="AO166" i="6"/>
  <c r="AE166" i="6"/>
  <c r="AO165" i="6"/>
  <c r="AE165" i="6"/>
  <c r="AO164" i="6"/>
  <c r="AE164" i="6"/>
  <c r="AO163" i="6"/>
  <c r="AE163" i="6"/>
  <c r="AO162" i="6"/>
  <c r="AE162" i="6"/>
  <c r="AO161" i="6"/>
  <c r="AE161" i="6"/>
  <c r="AO160" i="6"/>
  <c r="AE160" i="6"/>
  <c r="AO159" i="6"/>
  <c r="AE159" i="6"/>
  <c r="AO158" i="6"/>
  <c r="AE158" i="6"/>
  <c r="AO157" i="6"/>
  <c r="AE157" i="6"/>
  <c r="AO156" i="6"/>
  <c r="AE156" i="6"/>
  <c r="AO155" i="6"/>
  <c r="AE155" i="6"/>
  <c r="AO154" i="6"/>
  <c r="AE154" i="6"/>
  <c r="AO153" i="6"/>
  <c r="AE153" i="6"/>
  <c r="AO152" i="6"/>
  <c r="AE152" i="6"/>
  <c r="AO151" i="6"/>
  <c r="AE151" i="6"/>
  <c r="AO150" i="6"/>
  <c r="AE150" i="6"/>
  <c r="AO149" i="6"/>
  <c r="AE149" i="6"/>
  <c r="AO148" i="6"/>
  <c r="AE148" i="6"/>
  <c r="AO147" i="6"/>
  <c r="AE147" i="6"/>
  <c r="AO146" i="6"/>
  <c r="AE146" i="6"/>
  <c r="AO145" i="6"/>
  <c r="AE145" i="6"/>
  <c r="AO144" i="6"/>
  <c r="AE144" i="6"/>
  <c r="AO143" i="6"/>
  <c r="AE143" i="6"/>
  <c r="AO142" i="6"/>
  <c r="AE142" i="6"/>
  <c r="AO141" i="6"/>
  <c r="AE141" i="6"/>
  <c r="AO140" i="6"/>
  <c r="AE140" i="6"/>
  <c r="AO139" i="6"/>
  <c r="AE139" i="6"/>
  <c r="AO138" i="6"/>
  <c r="AE138" i="6"/>
  <c r="AO137" i="6"/>
  <c r="AE137" i="6"/>
  <c r="AO136" i="6"/>
  <c r="AE136" i="6"/>
  <c r="AO135" i="6"/>
  <c r="AE135" i="6"/>
  <c r="AO134" i="6"/>
  <c r="AE134" i="6"/>
  <c r="AO133" i="6"/>
  <c r="AE133" i="6"/>
  <c r="AO132" i="6"/>
  <c r="AE132" i="6"/>
  <c r="AO131" i="6"/>
  <c r="AE131" i="6"/>
  <c r="AO130" i="6"/>
  <c r="AE130" i="6"/>
  <c r="AO129" i="6"/>
  <c r="AE129" i="6"/>
  <c r="AO128" i="6"/>
  <c r="AE128" i="6"/>
  <c r="AO127" i="6"/>
  <c r="AE127" i="6"/>
  <c r="AO126" i="6"/>
  <c r="AE126" i="6"/>
  <c r="AO125" i="6"/>
  <c r="AE125" i="6"/>
  <c r="AO124" i="6"/>
  <c r="AE124" i="6"/>
  <c r="AO123" i="6"/>
  <c r="AE123" i="6"/>
  <c r="AO122" i="6"/>
  <c r="AE122" i="6"/>
  <c r="AO121" i="6"/>
  <c r="AE121" i="6"/>
  <c r="AO120" i="6"/>
  <c r="AE120" i="6"/>
  <c r="AO119" i="6"/>
  <c r="AE119" i="6"/>
  <c r="AO118" i="6"/>
  <c r="AE118" i="6"/>
  <c r="AO117" i="6"/>
  <c r="AE117" i="6"/>
  <c r="AO116" i="6"/>
  <c r="AE116" i="6"/>
  <c r="AO115" i="6"/>
  <c r="AE115" i="6"/>
  <c r="AO114" i="6"/>
  <c r="AE114" i="6"/>
  <c r="AO113" i="6"/>
  <c r="AE113" i="6"/>
  <c r="AO112" i="6"/>
  <c r="AE112" i="6"/>
  <c r="AO111" i="6"/>
  <c r="AE111" i="6"/>
  <c r="AO110" i="6"/>
  <c r="AE110" i="6"/>
  <c r="AO109" i="6"/>
  <c r="AE109" i="6"/>
  <c r="AO108" i="6"/>
  <c r="AE108" i="6"/>
  <c r="AO107" i="6"/>
  <c r="AE107" i="6"/>
  <c r="AO106" i="6"/>
  <c r="AE106" i="6"/>
  <c r="AO105" i="6"/>
  <c r="AE105" i="6"/>
  <c r="AO104" i="6"/>
  <c r="AE104" i="6"/>
  <c r="AO103" i="6"/>
  <c r="AE103" i="6"/>
  <c r="AO102" i="6"/>
  <c r="AE102" i="6"/>
  <c r="AO101" i="6"/>
  <c r="AE101" i="6"/>
  <c r="AO100" i="6"/>
  <c r="AE100" i="6"/>
  <c r="AO99" i="6"/>
  <c r="AE99" i="6"/>
  <c r="AO98" i="6"/>
  <c r="AE98" i="6"/>
  <c r="AO97" i="6"/>
  <c r="AE97" i="6"/>
  <c r="AO96" i="6"/>
  <c r="AE96" i="6"/>
  <c r="AO95" i="6"/>
  <c r="AE95" i="6"/>
  <c r="AO94" i="6"/>
  <c r="AE94" i="6"/>
  <c r="AO93" i="6"/>
  <c r="AE93" i="6"/>
  <c r="AO92" i="6"/>
  <c r="AE92" i="6"/>
  <c r="AO91" i="6"/>
  <c r="AE91" i="6"/>
  <c r="AO90" i="6"/>
  <c r="AE90" i="6"/>
  <c r="AO89" i="6"/>
  <c r="AE89" i="6"/>
  <c r="AO88" i="6"/>
  <c r="AE88" i="6"/>
  <c r="AO87" i="6"/>
  <c r="AE87" i="6"/>
  <c r="AO86" i="6"/>
  <c r="AE86" i="6"/>
  <c r="AO85" i="6"/>
  <c r="AE85" i="6"/>
  <c r="AO84" i="6"/>
  <c r="AE84" i="6"/>
  <c r="AO83" i="6"/>
  <c r="AE83" i="6"/>
  <c r="AO82" i="6"/>
  <c r="AE82" i="6"/>
  <c r="AO81" i="6"/>
  <c r="AE81" i="6"/>
  <c r="AO80" i="6"/>
  <c r="AE80" i="6"/>
  <c r="AO79" i="6"/>
  <c r="AE79" i="6"/>
  <c r="AO78" i="6"/>
  <c r="AE78" i="6"/>
  <c r="AO77" i="6"/>
  <c r="AE77" i="6"/>
  <c r="AO76" i="6"/>
  <c r="AE76" i="6"/>
  <c r="AO75" i="6"/>
  <c r="AE75" i="6"/>
  <c r="AO74" i="6"/>
  <c r="AE74" i="6"/>
  <c r="AO73" i="6"/>
  <c r="AE73" i="6"/>
  <c r="AO72" i="6"/>
  <c r="AE72" i="6"/>
  <c r="AO71" i="6"/>
  <c r="AE71" i="6"/>
  <c r="AO70" i="6"/>
  <c r="AE70" i="6"/>
  <c r="AO69" i="6"/>
  <c r="AE69" i="6"/>
  <c r="AO68" i="6"/>
  <c r="AE68" i="6"/>
  <c r="AO67" i="6"/>
  <c r="AE67" i="6"/>
  <c r="AO66" i="6"/>
  <c r="AE66" i="6"/>
  <c r="AO65" i="6"/>
  <c r="AE65" i="6"/>
  <c r="AO64" i="6"/>
  <c r="AE64" i="6"/>
  <c r="AO63" i="6"/>
  <c r="AE63" i="6"/>
  <c r="AO62" i="6"/>
  <c r="AE62" i="6"/>
  <c r="AO61" i="6"/>
  <c r="AE61" i="6"/>
  <c r="AO60" i="6"/>
  <c r="AE60" i="6"/>
  <c r="AO59" i="6"/>
  <c r="AE59" i="6"/>
  <c r="AO58" i="6"/>
  <c r="AE58" i="6"/>
  <c r="AO57" i="6"/>
  <c r="AE57" i="6"/>
  <c r="AO56" i="6"/>
  <c r="AE56" i="6"/>
  <c r="AO55" i="6"/>
  <c r="AE55" i="6"/>
  <c r="AO54" i="6"/>
  <c r="AE54" i="6"/>
  <c r="AO53" i="6"/>
  <c r="AE53" i="6"/>
  <c r="AO52" i="6"/>
  <c r="AE52" i="6"/>
  <c r="AO51" i="6"/>
  <c r="AE51" i="6"/>
  <c r="AO50" i="6"/>
  <c r="AE50" i="6"/>
  <c r="AO49" i="6"/>
  <c r="AE49" i="6"/>
  <c r="AO48" i="6"/>
  <c r="AE48" i="6"/>
  <c r="AO47" i="6"/>
  <c r="AE47" i="6"/>
  <c r="AO46" i="6"/>
  <c r="AE46" i="6"/>
  <c r="AO45" i="6"/>
  <c r="AE45" i="6"/>
  <c r="AO44" i="6"/>
  <c r="AE44" i="6"/>
  <c r="AO43" i="6"/>
  <c r="AE43" i="6"/>
  <c r="AO42" i="6"/>
  <c r="AE42" i="6"/>
  <c r="AO41" i="6"/>
  <c r="AE41" i="6"/>
  <c r="AO40" i="6"/>
  <c r="AE40" i="6"/>
  <c r="AO39" i="6"/>
  <c r="AE39" i="6"/>
  <c r="AO38" i="6"/>
  <c r="AE38" i="6"/>
  <c r="AO37" i="6"/>
  <c r="AE37" i="6"/>
  <c r="AO36" i="6"/>
  <c r="AE36" i="6"/>
  <c r="AO35" i="6"/>
  <c r="AE35" i="6"/>
  <c r="AO34" i="6"/>
  <c r="AE34" i="6"/>
  <c r="AO33" i="6"/>
  <c r="AE33" i="6"/>
  <c r="AO32" i="6"/>
  <c r="AE32" i="6"/>
  <c r="AO31" i="6"/>
  <c r="AE31" i="6"/>
  <c r="AO30" i="6"/>
  <c r="AE30" i="6"/>
  <c r="AO29" i="6"/>
  <c r="AE29" i="6"/>
  <c r="AO28" i="6"/>
  <c r="AE28" i="6"/>
  <c r="AO27" i="6"/>
  <c r="AE27" i="6"/>
  <c r="AO26" i="6"/>
  <c r="AE26" i="6"/>
  <c r="AO25" i="6"/>
  <c r="AE25" i="6"/>
  <c r="AO24" i="6"/>
  <c r="AE24" i="6"/>
  <c r="AO23" i="6"/>
  <c r="AE23" i="6"/>
  <c r="AO22" i="6"/>
  <c r="AE22" i="6"/>
  <c r="AO21" i="6"/>
  <c r="AE21" i="6"/>
  <c r="AO20" i="6"/>
  <c r="AE20" i="6"/>
  <c r="AO19" i="6"/>
  <c r="AE19" i="6"/>
  <c r="AO18" i="6"/>
  <c r="AE18" i="6"/>
  <c r="AO17" i="6"/>
  <c r="AE17" i="6"/>
  <c r="AO16" i="6"/>
  <c r="AE16" i="6"/>
  <c r="AO15" i="6"/>
  <c r="AE15" i="6"/>
  <c r="AO14" i="6"/>
  <c r="AE14" i="6"/>
  <c r="AO13" i="6"/>
  <c r="AE13" i="6"/>
  <c r="AO12" i="6"/>
  <c r="AE12" i="6"/>
  <c r="AO11" i="6"/>
  <c r="AE11" i="6"/>
  <c r="AO10" i="6"/>
  <c r="AE10" i="6"/>
  <c r="AO9" i="6"/>
  <c r="AE9" i="6"/>
  <c r="AO8" i="6"/>
  <c r="AE8" i="6"/>
  <c r="AO7" i="6"/>
  <c r="AE7" i="6"/>
  <c r="AO6" i="6"/>
  <c r="AE6" i="6"/>
  <c r="AO5" i="6"/>
  <c r="AE5" i="6"/>
  <c r="C27" i="10" l="1"/>
  <c r="C26" i="10"/>
  <c r="C25" i="10"/>
  <c r="C24" i="10"/>
  <c r="C23" i="10"/>
  <c r="C22" i="10"/>
  <c r="C21" i="10"/>
  <c r="C20" i="10"/>
  <c r="C19" i="10"/>
  <c r="D18" i="10"/>
  <c r="D25" i="10" s="1"/>
  <c r="H14" i="10"/>
  <c r="G14" i="10"/>
  <c r="F14" i="10"/>
  <c r="E14" i="10"/>
  <c r="D14" i="10"/>
  <c r="C14" i="10"/>
  <c r="H13" i="10"/>
  <c r="G13" i="10"/>
  <c r="F13" i="10"/>
  <c r="E13" i="10"/>
  <c r="D13" i="10"/>
  <c r="C13" i="10"/>
  <c r="H12" i="10"/>
  <c r="G12" i="10"/>
  <c r="F12" i="10"/>
  <c r="E12" i="10"/>
  <c r="D12" i="10"/>
  <c r="C12" i="10"/>
  <c r="H11" i="10"/>
  <c r="G11" i="10"/>
  <c r="F11" i="10"/>
  <c r="E11" i="10"/>
  <c r="D11" i="10"/>
  <c r="C11" i="10"/>
  <c r="H10" i="10"/>
  <c r="G10" i="10"/>
  <c r="F10" i="10"/>
  <c r="E10" i="10"/>
  <c r="D10" i="10"/>
  <c r="C10" i="10"/>
  <c r="H9" i="10"/>
  <c r="G9" i="10"/>
  <c r="F9" i="10"/>
  <c r="E9" i="10"/>
  <c r="D9" i="10"/>
  <c r="C9" i="10"/>
  <c r="H8" i="10"/>
  <c r="G8" i="10"/>
  <c r="F8" i="10"/>
  <c r="E8" i="10"/>
  <c r="D8" i="10"/>
  <c r="C8" i="10"/>
  <c r="H7" i="10"/>
  <c r="G7" i="10"/>
  <c r="F7" i="10"/>
  <c r="E7" i="10"/>
  <c r="D7" i="10"/>
  <c r="C7" i="10"/>
  <c r="W211" i="7"/>
  <c r="D20" i="10" l="1"/>
  <c r="D24" i="10"/>
  <c r="D19" i="10"/>
  <c r="D23" i="10"/>
  <c r="D27" i="10"/>
  <c r="D22" i="10"/>
  <c r="D26" i="10"/>
  <c r="E18" i="10"/>
  <c r="D21" i="10"/>
  <c r="F18" i="10" l="1"/>
  <c r="E26" i="10"/>
  <c r="E22" i="10"/>
  <c r="E25" i="10"/>
  <c r="E21" i="10"/>
  <c r="E27" i="10"/>
  <c r="E23" i="10"/>
  <c r="E19" i="10"/>
  <c r="E24" i="10"/>
  <c r="E20" i="10"/>
  <c r="F26" i="10" l="1"/>
  <c r="F22" i="10"/>
  <c r="F19" i="10"/>
  <c r="F25" i="10"/>
  <c r="G18" i="10"/>
  <c r="F27" i="10"/>
  <c r="F23" i="10"/>
  <c r="F24" i="10"/>
  <c r="F20" i="10"/>
  <c r="F21" i="10"/>
  <c r="G23" i="10" l="1"/>
  <c r="G19" i="10"/>
  <c r="G21" i="10"/>
  <c r="G27" i="10"/>
  <c r="G24" i="10"/>
  <c r="G20" i="10"/>
  <c r="G25" i="10"/>
  <c r="H18" i="10"/>
  <c r="G26" i="10"/>
  <c r="G22" i="10"/>
  <c r="H27" i="10" l="1"/>
  <c r="H23" i="10"/>
  <c r="H19" i="10"/>
  <c r="H22" i="10"/>
  <c r="H24" i="10"/>
  <c r="H20" i="10"/>
  <c r="H26" i="10"/>
  <c r="H25" i="10"/>
  <c r="H21" i="10"/>
  <c r="AI221" i="1" l="1"/>
  <c r="Q221" i="1" s="1"/>
  <c r="AD221" i="1"/>
  <c r="Y221" i="1"/>
  <c r="P221" i="1"/>
  <c r="K221" i="1"/>
  <c r="D221" i="1"/>
  <c r="E221" i="1"/>
  <c r="CD217" i="2"/>
  <c r="CE217" i="2"/>
  <c r="CD218" i="2"/>
  <c r="CE218" i="2"/>
  <c r="CD219" i="2"/>
  <c r="CE219" i="2"/>
  <c r="CD220" i="2"/>
  <c r="CE220" i="2"/>
  <c r="D218" i="2"/>
  <c r="D219" i="2"/>
  <c r="D220" i="2"/>
  <c r="Y230" i="6"/>
  <c r="Y231" i="6"/>
  <c r="Y232" i="6"/>
  <c r="T230" i="6"/>
  <c r="T231" i="6"/>
  <c r="T232" i="6"/>
  <c r="J230" i="6"/>
  <c r="J231" i="6"/>
  <c r="J232" i="6"/>
  <c r="D230" i="6"/>
  <c r="D231" i="6"/>
  <c r="D232" i="6"/>
  <c r="A1254" i="4"/>
  <c r="A1255" i="4"/>
  <c r="A1256" i="4"/>
  <c r="A1257" i="4"/>
  <c r="A1258" i="4"/>
  <c r="A1259" i="4"/>
  <c r="A1260" i="4"/>
  <c r="A1261" i="4"/>
  <c r="A1262" i="4"/>
  <c r="A1263" i="4"/>
  <c r="A1264" i="4"/>
  <c r="A1265" i="4"/>
  <c r="A1266" i="4"/>
  <c r="A1267" i="4"/>
  <c r="A1268" i="4"/>
  <c r="A1269" i="4"/>
  <c r="A1270" i="4"/>
  <c r="CF220" i="2" l="1"/>
  <c r="CF219" i="2"/>
  <c r="CF217" i="2"/>
  <c r="CF218" i="2"/>
  <c r="AI219" i="1"/>
  <c r="Q219" i="1" s="1"/>
  <c r="AI220" i="1"/>
  <c r="Q220" i="1" s="1"/>
  <c r="AD219" i="1"/>
  <c r="K219" i="1" s="1"/>
  <c r="AD220" i="1"/>
  <c r="K220" i="1" s="1"/>
  <c r="Y219" i="1"/>
  <c r="E219" i="1" s="1"/>
  <c r="Y220" i="1"/>
  <c r="E220" i="1" s="1"/>
  <c r="P219" i="1"/>
  <c r="P220" i="1"/>
  <c r="D219" i="1"/>
  <c r="D220" i="1"/>
  <c r="A1251" i="4" l="1"/>
  <c r="A1252" i="4"/>
  <c r="A1253" i="4"/>
  <c r="Y229" i="6"/>
  <c r="T229" i="6"/>
  <c r="J229" i="6"/>
  <c r="D229" i="6"/>
  <c r="D217" i="2"/>
  <c r="AI218" i="1"/>
  <c r="Q218" i="1" s="1"/>
  <c r="AD218" i="1"/>
  <c r="K218" i="1" s="1"/>
  <c r="Y218" i="1"/>
  <c r="E218" i="1" s="1"/>
  <c r="P218" i="1"/>
  <c r="D218" i="1"/>
  <c r="B232" i="5" l="1"/>
  <c r="B233" i="5"/>
  <c r="B234" i="5"/>
  <c r="B235" i="5"/>
  <c r="B236" i="5"/>
  <c r="B237" i="5"/>
  <c r="A1242" i="4"/>
  <c r="A1243" i="4"/>
  <c r="A1244" i="4"/>
  <c r="A1245" i="4"/>
  <c r="A1246" i="4"/>
  <c r="A1247" i="4"/>
  <c r="A1248" i="4"/>
  <c r="A1249" i="4"/>
  <c r="A1250" i="4"/>
  <c r="Y228" i="6"/>
  <c r="T228" i="6"/>
  <c r="J228" i="6"/>
  <c r="D228" i="6"/>
  <c r="CD216" i="2"/>
  <c r="CE216" i="2"/>
  <c r="D216" i="2"/>
  <c r="AI217" i="1"/>
  <c r="Q217" i="1" s="1"/>
  <c r="AD217" i="1"/>
  <c r="K217" i="1" s="1"/>
  <c r="Y217" i="1"/>
  <c r="E217" i="1" s="1"/>
  <c r="P217" i="1"/>
  <c r="D217" i="1"/>
  <c r="CF216" i="2" l="1"/>
  <c r="Y227" i="6"/>
  <c r="T227" i="6"/>
  <c r="J227" i="6"/>
  <c r="D227" i="6"/>
  <c r="CD212" i="2"/>
  <c r="CE212" i="2"/>
  <c r="CD213" i="2"/>
  <c r="CE213" i="2"/>
  <c r="CD214" i="2"/>
  <c r="CE214" i="2"/>
  <c r="CD215" i="2"/>
  <c r="CE215" i="2"/>
  <c r="D215" i="2"/>
  <c r="AD216" i="1"/>
  <c r="K216" i="1" s="1"/>
  <c r="AI216" i="1"/>
  <c r="Q216" i="1" s="1"/>
  <c r="Y216" i="1"/>
  <c r="E216" i="1" s="1"/>
  <c r="P216" i="1"/>
  <c r="D216" i="1"/>
  <c r="CF215" i="2" l="1"/>
  <c r="CF212" i="2"/>
  <c r="CF213" i="2"/>
  <c r="CF214" i="2"/>
  <c r="A1232" i="4"/>
  <c r="A1233" i="4"/>
  <c r="A1234" i="4"/>
  <c r="A1235" i="4"/>
  <c r="A1236" i="4"/>
  <c r="A1237" i="4"/>
  <c r="A1238" i="4"/>
  <c r="A1239" i="4"/>
  <c r="A1240" i="4"/>
  <c r="A1241" i="4"/>
  <c r="A1156" i="4" l="1"/>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Y225" i="6"/>
  <c r="Y226" i="6"/>
  <c r="T225" i="6"/>
  <c r="T226" i="6"/>
  <c r="J225" i="6"/>
  <c r="J226" i="6"/>
  <c r="D225" i="6"/>
  <c r="D226" i="6"/>
  <c r="D213" i="2"/>
  <c r="D214" i="2"/>
  <c r="AI214" i="1" l="1"/>
  <c r="Q214" i="1" s="1"/>
  <c r="AI215" i="1"/>
  <c r="Q215" i="1" s="1"/>
  <c r="AD214" i="1"/>
  <c r="K214" i="1" s="1"/>
  <c r="AD215" i="1"/>
  <c r="K215" i="1" s="1"/>
  <c r="Y214" i="1"/>
  <c r="E214" i="1" s="1"/>
  <c r="Y215" i="1"/>
  <c r="E215" i="1" s="1"/>
  <c r="P214" i="1"/>
  <c r="P215" i="1"/>
  <c r="D214" i="1"/>
  <c r="D215" i="1"/>
  <c r="A1153" i="4" l="1"/>
  <c r="A1154" i="4"/>
  <c r="A1155" i="4"/>
  <c r="Y224" i="6"/>
  <c r="T224" i="6"/>
  <c r="J224" i="6"/>
  <c r="D224" i="6"/>
  <c r="D212" i="2"/>
  <c r="AI213" i="1"/>
  <c r="Y213" i="1"/>
  <c r="AD213" i="1"/>
  <c r="K213" i="1" s="1"/>
  <c r="P213" i="1"/>
  <c r="Q213" i="1"/>
  <c r="D213" i="1"/>
  <c r="E213" i="1"/>
  <c r="D223" i="6" l="1"/>
  <c r="Y223" i="6"/>
  <c r="T223" i="6"/>
  <c r="AI212" i="1"/>
  <c r="Q212" i="1" s="1"/>
  <c r="AI211" i="1"/>
  <c r="Q211" i="1" s="1"/>
  <c r="AI210" i="1"/>
  <c r="Q210" i="1" s="1"/>
  <c r="AI209" i="1"/>
  <c r="Q209" i="1" s="1"/>
  <c r="AI208" i="1"/>
  <c r="Q208" i="1" s="1"/>
  <c r="AI207" i="1"/>
  <c r="Q207" i="1" s="1"/>
  <c r="AI206" i="1"/>
  <c r="Q206" i="1" s="1"/>
  <c r="AI205" i="1"/>
  <c r="Q205" i="1" s="1"/>
  <c r="AI204" i="1"/>
  <c r="Q204" i="1" s="1"/>
  <c r="AI203" i="1"/>
  <c r="Q203" i="1" s="1"/>
  <c r="AI202" i="1"/>
  <c r="Q202" i="1" s="1"/>
  <c r="AI201" i="1"/>
  <c r="Q201" i="1" s="1"/>
  <c r="AI200" i="1"/>
  <c r="Q200" i="1" s="1"/>
  <c r="AI199" i="1"/>
  <c r="Q199" i="1" s="1"/>
  <c r="AI198" i="1"/>
  <c r="Q198" i="1" s="1"/>
  <c r="AI197" i="1"/>
  <c r="Q197" i="1" s="1"/>
  <c r="AI196" i="1"/>
  <c r="Q196" i="1" s="1"/>
  <c r="AI195" i="1"/>
  <c r="Q195" i="1" s="1"/>
  <c r="AI194" i="1"/>
  <c r="Q194" i="1" s="1"/>
  <c r="AI193" i="1"/>
  <c r="Q193" i="1" s="1"/>
  <c r="AI192" i="1"/>
  <c r="Q192" i="1" s="1"/>
  <c r="AI191" i="1"/>
  <c r="Q191" i="1" s="1"/>
  <c r="AI190" i="1"/>
  <c r="Q190" i="1" s="1"/>
  <c r="AI189" i="1"/>
  <c r="Q189" i="1" s="1"/>
  <c r="AI188" i="1"/>
  <c r="Q188" i="1" s="1"/>
  <c r="AI187" i="1"/>
  <c r="Q187" i="1" s="1"/>
  <c r="AI186" i="1"/>
  <c r="Q186" i="1" s="1"/>
  <c r="AI185" i="1"/>
  <c r="Q185" i="1" s="1"/>
  <c r="AI184" i="1"/>
  <c r="Q184" i="1" s="1"/>
  <c r="AI183" i="1"/>
  <c r="Q183" i="1" s="1"/>
  <c r="AI182" i="1"/>
  <c r="Q182" i="1" s="1"/>
  <c r="AI181" i="1"/>
  <c r="Q181" i="1" s="1"/>
  <c r="AI180" i="1"/>
  <c r="Q180" i="1" s="1"/>
  <c r="AI179" i="1"/>
  <c r="Q179" i="1" s="1"/>
  <c r="AI178" i="1"/>
  <c r="Q178" i="1" s="1"/>
  <c r="AI177" i="1"/>
  <c r="Q177" i="1" s="1"/>
  <c r="AI176" i="1"/>
  <c r="Q176" i="1" s="1"/>
  <c r="AI175" i="1"/>
  <c r="Q175" i="1" s="1"/>
  <c r="AI174" i="1"/>
  <c r="Q174" i="1" s="1"/>
  <c r="AI173" i="1"/>
  <c r="Q173" i="1" s="1"/>
  <c r="AI172" i="1"/>
  <c r="Q172" i="1" s="1"/>
  <c r="AI171" i="1"/>
  <c r="Q171" i="1" s="1"/>
  <c r="AI170" i="1"/>
  <c r="Q170" i="1" s="1"/>
  <c r="AI169" i="1"/>
  <c r="Q169" i="1" s="1"/>
  <c r="AI168" i="1"/>
  <c r="Q168" i="1" s="1"/>
  <c r="AI167" i="1"/>
  <c r="Q167" i="1" s="1"/>
  <c r="AI166" i="1"/>
  <c r="Q166" i="1" s="1"/>
  <c r="AI165" i="1"/>
  <c r="Q165" i="1" s="1"/>
  <c r="AI164" i="1"/>
  <c r="Q164" i="1" s="1"/>
  <c r="AI163" i="1"/>
  <c r="Q163" i="1" s="1"/>
  <c r="AI162" i="1"/>
  <c r="Q162" i="1" s="1"/>
  <c r="AI161" i="1"/>
  <c r="Q161" i="1" s="1"/>
  <c r="AI160" i="1"/>
  <c r="Q160" i="1" s="1"/>
  <c r="AI159" i="1"/>
  <c r="Q159" i="1" s="1"/>
  <c r="AI158" i="1"/>
  <c r="Q158" i="1" s="1"/>
  <c r="AI157" i="1"/>
  <c r="Q157" i="1" s="1"/>
  <c r="AI156" i="1"/>
  <c r="Q156" i="1" s="1"/>
  <c r="AI155" i="1"/>
  <c r="Q155" i="1" s="1"/>
  <c r="AI154" i="1"/>
  <c r="Q154" i="1" s="1"/>
  <c r="AI153" i="1"/>
  <c r="Q153" i="1" s="1"/>
  <c r="AI152" i="1"/>
  <c r="Q152" i="1" s="1"/>
  <c r="AI151" i="1"/>
  <c r="Q151" i="1" s="1"/>
  <c r="AI150" i="1"/>
  <c r="Q150" i="1" s="1"/>
  <c r="AI149" i="1"/>
  <c r="Q149" i="1" s="1"/>
  <c r="AI148" i="1"/>
  <c r="Q148" i="1" s="1"/>
  <c r="AI147" i="1"/>
  <c r="Q147" i="1" s="1"/>
  <c r="AI146" i="1"/>
  <c r="Q146" i="1" s="1"/>
  <c r="AI145" i="1"/>
  <c r="Q145" i="1" s="1"/>
  <c r="AI144" i="1"/>
  <c r="Q144" i="1" s="1"/>
  <c r="AI143" i="1"/>
  <c r="Q143" i="1" s="1"/>
  <c r="AI142" i="1"/>
  <c r="Q142" i="1" s="1"/>
  <c r="AI141" i="1"/>
  <c r="Q141" i="1" s="1"/>
  <c r="AI140" i="1"/>
  <c r="Q140" i="1" s="1"/>
  <c r="AI139" i="1"/>
  <c r="Q139" i="1" s="1"/>
  <c r="AI138" i="1"/>
  <c r="Q138" i="1" s="1"/>
  <c r="AI137" i="1"/>
  <c r="Q137" i="1" s="1"/>
  <c r="AI136" i="1"/>
  <c r="Q136" i="1" s="1"/>
  <c r="AI135" i="1"/>
  <c r="Q135" i="1" s="1"/>
  <c r="AI134" i="1"/>
  <c r="Q134" i="1" s="1"/>
  <c r="AI133" i="1"/>
  <c r="Q133" i="1" s="1"/>
  <c r="AI132" i="1"/>
  <c r="Q132" i="1" s="1"/>
  <c r="AI131" i="1"/>
  <c r="Q131" i="1" s="1"/>
  <c r="AI130" i="1"/>
  <c r="Q130" i="1" s="1"/>
  <c r="AI129" i="1"/>
  <c r="Q129" i="1" s="1"/>
  <c r="AI128" i="1"/>
  <c r="Q128" i="1" s="1"/>
  <c r="AI127" i="1"/>
  <c r="Q127" i="1" s="1"/>
  <c r="AI126" i="1"/>
  <c r="Q126" i="1" s="1"/>
  <c r="AI125" i="1"/>
  <c r="Q125" i="1" s="1"/>
  <c r="AI124" i="1"/>
  <c r="Q124" i="1" s="1"/>
  <c r="AI123" i="1"/>
  <c r="Q123" i="1" s="1"/>
  <c r="AI122" i="1"/>
  <c r="Q122" i="1" s="1"/>
  <c r="AI121" i="1"/>
  <c r="Q121" i="1" s="1"/>
  <c r="AI120" i="1"/>
  <c r="Q120" i="1" s="1"/>
  <c r="AI119" i="1"/>
  <c r="Q119" i="1" s="1"/>
  <c r="AI118" i="1"/>
  <c r="Q118" i="1" s="1"/>
  <c r="AI117" i="1"/>
  <c r="Q117" i="1" s="1"/>
  <c r="AI116" i="1"/>
  <c r="Q116" i="1" s="1"/>
  <c r="AI115" i="1"/>
  <c r="Q115" i="1" s="1"/>
  <c r="AI114" i="1"/>
  <c r="Q114" i="1" s="1"/>
  <c r="AI113" i="1"/>
  <c r="Q113" i="1" s="1"/>
  <c r="AI112" i="1"/>
  <c r="Q112" i="1" s="1"/>
  <c r="AI111" i="1"/>
  <c r="Q111" i="1" s="1"/>
  <c r="AI110" i="1"/>
  <c r="Q110" i="1" s="1"/>
  <c r="AI109" i="1"/>
  <c r="Q109" i="1" s="1"/>
  <c r="AI108" i="1"/>
  <c r="Q108" i="1" s="1"/>
  <c r="AI107" i="1"/>
  <c r="Q107" i="1" s="1"/>
  <c r="AI106" i="1"/>
  <c r="Q106" i="1" s="1"/>
  <c r="AI105" i="1"/>
  <c r="Q105" i="1" s="1"/>
  <c r="AI104" i="1"/>
  <c r="Q104" i="1" s="1"/>
  <c r="AI103" i="1"/>
  <c r="Q103" i="1" s="1"/>
  <c r="AI102" i="1"/>
  <c r="Q102" i="1" s="1"/>
  <c r="AI101" i="1"/>
  <c r="Q101" i="1" s="1"/>
  <c r="AI100" i="1"/>
  <c r="Q100" i="1" s="1"/>
  <c r="AI99" i="1"/>
  <c r="Q99" i="1" s="1"/>
  <c r="AI98" i="1"/>
  <c r="Q98" i="1" s="1"/>
  <c r="AI97" i="1"/>
  <c r="Q97" i="1" s="1"/>
  <c r="AI96" i="1"/>
  <c r="Q96" i="1" s="1"/>
  <c r="AI95" i="1"/>
  <c r="Q95" i="1" s="1"/>
  <c r="AI94" i="1"/>
  <c r="Q94" i="1" s="1"/>
  <c r="AI93" i="1"/>
  <c r="Q93" i="1" s="1"/>
  <c r="AI92" i="1"/>
  <c r="Q92" i="1" s="1"/>
  <c r="AI91" i="1"/>
  <c r="Q91" i="1" s="1"/>
  <c r="AI90" i="1"/>
  <c r="Q90" i="1" s="1"/>
  <c r="AI89" i="1"/>
  <c r="Q89" i="1" s="1"/>
  <c r="AI88" i="1"/>
  <c r="Q88" i="1" s="1"/>
  <c r="AI87" i="1"/>
  <c r="Q87" i="1" s="1"/>
  <c r="AI86" i="1"/>
  <c r="Q86" i="1" s="1"/>
  <c r="AI85" i="1"/>
  <c r="Q85" i="1" s="1"/>
  <c r="AI84" i="1"/>
  <c r="Q84" i="1" s="1"/>
  <c r="AI83" i="1"/>
  <c r="Q83" i="1" s="1"/>
  <c r="AI82" i="1"/>
  <c r="Q82" i="1" s="1"/>
  <c r="AI81" i="1"/>
  <c r="Q81" i="1" s="1"/>
  <c r="AI80" i="1"/>
  <c r="Q80" i="1" s="1"/>
  <c r="AI79" i="1"/>
  <c r="Q79" i="1" s="1"/>
  <c r="AI78" i="1"/>
  <c r="Q78" i="1" s="1"/>
  <c r="AI77" i="1"/>
  <c r="Q77" i="1" s="1"/>
  <c r="AI76" i="1"/>
  <c r="Q76" i="1" s="1"/>
  <c r="AI75" i="1"/>
  <c r="Q75" i="1" s="1"/>
  <c r="AI74" i="1"/>
  <c r="Q74" i="1" s="1"/>
  <c r="AI73" i="1"/>
  <c r="Q73" i="1" s="1"/>
  <c r="AI72" i="1"/>
  <c r="Q72" i="1" s="1"/>
  <c r="AI71" i="1"/>
  <c r="Q71" i="1" s="1"/>
  <c r="AI70" i="1"/>
  <c r="Q70" i="1" s="1"/>
  <c r="AI69" i="1"/>
  <c r="Q69" i="1" s="1"/>
  <c r="AI68" i="1"/>
  <c r="Q68" i="1" s="1"/>
  <c r="AI67" i="1"/>
  <c r="Q67" i="1" s="1"/>
  <c r="AI66" i="1"/>
  <c r="Q66" i="1" s="1"/>
  <c r="AI65" i="1"/>
  <c r="Q65" i="1" s="1"/>
  <c r="AI64" i="1"/>
  <c r="Q64" i="1" s="1"/>
  <c r="AI63" i="1"/>
  <c r="Q63" i="1" s="1"/>
  <c r="AI62" i="1"/>
  <c r="Q62" i="1" s="1"/>
  <c r="AI61" i="1"/>
  <c r="Q61" i="1" s="1"/>
  <c r="AI60" i="1"/>
  <c r="Q60" i="1" s="1"/>
  <c r="AI59" i="1"/>
  <c r="Q59" i="1" s="1"/>
  <c r="AI58" i="1"/>
  <c r="Q58" i="1" s="1"/>
  <c r="AI57" i="1"/>
  <c r="Q57" i="1" s="1"/>
  <c r="AI56" i="1"/>
  <c r="Q56" i="1" s="1"/>
  <c r="AI55" i="1"/>
  <c r="Q55" i="1" s="1"/>
  <c r="AI54" i="1"/>
  <c r="Q54" i="1" s="1"/>
  <c r="AI53" i="1"/>
  <c r="Q53" i="1" s="1"/>
  <c r="AI52" i="1"/>
  <c r="Q52" i="1" s="1"/>
  <c r="AI51" i="1"/>
  <c r="Q51" i="1" s="1"/>
  <c r="AI50" i="1"/>
  <c r="Q50" i="1" s="1"/>
  <c r="AI49" i="1"/>
  <c r="Q49" i="1" s="1"/>
  <c r="AI48" i="1"/>
  <c r="Q48" i="1" s="1"/>
  <c r="AI47" i="1"/>
  <c r="Q47" i="1" s="1"/>
  <c r="AI46" i="1"/>
  <c r="Q46" i="1" s="1"/>
  <c r="AI45" i="1"/>
  <c r="Q45" i="1" s="1"/>
  <c r="AI44" i="1"/>
  <c r="Q44" i="1" s="1"/>
  <c r="AI43" i="1"/>
  <c r="Q43" i="1" s="1"/>
  <c r="AI42" i="1"/>
  <c r="Q42" i="1" s="1"/>
  <c r="AI41" i="1"/>
  <c r="Q41" i="1" s="1"/>
  <c r="AI40" i="1"/>
  <c r="Q40" i="1" s="1"/>
  <c r="AI39" i="1"/>
  <c r="Q39" i="1" s="1"/>
  <c r="AI38" i="1"/>
  <c r="Q38" i="1" s="1"/>
  <c r="AI37" i="1"/>
  <c r="Q37" i="1" s="1"/>
  <c r="AI36" i="1"/>
  <c r="Q36" i="1" s="1"/>
  <c r="AI35" i="1"/>
  <c r="Q35" i="1" s="1"/>
  <c r="AI34" i="1"/>
  <c r="Q34" i="1" s="1"/>
  <c r="AI33" i="1"/>
  <c r="Q33" i="1" s="1"/>
  <c r="AI32" i="1"/>
  <c r="Q32" i="1" s="1"/>
  <c r="AI31" i="1"/>
  <c r="Q31" i="1" s="1"/>
  <c r="AI30" i="1"/>
  <c r="Q30" i="1" s="1"/>
  <c r="AI29" i="1"/>
  <c r="Q29" i="1" s="1"/>
  <c r="AI28" i="1"/>
  <c r="Q28" i="1" s="1"/>
  <c r="AI27" i="1"/>
  <c r="Q27" i="1" s="1"/>
  <c r="AI26" i="1"/>
  <c r="Q26" i="1" s="1"/>
  <c r="AI25" i="1"/>
  <c r="Q25" i="1" s="1"/>
  <c r="AI24" i="1"/>
  <c r="Q24" i="1" s="1"/>
  <c r="AI23" i="1"/>
  <c r="Q23" i="1" s="1"/>
  <c r="AI22" i="1"/>
  <c r="Q22" i="1" s="1"/>
  <c r="AI21" i="1"/>
  <c r="Q21" i="1" s="1"/>
  <c r="AI20" i="1"/>
  <c r="Q20" i="1" s="1"/>
  <c r="AI19" i="1"/>
  <c r="Q19" i="1" s="1"/>
  <c r="AI18" i="1"/>
  <c r="Q18" i="1" s="1"/>
  <c r="AI17" i="1"/>
  <c r="Q17" i="1" s="1"/>
  <c r="AI16" i="1"/>
  <c r="Q16" i="1" s="1"/>
  <c r="AI15" i="1"/>
  <c r="Q15" i="1" s="1"/>
  <c r="AI14" i="1"/>
  <c r="Q14" i="1" s="1"/>
  <c r="AI13" i="1"/>
  <c r="Q13" i="1" s="1"/>
  <c r="AI12" i="1"/>
  <c r="Q12" i="1" s="1"/>
  <c r="AI11" i="1"/>
  <c r="Q11" i="1" s="1"/>
  <c r="AI10" i="1"/>
  <c r="Q10" i="1" s="1"/>
  <c r="AI9" i="1"/>
  <c r="Q9" i="1" s="1"/>
  <c r="AI8" i="1"/>
  <c r="Q8" i="1" s="1"/>
  <c r="AI7" i="1"/>
  <c r="Q7" i="1" s="1"/>
  <c r="AI6" i="1"/>
  <c r="Q6" i="1" s="1"/>
  <c r="AD212" i="1"/>
  <c r="K212" i="1" s="1"/>
  <c r="AD211" i="1"/>
  <c r="K211" i="1" s="1"/>
  <c r="AD210" i="1"/>
  <c r="K210" i="1" s="1"/>
  <c r="AD209" i="1"/>
  <c r="K209" i="1" s="1"/>
  <c r="AD208" i="1"/>
  <c r="K208" i="1" s="1"/>
  <c r="AD207" i="1"/>
  <c r="K207" i="1" s="1"/>
  <c r="AD206" i="1"/>
  <c r="K206" i="1" s="1"/>
  <c r="AD205" i="1"/>
  <c r="K205" i="1" s="1"/>
  <c r="AD204" i="1"/>
  <c r="K204" i="1" s="1"/>
  <c r="AD203" i="1"/>
  <c r="K203" i="1" s="1"/>
  <c r="AD202" i="1"/>
  <c r="K202" i="1" s="1"/>
  <c r="AD201" i="1"/>
  <c r="K201" i="1" s="1"/>
  <c r="AD200" i="1"/>
  <c r="K200" i="1" s="1"/>
  <c r="AD199" i="1"/>
  <c r="K199" i="1" s="1"/>
  <c r="AD198" i="1"/>
  <c r="K198" i="1" s="1"/>
  <c r="AD197" i="1"/>
  <c r="K197" i="1" s="1"/>
  <c r="AD196" i="1"/>
  <c r="K196" i="1" s="1"/>
  <c r="AD195" i="1"/>
  <c r="K195" i="1" s="1"/>
  <c r="AD194" i="1"/>
  <c r="K194" i="1" s="1"/>
  <c r="AD193" i="1"/>
  <c r="K193" i="1" s="1"/>
  <c r="AD192" i="1"/>
  <c r="K192" i="1" s="1"/>
  <c r="AD191" i="1"/>
  <c r="K191" i="1" s="1"/>
  <c r="AD190" i="1"/>
  <c r="K190" i="1" s="1"/>
  <c r="AD189" i="1"/>
  <c r="K189" i="1" s="1"/>
  <c r="AD188" i="1"/>
  <c r="K188" i="1" s="1"/>
  <c r="AD187" i="1"/>
  <c r="K187" i="1" s="1"/>
  <c r="AD186" i="1"/>
  <c r="K186" i="1" s="1"/>
  <c r="AD185" i="1"/>
  <c r="K185" i="1" s="1"/>
  <c r="AD184" i="1"/>
  <c r="K184" i="1" s="1"/>
  <c r="AD183" i="1"/>
  <c r="K183" i="1" s="1"/>
  <c r="AD182" i="1"/>
  <c r="K182" i="1" s="1"/>
  <c r="AD181" i="1"/>
  <c r="K181" i="1" s="1"/>
  <c r="AD180" i="1"/>
  <c r="K180" i="1" s="1"/>
  <c r="AD179" i="1"/>
  <c r="K179" i="1" s="1"/>
  <c r="AD178" i="1"/>
  <c r="K178" i="1" s="1"/>
  <c r="AD177" i="1"/>
  <c r="K177" i="1" s="1"/>
  <c r="AD176" i="1"/>
  <c r="K176" i="1" s="1"/>
  <c r="AD175" i="1"/>
  <c r="K175" i="1" s="1"/>
  <c r="AD174" i="1"/>
  <c r="K174" i="1" s="1"/>
  <c r="AD173" i="1"/>
  <c r="K173" i="1" s="1"/>
  <c r="AD172" i="1"/>
  <c r="K172" i="1" s="1"/>
  <c r="AD171" i="1"/>
  <c r="K171" i="1" s="1"/>
  <c r="AD170" i="1"/>
  <c r="K170" i="1" s="1"/>
  <c r="AD169" i="1"/>
  <c r="K169" i="1" s="1"/>
  <c r="AD168" i="1"/>
  <c r="K168" i="1" s="1"/>
  <c r="AD167" i="1"/>
  <c r="K167" i="1" s="1"/>
  <c r="AD166" i="1"/>
  <c r="K166" i="1" s="1"/>
  <c r="AD165" i="1"/>
  <c r="K165" i="1" s="1"/>
  <c r="AD164" i="1"/>
  <c r="K164" i="1" s="1"/>
  <c r="AD163" i="1"/>
  <c r="K163" i="1" s="1"/>
  <c r="AD162" i="1"/>
  <c r="K162" i="1" s="1"/>
  <c r="AD161" i="1"/>
  <c r="K161" i="1" s="1"/>
  <c r="AD160" i="1"/>
  <c r="K160" i="1" s="1"/>
  <c r="AD159" i="1"/>
  <c r="K159" i="1" s="1"/>
  <c r="AD158" i="1"/>
  <c r="K158" i="1" s="1"/>
  <c r="AD157" i="1"/>
  <c r="K157" i="1" s="1"/>
  <c r="AD156" i="1"/>
  <c r="K156" i="1" s="1"/>
  <c r="AD155" i="1"/>
  <c r="K155" i="1" s="1"/>
  <c r="AD154" i="1"/>
  <c r="K154" i="1" s="1"/>
  <c r="AD153" i="1"/>
  <c r="K153" i="1" s="1"/>
  <c r="AD152" i="1"/>
  <c r="K152" i="1" s="1"/>
  <c r="AD151" i="1"/>
  <c r="K151" i="1" s="1"/>
  <c r="AD150" i="1"/>
  <c r="K150" i="1" s="1"/>
  <c r="AD149" i="1"/>
  <c r="K149" i="1" s="1"/>
  <c r="AD148" i="1"/>
  <c r="K148" i="1" s="1"/>
  <c r="AD147" i="1"/>
  <c r="K147" i="1" s="1"/>
  <c r="AD146" i="1"/>
  <c r="K146" i="1" s="1"/>
  <c r="AD145" i="1"/>
  <c r="K145" i="1" s="1"/>
  <c r="AD144" i="1"/>
  <c r="K144" i="1" s="1"/>
  <c r="AD143" i="1"/>
  <c r="K143" i="1" s="1"/>
  <c r="AD142" i="1"/>
  <c r="K142" i="1" s="1"/>
  <c r="AD141" i="1"/>
  <c r="K141" i="1" s="1"/>
  <c r="AD140" i="1"/>
  <c r="K140" i="1" s="1"/>
  <c r="AD139" i="1"/>
  <c r="K139" i="1" s="1"/>
  <c r="AD138" i="1"/>
  <c r="K138" i="1" s="1"/>
  <c r="AD137" i="1"/>
  <c r="K137" i="1" s="1"/>
  <c r="AD136" i="1"/>
  <c r="K136" i="1" s="1"/>
  <c r="AD135" i="1"/>
  <c r="K135" i="1" s="1"/>
  <c r="AD134" i="1"/>
  <c r="K134" i="1" s="1"/>
  <c r="AD133" i="1"/>
  <c r="K133" i="1" s="1"/>
  <c r="AD132" i="1"/>
  <c r="K132" i="1" s="1"/>
  <c r="AD131" i="1"/>
  <c r="K131" i="1" s="1"/>
  <c r="AD130" i="1"/>
  <c r="K130" i="1" s="1"/>
  <c r="AD129" i="1"/>
  <c r="K129" i="1" s="1"/>
  <c r="AD128" i="1"/>
  <c r="K128" i="1" s="1"/>
  <c r="AD127" i="1"/>
  <c r="K127" i="1" s="1"/>
  <c r="AD126" i="1"/>
  <c r="K126" i="1" s="1"/>
  <c r="AD125" i="1"/>
  <c r="K125" i="1" s="1"/>
  <c r="AD124" i="1"/>
  <c r="K124" i="1" s="1"/>
  <c r="AD123" i="1"/>
  <c r="K123" i="1" s="1"/>
  <c r="AD122" i="1"/>
  <c r="K122" i="1" s="1"/>
  <c r="AD121" i="1"/>
  <c r="K121" i="1" s="1"/>
  <c r="AD120" i="1"/>
  <c r="K120" i="1" s="1"/>
  <c r="AD119" i="1"/>
  <c r="K119" i="1" s="1"/>
  <c r="AD118" i="1"/>
  <c r="K118" i="1" s="1"/>
  <c r="AD117" i="1"/>
  <c r="K117" i="1" s="1"/>
  <c r="AD116" i="1"/>
  <c r="K116" i="1" s="1"/>
  <c r="AD115" i="1"/>
  <c r="K115" i="1" s="1"/>
  <c r="AD114" i="1"/>
  <c r="K114" i="1" s="1"/>
  <c r="AD113" i="1"/>
  <c r="K113" i="1" s="1"/>
  <c r="AD112" i="1"/>
  <c r="K112" i="1" s="1"/>
  <c r="AD111" i="1"/>
  <c r="K111" i="1" s="1"/>
  <c r="AD110" i="1"/>
  <c r="K110" i="1" s="1"/>
  <c r="AD109" i="1"/>
  <c r="K109" i="1" s="1"/>
  <c r="AD108" i="1"/>
  <c r="K108" i="1" s="1"/>
  <c r="AD107" i="1"/>
  <c r="K107" i="1" s="1"/>
  <c r="AD106" i="1"/>
  <c r="K106" i="1" s="1"/>
  <c r="AD105" i="1"/>
  <c r="K105" i="1" s="1"/>
  <c r="AD104" i="1"/>
  <c r="K104" i="1" s="1"/>
  <c r="AD103" i="1"/>
  <c r="K103" i="1" s="1"/>
  <c r="AD102" i="1"/>
  <c r="K102" i="1" s="1"/>
  <c r="AD101" i="1"/>
  <c r="K101" i="1" s="1"/>
  <c r="AD100" i="1"/>
  <c r="K100" i="1" s="1"/>
  <c r="AD99" i="1"/>
  <c r="K99" i="1" s="1"/>
  <c r="AD98" i="1"/>
  <c r="K98" i="1" s="1"/>
  <c r="AD97" i="1"/>
  <c r="K97" i="1" s="1"/>
  <c r="AD96" i="1"/>
  <c r="K96" i="1" s="1"/>
  <c r="AD95" i="1"/>
  <c r="K95" i="1" s="1"/>
  <c r="AD94" i="1"/>
  <c r="K94" i="1" s="1"/>
  <c r="AD93" i="1"/>
  <c r="K93" i="1" s="1"/>
  <c r="AD92" i="1"/>
  <c r="K92" i="1" s="1"/>
  <c r="AD91" i="1"/>
  <c r="K91" i="1" s="1"/>
  <c r="AD90" i="1"/>
  <c r="K90" i="1" s="1"/>
  <c r="AD89" i="1"/>
  <c r="K89" i="1" s="1"/>
  <c r="AD88" i="1"/>
  <c r="K88" i="1" s="1"/>
  <c r="AD87" i="1"/>
  <c r="K87" i="1" s="1"/>
  <c r="AD86" i="1"/>
  <c r="K86" i="1" s="1"/>
  <c r="AD85" i="1"/>
  <c r="K85" i="1" s="1"/>
  <c r="AD84" i="1"/>
  <c r="K84" i="1" s="1"/>
  <c r="AD83" i="1"/>
  <c r="K83" i="1" s="1"/>
  <c r="AD82" i="1"/>
  <c r="K82" i="1" s="1"/>
  <c r="AD81" i="1"/>
  <c r="K81" i="1" s="1"/>
  <c r="AD80" i="1"/>
  <c r="K80" i="1" s="1"/>
  <c r="AD79" i="1"/>
  <c r="K79" i="1" s="1"/>
  <c r="AD78" i="1"/>
  <c r="K78" i="1" s="1"/>
  <c r="AD77" i="1"/>
  <c r="K77" i="1" s="1"/>
  <c r="AD76" i="1"/>
  <c r="K76" i="1" s="1"/>
  <c r="AD75" i="1"/>
  <c r="K75" i="1" s="1"/>
  <c r="AD74" i="1"/>
  <c r="K74" i="1" s="1"/>
  <c r="AD73" i="1"/>
  <c r="K73" i="1" s="1"/>
  <c r="AD72" i="1"/>
  <c r="K72" i="1" s="1"/>
  <c r="AD71" i="1"/>
  <c r="K71" i="1" s="1"/>
  <c r="AD70" i="1"/>
  <c r="K70" i="1" s="1"/>
  <c r="AD69" i="1"/>
  <c r="K69" i="1" s="1"/>
  <c r="AD68" i="1"/>
  <c r="K68" i="1" s="1"/>
  <c r="AD67" i="1"/>
  <c r="K67" i="1" s="1"/>
  <c r="AD66" i="1"/>
  <c r="K66" i="1" s="1"/>
  <c r="AD65" i="1"/>
  <c r="K65" i="1" s="1"/>
  <c r="AD64" i="1"/>
  <c r="K64" i="1" s="1"/>
  <c r="AD63" i="1"/>
  <c r="K63" i="1" s="1"/>
  <c r="AD62" i="1"/>
  <c r="K62" i="1" s="1"/>
  <c r="AD61" i="1"/>
  <c r="K61" i="1" s="1"/>
  <c r="AD60" i="1"/>
  <c r="K60" i="1" s="1"/>
  <c r="AD59" i="1"/>
  <c r="K59" i="1" s="1"/>
  <c r="AD58" i="1"/>
  <c r="K58" i="1" s="1"/>
  <c r="AD57" i="1"/>
  <c r="K57" i="1" s="1"/>
  <c r="AD56" i="1"/>
  <c r="K56" i="1" s="1"/>
  <c r="AD55" i="1"/>
  <c r="K55" i="1" s="1"/>
  <c r="AD54" i="1"/>
  <c r="K54" i="1" s="1"/>
  <c r="AD53" i="1"/>
  <c r="K53" i="1" s="1"/>
  <c r="AD52" i="1"/>
  <c r="K52" i="1" s="1"/>
  <c r="AD51" i="1"/>
  <c r="K51" i="1" s="1"/>
  <c r="AD50" i="1"/>
  <c r="K50" i="1" s="1"/>
  <c r="AD49" i="1"/>
  <c r="K49" i="1" s="1"/>
  <c r="AD48" i="1"/>
  <c r="K48" i="1" s="1"/>
  <c r="AD47" i="1"/>
  <c r="K47" i="1" s="1"/>
  <c r="AD46" i="1"/>
  <c r="K46" i="1" s="1"/>
  <c r="AD45" i="1"/>
  <c r="K45" i="1" s="1"/>
  <c r="AD44" i="1"/>
  <c r="K44" i="1" s="1"/>
  <c r="AD43" i="1"/>
  <c r="K43" i="1" s="1"/>
  <c r="AD42" i="1"/>
  <c r="K42" i="1" s="1"/>
  <c r="AD41" i="1"/>
  <c r="K41" i="1" s="1"/>
  <c r="AD40" i="1"/>
  <c r="K40" i="1" s="1"/>
  <c r="AD39" i="1"/>
  <c r="K39" i="1" s="1"/>
  <c r="AD38" i="1"/>
  <c r="K38" i="1" s="1"/>
  <c r="AD37" i="1"/>
  <c r="K37" i="1" s="1"/>
  <c r="AD36" i="1"/>
  <c r="K36" i="1" s="1"/>
  <c r="AD35" i="1"/>
  <c r="K35" i="1" s="1"/>
  <c r="AD34" i="1"/>
  <c r="K34" i="1" s="1"/>
  <c r="AD33" i="1"/>
  <c r="K33" i="1" s="1"/>
  <c r="AD32" i="1"/>
  <c r="K32" i="1" s="1"/>
  <c r="AD31" i="1"/>
  <c r="K31" i="1" s="1"/>
  <c r="AD30" i="1"/>
  <c r="K30" i="1" s="1"/>
  <c r="AD29" i="1"/>
  <c r="K29" i="1" s="1"/>
  <c r="AD28" i="1"/>
  <c r="K28" i="1" s="1"/>
  <c r="AD27" i="1"/>
  <c r="K27" i="1" s="1"/>
  <c r="AD26" i="1"/>
  <c r="K26" i="1" s="1"/>
  <c r="AD25" i="1"/>
  <c r="K25" i="1" s="1"/>
  <c r="AD24" i="1"/>
  <c r="K24" i="1" s="1"/>
  <c r="AD23" i="1"/>
  <c r="K23" i="1" s="1"/>
  <c r="AD22" i="1"/>
  <c r="K22" i="1" s="1"/>
  <c r="AD21" i="1"/>
  <c r="K21" i="1" s="1"/>
  <c r="AD20" i="1"/>
  <c r="K20" i="1" s="1"/>
  <c r="AD19" i="1"/>
  <c r="K19" i="1" s="1"/>
  <c r="AD18" i="1"/>
  <c r="K18" i="1" s="1"/>
  <c r="AD17" i="1"/>
  <c r="K17" i="1" s="1"/>
  <c r="AD16" i="1"/>
  <c r="K16" i="1" s="1"/>
  <c r="AD15" i="1"/>
  <c r="K15" i="1" s="1"/>
  <c r="AD14" i="1"/>
  <c r="K14" i="1" s="1"/>
  <c r="AD13" i="1"/>
  <c r="K13" i="1" s="1"/>
  <c r="AD12" i="1"/>
  <c r="K12" i="1" s="1"/>
  <c r="AD11" i="1"/>
  <c r="K11" i="1" s="1"/>
  <c r="AD10" i="1"/>
  <c r="K10" i="1" s="1"/>
  <c r="AD9" i="1"/>
  <c r="K9" i="1" s="1"/>
  <c r="AD8" i="1"/>
  <c r="K8" i="1" s="1"/>
  <c r="AD7" i="1"/>
  <c r="K7" i="1" s="1"/>
  <c r="AD6" i="1"/>
  <c r="K6" i="1" s="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E7" i="1" l="1"/>
  <c r="E12" i="1"/>
  <c r="E15" i="1"/>
  <c r="E31" i="1"/>
  <c r="E36" i="1"/>
  <c r="E47" i="1"/>
  <c r="E55" i="1"/>
  <c r="E71" i="1"/>
  <c r="E76" i="1"/>
  <c r="E79" i="1"/>
  <c r="E95" i="1"/>
  <c r="E100" i="1"/>
  <c r="E103" i="1"/>
  <c r="E111" i="1"/>
  <c r="E119" i="1"/>
  <c r="E127" i="1"/>
  <c r="E135" i="1"/>
  <c r="E140" i="1"/>
  <c r="E143" i="1"/>
  <c r="E159" i="1"/>
  <c r="E164" i="1"/>
  <c r="E167" i="1"/>
  <c r="E175" i="1"/>
  <c r="E183" i="1"/>
  <c r="E191" i="1"/>
  <c r="E197" i="1"/>
  <c r="E199" i="1"/>
  <c r="E204" i="1"/>
  <c r="E207" i="1"/>
  <c r="E6" i="1"/>
  <c r="E212" i="1"/>
  <c r="E211" i="1"/>
  <c r="E210" i="1"/>
  <c r="E209" i="1"/>
  <c r="E208" i="1"/>
  <c r="E206" i="1"/>
  <c r="E205" i="1"/>
  <c r="E203" i="1"/>
  <c r="E202" i="1"/>
  <c r="E201" i="1"/>
  <c r="E200" i="1"/>
  <c r="E198" i="1"/>
  <c r="E196" i="1"/>
  <c r="E195" i="1"/>
  <c r="E194" i="1"/>
  <c r="E193" i="1"/>
  <c r="E192" i="1"/>
  <c r="E190" i="1"/>
  <c r="E189" i="1"/>
  <c r="E188" i="1"/>
  <c r="E187" i="1"/>
  <c r="E186" i="1"/>
  <c r="E185" i="1"/>
  <c r="E184" i="1"/>
  <c r="E182" i="1"/>
  <c r="E181" i="1"/>
  <c r="E180" i="1"/>
  <c r="E179" i="1"/>
  <c r="E178" i="1"/>
  <c r="E177" i="1"/>
  <c r="E176" i="1"/>
  <c r="E174" i="1"/>
  <c r="E173" i="1"/>
  <c r="E172" i="1"/>
  <c r="E171" i="1"/>
  <c r="E170" i="1"/>
  <c r="E169" i="1"/>
  <c r="E168" i="1"/>
  <c r="E166" i="1"/>
  <c r="E165" i="1"/>
  <c r="E163" i="1"/>
  <c r="E162" i="1"/>
  <c r="E161" i="1"/>
  <c r="E160" i="1"/>
  <c r="E158" i="1"/>
  <c r="E157" i="1"/>
  <c r="E156" i="1"/>
  <c r="E155" i="1"/>
  <c r="E154" i="1"/>
  <c r="E153" i="1"/>
  <c r="E152" i="1"/>
  <c r="E151" i="1"/>
  <c r="E150" i="1"/>
  <c r="E149" i="1"/>
  <c r="E148" i="1"/>
  <c r="E147" i="1"/>
  <c r="E146" i="1"/>
  <c r="E145" i="1"/>
  <c r="E144" i="1"/>
  <c r="E142" i="1"/>
  <c r="E141" i="1"/>
  <c r="E139" i="1"/>
  <c r="E138" i="1"/>
  <c r="E137" i="1"/>
  <c r="E136" i="1"/>
  <c r="E134" i="1"/>
  <c r="E133" i="1"/>
  <c r="E132" i="1"/>
  <c r="E131" i="1"/>
  <c r="E130" i="1"/>
  <c r="E129" i="1"/>
  <c r="E128" i="1"/>
  <c r="E126" i="1"/>
  <c r="E125" i="1"/>
  <c r="E124" i="1"/>
  <c r="E123" i="1"/>
  <c r="E122" i="1"/>
  <c r="E121" i="1"/>
  <c r="E120" i="1"/>
  <c r="E118" i="1"/>
  <c r="E117" i="1"/>
  <c r="E116" i="1"/>
  <c r="E115" i="1"/>
  <c r="E114" i="1"/>
  <c r="E113" i="1"/>
  <c r="E112" i="1"/>
  <c r="E110" i="1"/>
  <c r="E109" i="1"/>
  <c r="E108" i="1"/>
  <c r="E107" i="1"/>
  <c r="E106" i="1"/>
  <c r="E105" i="1"/>
  <c r="E104" i="1"/>
  <c r="E102" i="1"/>
  <c r="E101" i="1"/>
  <c r="E99" i="1"/>
  <c r="E98" i="1"/>
  <c r="E97" i="1"/>
  <c r="E96" i="1"/>
  <c r="E94" i="1"/>
  <c r="E93" i="1"/>
  <c r="E92" i="1"/>
  <c r="E91" i="1"/>
  <c r="E90" i="1"/>
  <c r="E89" i="1"/>
  <c r="E88" i="1"/>
  <c r="E87" i="1"/>
  <c r="E86" i="1"/>
  <c r="E85" i="1"/>
  <c r="E84" i="1"/>
  <c r="E83" i="1"/>
  <c r="E82" i="1"/>
  <c r="E81" i="1"/>
  <c r="E80" i="1"/>
  <c r="E78" i="1"/>
  <c r="E77" i="1"/>
  <c r="E75" i="1"/>
  <c r="E74" i="1"/>
  <c r="E73" i="1"/>
  <c r="E72" i="1"/>
  <c r="E70" i="1"/>
  <c r="E69" i="1"/>
  <c r="E68" i="1"/>
  <c r="E67" i="1"/>
  <c r="E66" i="1"/>
  <c r="E65" i="1"/>
  <c r="E64" i="1"/>
  <c r="E63" i="1"/>
  <c r="E62" i="1"/>
  <c r="E61" i="1"/>
  <c r="E60" i="1"/>
  <c r="E59" i="1"/>
  <c r="E58" i="1"/>
  <c r="E57" i="1"/>
  <c r="E56" i="1"/>
  <c r="E54" i="1"/>
  <c r="E53" i="1"/>
  <c r="E52" i="1"/>
  <c r="E51" i="1"/>
  <c r="E50" i="1"/>
  <c r="E49" i="1"/>
  <c r="E48" i="1"/>
  <c r="E46" i="1"/>
  <c r="E45" i="1"/>
  <c r="E44" i="1"/>
  <c r="E43" i="1"/>
  <c r="E42" i="1"/>
  <c r="E41" i="1"/>
  <c r="E40" i="1"/>
  <c r="E39" i="1"/>
  <c r="E38" i="1"/>
  <c r="E37" i="1"/>
  <c r="E35" i="1"/>
  <c r="E34" i="1"/>
  <c r="E33" i="1"/>
  <c r="E32" i="1"/>
  <c r="E30" i="1"/>
  <c r="E29" i="1"/>
  <c r="E28" i="1"/>
  <c r="E27" i="1"/>
  <c r="E26" i="1"/>
  <c r="E25" i="1"/>
  <c r="E24" i="1"/>
  <c r="E23" i="1"/>
  <c r="E22" i="1"/>
  <c r="E21" i="1"/>
  <c r="E20" i="1"/>
  <c r="E19" i="1"/>
  <c r="E18" i="1"/>
  <c r="E17" i="1"/>
  <c r="E16" i="1"/>
  <c r="E14" i="1"/>
  <c r="E13" i="1"/>
  <c r="E11" i="1"/>
  <c r="E10" i="1"/>
  <c r="E9" i="1"/>
  <c r="E8" i="1"/>
  <c r="D3" i="8" l="1"/>
  <c r="P3" i="8" s="1"/>
  <c r="I3" i="8"/>
  <c r="Q3" i="8" s="1"/>
  <c r="S3" i="8"/>
  <c r="T3" i="8"/>
  <c r="D4" i="8"/>
  <c r="P4" i="8" s="1"/>
  <c r="I4" i="8"/>
  <c r="Q4" i="8" s="1"/>
  <c r="S4" i="8"/>
  <c r="T4" i="8"/>
  <c r="D5" i="8"/>
  <c r="P5" i="8" s="1"/>
  <c r="I5" i="8"/>
  <c r="Q5" i="8" s="1"/>
  <c r="S5" i="8"/>
  <c r="T5" i="8"/>
  <c r="D6" i="8"/>
  <c r="P6" i="8" s="1"/>
  <c r="I6" i="8"/>
  <c r="Q6" i="8" s="1"/>
  <c r="S6" i="8"/>
  <c r="T6" i="8"/>
  <c r="D7" i="8"/>
  <c r="P7" i="8" s="1"/>
  <c r="I7" i="8"/>
  <c r="Q7" i="8" s="1"/>
  <c r="S7" i="8"/>
  <c r="T7" i="8"/>
  <c r="D8" i="8"/>
  <c r="P8" i="8" s="1"/>
  <c r="I8" i="8"/>
  <c r="Q8" i="8" s="1"/>
  <c r="U8" i="8" s="1"/>
  <c r="S8" i="8"/>
  <c r="T8" i="8"/>
  <c r="D9" i="8"/>
  <c r="P9" i="8" s="1"/>
  <c r="I9" i="8"/>
  <c r="Q9" i="8" s="1"/>
  <c r="S9" i="8"/>
  <c r="T9" i="8"/>
  <c r="D10" i="8"/>
  <c r="P10" i="8" s="1"/>
  <c r="I10" i="8"/>
  <c r="Q10" i="8" s="1"/>
  <c r="S10" i="8"/>
  <c r="T10" i="8"/>
  <c r="D11" i="8"/>
  <c r="P11" i="8" s="1"/>
  <c r="I11" i="8"/>
  <c r="Q11" i="8" s="1"/>
  <c r="S11" i="8"/>
  <c r="T11" i="8"/>
  <c r="D12" i="8"/>
  <c r="P12" i="8" s="1"/>
  <c r="I12" i="8"/>
  <c r="Q12" i="8" s="1"/>
  <c r="S12" i="8"/>
  <c r="T12" i="8"/>
  <c r="D13" i="8"/>
  <c r="P13" i="8" s="1"/>
  <c r="I13" i="8"/>
  <c r="Q13" i="8" s="1"/>
  <c r="R13" i="8"/>
  <c r="S13" i="8"/>
  <c r="T13" i="8"/>
  <c r="D14" i="8"/>
  <c r="P14" i="8" s="1"/>
  <c r="I14" i="8"/>
  <c r="Q14" i="8" s="1"/>
  <c r="S14" i="8"/>
  <c r="T14" i="8"/>
  <c r="AA14" i="8"/>
  <c r="R14" i="8" s="1"/>
  <c r="D15" i="8"/>
  <c r="P15" i="8" s="1"/>
  <c r="I15" i="8"/>
  <c r="Q15" i="8" s="1"/>
  <c r="S15" i="8"/>
  <c r="T15" i="8"/>
  <c r="AA15" i="8"/>
  <c r="R15" i="8" s="1"/>
  <c r="D16" i="8"/>
  <c r="P16" i="8" s="1"/>
  <c r="I16" i="8"/>
  <c r="Q16" i="8" s="1"/>
  <c r="S16" i="8"/>
  <c r="T16" i="8"/>
  <c r="AA16" i="8"/>
  <c r="R16" i="8" s="1"/>
  <c r="D17" i="8"/>
  <c r="P17" i="8" s="1"/>
  <c r="I17" i="8"/>
  <c r="Q17" i="8" s="1"/>
  <c r="S17" i="8"/>
  <c r="T17" i="8"/>
  <c r="AA17" i="8"/>
  <c r="R17" i="8" s="1"/>
  <c r="D18" i="8"/>
  <c r="P18" i="8" s="1"/>
  <c r="I18" i="8"/>
  <c r="Q18" i="8" s="1"/>
  <c r="S18" i="8"/>
  <c r="T18" i="8"/>
  <c r="AA18" i="8"/>
  <c r="R18" i="8" s="1"/>
  <c r="D19" i="8"/>
  <c r="P19" i="8" s="1"/>
  <c r="I19" i="8"/>
  <c r="Q19" i="8" s="1"/>
  <c r="S19" i="8"/>
  <c r="T19" i="8"/>
  <c r="AA19" i="8"/>
  <c r="R19" i="8" s="1"/>
  <c r="D20" i="8"/>
  <c r="P20" i="8" s="1"/>
  <c r="I20" i="8"/>
  <c r="Q20" i="8" s="1"/>
  <c r="S20" i="8"/>
  <c r="T20" i="8"/>
  <c r="AA20" i="8"/>
  <c r="R20" i="8" s="1"/>
  <c r="D21" i="8"/>
  <c r="P21" i="8" s="1"/>
  <c r="I21" i="8"/>
  <c r="Q21" i="8" s="1"/>
  <c r="S21" i="8"/>
  <c r="T21" i="8"/>
  <c r="AA21" i="8"/>
  <c r="R21" i="8" s="1"/>
  <c r="D22" i="8"/>
  <c r="P22" i="8" s="1"/>
  <c r="I22" i="8"/>
  <c r="Q22" i="8" s="1"/>
  <c r="S22" i="8"/>
  <c r="T22" i="8"/>
  <c r="AA22" i="8"/>
  <c r="R22" i="8" s="1"/>
  <c r="D23" i="8"/>
  <c r="P23" i="8" s="1"/>
  <c r="I23" i="8"/>
  <c r="Q23" i="8" s="1"/>
  <c r="S23" i="8"/>
  <c r="T23" i="8"/>
  <c r="AA23" i="8"/>
  <c r="R23" i="8" s="1"/>
  <c r="D24" i="8"/>
  <c r="P24" i="8" s="1"/>
  <c r="I24" i="8"/>
  <c r="Q24" i="8" s="1"/>
  <c r="S24" i="8"/>
  <c r="T24" i="8"/>
  <c r="AA24" i="8"/>
  <c r="R24" i="8" s="1"/>
  <c r="D25" i="8"/>
  <c r="P25" i="8" s="1"/>
  <c r="I25" i="8"/>
  <c r="Q25" i="8" s="1"/>
  <c r="S25" i="8"/>
  <c r="T25" i="8"/>
  <c r="AA25" i="8"/>
  <c r="R25" i="8" s="1"/>
  <c r="D26" i="8"/>
  <c r="P26" i="8" s="1"/>
  <c r="I26" i="8"/>
  <c r="Q26" i="8" s="1"/>
  <c r="S26" i="8"/>
  <c r="T26" i="8"/>
  <c r="AA26" i="8"/>
  <c r="R26" i="8" s="1"/>
  <c r="D27" i="8"/>
  <c r="P27" i="8" s="1"/>
  <c r="I27" i="8"/>
  <c r="Q27" i="8" s="1"/>
  <c r="S27" i="8"/>
  <c r="T27" i="8"/>
  <c r="AA27" i="8"/>
  <c r="R27" i="8" s="1"/>
  <c r="D28" i="8"/>
  <c r="P28" i="8" s="1"/>
  <c r="I28" i="8"/>
  <c r="Q28" i="8" s="1"/>
  <c r="S28" i="8"/>
  <c r="T28" i="8"/>
  <c r="AA28" i="8"/>
  <c r="R28" i="8" s="1"/>
  <c r="D29" i="8"/>
  <c r="P29" i="8" s="1"/>
  <c r="I29" i="8"/>
  <c r="Q29" i="8" s="1"/>
  <c r="S29" i="8"/>
  <c r="T29" i="8"/>
  <c r="AA29" i="8"/>
  <c r="R29" i="8" s="1"/>
  <c r="D30" i="8"/>
  <c r="P30" i="8" s="1"/>
  <c r="I30" i="8"/>
  <c r="Q30" i="8" s="1"/>
  <c r="S30" i="8"/>
  <c r="T30" i="8"/>
  <c r="AA30" i="8"/>
  <c r="R30" i="8" s="1"/>
  <c r="D31" i="8"/>
  <c r="P31" i="8" s="1"/>
  <c r="I31" i="8"/>
  <c r="Q31" i="8" s="1"/>
  <c r="S31" i="8"/>
  <c r="T31" i="8"/>
  <c r="AA31" i="8"/>
  <c r="R31" i="8" s="1"/>
  <c r="D32" i="8"/>
  <c r="P32" i="8" s="1"/>
  <c r="I32" i="8"/>
  <c r="Q32" i="8" s="1"/>
  <c r="S32" i="8"/>
  <c r="T32" i="8"/>
  <c r="AA32" i="8"/>
  <c r="R32" i="8" s="1"/>
  <c r="D33" i="8"/>
  <c r="P33" i="8" s="1"/>
  <c r="I33" i="8"/>
  <c r="Q33" i="8" s="1"/>
  <c r="U33" i="8" s="1"/>
  <c r="S33" i="8"/>
  <c r="T33" i="8"/>
  <c r="AA33" i="8"/>
  <c r="R33" i="8" s="1"/>
  <c r="D34" i="8"/>
  <c r="P34" i="8" s="1"/>
  <c r="I34" i="8"/>
  <c r="Q34" i="8" s="1"/>
  <c r="S34" i="8"/>
  <c r="T34" i="8"/>
  <c r="AA34" i="8"/>
  <c r="R34" i="8" s="1"/>
  <c r="D35" i="8"/>
  <c r="P35" i="8" s="1"/>
  <c r="I35" i="8"/>
  <c r="Q35" i="8" s="1"/>
  <c r="S35" i="8"/>
  <c r="T35" i="8"/>
  <c r="AA35" i="8"/>
  <c r="R35" i="8" s="1"/>
  <c r="D36" i="8"/>
  <c r="P36" i="8" s="1"/>
  <c r="I36" i="8"/>
  <c r="Q36" i="8" s="1"/>
  <c r="S36" i="8"/>
  <c r="T36" i="8"/>
  <c r="AA36" i="8"/>
  <c r="R36" i="8" s="1"/>
  <c r="D37" i="8"/>
  <c r="P37" i="8" s="1"/>
  <c r="I37" i="8"/>
  <c r="Q37" i="8" s="1"/>
  <c r="S37" i="8"/>
  <c r="T37" i="8"/>
  <c r="AA37" i="8"/>
  <c r="R37" i="8" s="1"/>
  <c r="D38" i="8"/>
  <c r="P38" i="8" s="1"/>
  <c r="I38" i="8"/>
  <c r="Q38" i="8" s="1"/>
  <c r="S38" i="8"/>
  <c r="T38" i="8"/>
  <c r="AA38" i="8"/>
  <c r="R38" i="8" s="1"/>
  <c r="D39" i="8"/>
  <c r="P39" i="8" s="1"/>
  <c r="I39" i="8"/>
  <c r="Q39" i="8" s="1"/>
  <c r="S39" i="8"/>
  <c r="T39" i="8"/>
  <c r="AA39" i="8"/>
  <c r="R39" i="8" s="1"/>
  <c r="D40" i="8"/>
  <c r="P40" i="8" s="1"/>
  <c r="I40" i="8"/>
  <c r="Q40" i="8" s="1"/>
  <c r="S40" i="8"/>
  <c r="T40" i="8"/>
  <c r="AA40" i="8"/>
  <c r="R40" i="8" s="1"/>
  <c r="D41" i="8"/>
  <c r="P41" i="8" s="1"/>
  <c r="I41" i="8"/>
  <c r="Q41" i="8" s="1"/>
  <c r="S41" i="8"/>
  <c r="T41" i="8"/>
  <c r="AA41" i="8"/>
  <c r="R41" i="8" s="1"/>
  <c r="D42" i="8"/>
  <c r="P42" i="8" s="1"/>
  <c r="I42" i="8"/>
  <c r="Q42" i="8" s="1"/>
  <c r="S42" i="8"/>
  <c r="T42" i="8"/>
  <c r="AA42" i="8"/>
  <c r="R42" i="8" s="1"/>
  <c r="D43" i="8"/>
  <c r="P43" i="8" s="1"/>
  <c r="I43" i="8"/>
  <c r="Q43" i="8" s="1"/>
  <c r="S43" i="8"/>
  <c r="T43" i="8"/>
  <c r="AA43" i="8"/>
  <c r="R43" i="8" s="1"/>
  <c r="D44" i="8"/>
  <c r="P44" i="8" s="1"/>
  <c r="I44" i="8"/>
  <c r="Q44" i="8" s="1"/>
  <c r="S44" i="8"/>
  <c r="T44" i="8"/>
  <c r="AA44" i="8"/>
  <c r="R44" i="8" s="1"/>
  <c r="D45" i="8"/>
  <c r="P45" i="8" s="1"/>
  <c r="I45" i="8"/>
  <c r="Q45" i="8" s="1"/>
  <c r="S45" i="8"/>
  <c r="T45" i="8"/>
  <c r="AA45" i="8"/>
  <c r="R45" i="8" s="1"/>
  <c r="D46" i="8"/>
  <c r="P46" i="8" s="1"/>
  <c r="I46" i="8"/>
  <c r="Q46" i="8" s="1"/>
  <c r="S46" i="8"/>
  <c r="T46" i="8"/>
  <c r="AA46" i="8"/>
  <c r="R46" i="8" s="1"/>
  <c r="D47" i="8"/>
  <c r="P47" i="8" s="1"/>
  <c r="I47" i="8"/>
  <c r="Q47" i="8" s="1"/>
  <c r="S47" i="8"/>
  <c r="T47" i="8"/>
  <c r="AA47" i="8"/>
  <c r="R47" i="8" s="1"/>
  <c r="D48" i="8"/>
  <c r="P48" i="8" s="1"/>
  <c r="I48" i="8"/>
  <c r="Q48" i="8" s="1"/>
  <c r="S48" i="8"/>
  <c r="T48" i="8"/>
  <c r="AA48" i="8"/>
  <c r="R48" i="8" s="1"/>
  <c r="D49" i="8"/>
  <c r="P49" i="8" s="1"/>
  <c r="I49" i="8"/>
  <c r="Q49" i="8" s="1"/>
  <c r="S49" i="8"/>
  <c r="T49" i="8"/>
  <c r="AA49" i="8"/>
  <c r="R49" i="8" s="1"/>
  <c r="D50" i="8"/>
  <c r="P50" i="8" s="1"/>
  <c r="I50" i="8"/>
  <c r="Q50" i="8" s="1"/>
  <c r="S50" i="8"/>
  <c r="T50" i="8"/>
  <c r="AA50" i="8"/>
  <c r="R50" i="8" s="1"/>
  <c r="D51" i="8"/>
  <c r="P51" i="8" s="1"/>
  <c r="I51" i="8"/>
  <c r="Q51" i="8" s="1"/>
  <c r="S51" i="8"/>
  <c r="T51" i="8"/>
  <c r="AA51" i="8"/>
  <c r="R51" i="8" s="1"/>
  <c r="D52" i="8"/>
  <c r="P52" i="8" s="1"/>
  <c r="I52" i="8"/>
  <c r="Q52" i="8" s="1"/>
  <c r="S52" i="8"/>
  <c r="T52" i="8"/>
  <c r="Y52" i="8"/>
  <c r="AA52" i="8"/>
  <c r="R52" i="8" s="1"/>
  <c r="D53" i="8"/>
  <c r="P53" i="8" s="1"/>
  <c r="I53" i="8"/>
  <c r="Q53" i="8" s="1"/>
  <c r="S53" i="8"/>
  <c r="T53" i="8"/>
  <c r="AA53" i="8"/>
  <c r="R53" i="8" s="1"/>
  <c r="D54" i="8"/>
  <c r="P54" i="8" s="1"/>
  <c r="I54" i="8"/>
  <c r="Q54" i="8" s="1"/>
  <c r="S54" i="8"/>
  <c r="T54" i="8"/>
  <c r="AA54" i="8"/>
  <c r="R54" i="8" s="1"/>
  <c r="D55" i="8"/>
  <c r="P55" i="8" s="1"/>
  <c r="I55" i="8"/>
  <c r="Q55" i="8" s="1"/>
  <c r="S55" i="8"/>
  <c r="T55" i="8"/>
  <c r="AA55" i="8"/>
  <c r="R55" i="8" s="1"/>
  <c r="D56" i="8"/>
  <c r="P56" i="8" s="1"/>
  <c r="I56" i="8"/>
  <c r="Q56" i="8" s="1"/>
  <c r="S56" i="8"/>
  <c r="T56" i="8"/>
  <c r="AA56" i="8"/>
  <c r="R56" i="8" s="1"/>
  <c r="D57" i="8"/>
  <c r="P57" i="8" s="1"/>
  <c r="I57" i="8"/>
  <c r="Q57" i="8" s="1"/>
  <c r="S57" i="8"/>
  <c r="T57" i="8"/>
  <c r="AA57" i="8"/>
  <c r="R57" i="8" s="1"/>
  <c r="D58" i="8"/>
  <c r="P58" i="8" s="1"/>
  <c r="I58" i="8"/>
  <c r="Q58" i="8" s="1"/>
  <c r="S58" i="8"/>
  <c r="T58" i="8"/>
  <c r="AA58" i="8"/>
  <c r="R58" i="8" s="1"/>
  <c r="D59" i="8"/>
  <c r="P59" i="8" s="1"/>
  <c r="I59" i="8"/>
  <c r="Q59" i="8" s="1"/>
  <c r="S59" i="8"/>
  <c r="T59" i="8"/>
  <c r="AA59" i="8"/>
  <c r="R59" i="8" s="1"/>
  <c r="D60" i="8"/>
  <c r="P60" i="8" s="1"/>
  <c r="I60" i="8"/>
  <c r="Q60" i="8" s="1"/>
  <c r="S60" i="8"/>
  <c r="T60" i="8"/>
  <c r="AA60" i="8"/>
  <c r="R60" i="8" s="1"/>
  <c r="D61" i="8"/>
  <c r="P61" i="8" s="1"/>
  <c r="I61" i="8"/>
  <c r="Q61" i="8" s="1"/>
  <c r="S61" i="8"/>
  <c r="T61" i="8"/>
  <c r="AA61" i="8"/>
  <c r="R61" i="8" s="1"/>
  <c r="D62" i="8"/>
  <c r="P62" i="8" s="1"/>
  <c r="I62" i="8"/>
  <c r="Q62" i="8" s="1"/>
  <c r="S62" i="8"/>
  <c r="T62" i="8"/>
  <c r="AA62" i="8"/>
  <c r="R62" i="8" s="1"/>
  <c r="D63" i="8"/>
  <c r="P63" i="8" s="1"/>
  <c r="I63" i="8"/>
  <c r="Q63" i="8" s="1"/>
  <c r="S63" i="8"/>
  <c r="T63" i="8"/>
  <c r="AA63" i="8"/>
  <c r="R63" i="8" s="1"/>
  <c r="D64" i="8"/>
  <c r="P64" i="8" s="1"/>
  <c r="I64" i="8"/>
  <c r="Q64" i="8" s="1"/>
  <c r="S64" i="8"/>
  <c r="T64" i="8"/>
  <c r="AA64" i="8"/>
  <c r="R64" i="8" s="1"/>
  <c r="D65" i="8"/>
  <c r="P65" i="8" s="1"/>
  <c r="I65" i="8"/>
  <c r="Q65" i="8" s="1"/>
  <c r="S65" i="8"/>
  <c r="T65" i="8"/>
  <c r="AA65" i="8"/>
  <c r="R65" i="8" s="1"/>
  <c r="D66" i="8"/>
  <c r="P66" i="8" s="1"/>
  <c r="I66" i="8"/>
  <c r="Q66" i="8" s="1"/>
  <c r="S66" i="8"/>
  <c r="T66" i="8"/>
  <c r="AA66" i="8"/>
  <c r="R66" i="8" s="1"/>
  <c r="D67" i="8"/>
  <c r="P67" i="8" s="1"/>
  <c r="I67" i="8"/>
  <c r="Q67" i="8" s="1"/>
  <c r="S67" i="8"/>
  <c r="T67" i="8"/>
  <c r="AA67" i="8"/>
  <c r="R67" i="8" s="1"/>
  <c r="D68" i="8"/>
  <c r="P68" i="8" s="1"/>
  <c r="I68" i="8"/>
  <c r="Q68" i="8" s="1"/>
  <c r="S68" i="8"/>
  <c r="T68" i="8"/>
  <c r="AA68" i="8"/>
  <c r="R68" i="8" s="1"/>
  <c r="D69" i="8"/>
  <c r="P69" i="8" s="1"/>
  <c r="I69" i="8"/>
  <c r="Q69" i="8" s="1"/>
  <c r="S69" i="8"/>
  <c r="T69" i="8"/>
  <c r="AA69" i="8"/>
  <c r="R69" i="8" s="1"/>
  <c r="D70" i="8"/>
  <c r="P70" i="8" s="1"/>
  <c r="I70" i="8"/>
  <c r="Q70" i="8" s="1"/>
  <c r="S70" i="8"/>
  <c r="T70" i="8"/>
  <c r="AA70" i="8"/>
  <c r="R70" i="8" s="1"/>
  <c r="D71" i="8"/>
  <c r="P71" i="8" s="1"/>
  <c r="I71" i="8"/>
  <c r="Q71" i="8" s="1"/>
  <c r="S71" i="8"/>
  <c r="T71" i="8"/>
  <c r="AA71" i="8"/>
  <c r="R71" i="8" s="1"/>
  <c r="D72" i="8"/>
  <c r="P72" i="8" s="1"/>
  <c r="I72" i="8"/>
  <c r="Q72" i="8" s="1"/>
  <c r="S72" i="8"/>
  <c r="T72" i="8"/>
  <c r="AA72" i="8"/>
  <c r="R72" i="8" s="1"/>
  <c r="D73" i="8"/>
  <c r="P73" i="8" s="1"/>
  <c r="I73" i="8"/>
  <c r="Q73" i="8" s="1"/>
  <c r="S73" i="8"/>
  <c r="T73" i="8"/>
  <c r="AA73" i="8"/>
  <c r="R73" i="8" s="1"/>
  <c r="D74" i="8"/>
  <c r="P74" i="8" s="1"/>
  <c r="I74" i="8"/>
  <c r="Q74" i="8" s="1"/>
  <c r="S74" i="8"/>
  <c r="T74" i="8"/>
  <c r="AA74" i="8"/>
  <c r="R74" i="8" s="1"/>
  <c r="D75" i="8"/>
  <c r="P75" i="8" s="1"/>
  <c r="I75" i="8"/>
  <c r="Q75" i="8" s="1"/>
  <c r="S75" i="8"/>
  <c r="T75" i="8"/>
  <c r="AA75" i="8"/>
  <c r="R75" i="8" s="1"/>
  <c r="D76" i="8"/>
  <c r="P76" i="8" s="1"/>
  <c r="I76" i="8"/>
  <c r="Q76" i="8" s="1"/>
  <c r="S76" i="8"/>
  <c r="T76" i="8"/>
  <c r="AA76" i="8"/>
  <c r="R76" i="8" s="1"/>
  <c r="D77" i="8"/>
  <c r="P77" i="8" s="1"/>
  <c r="I77" i="8"/>
  <c r="Q77" i="8" s="1"/>
  <c r="S77" i="8"/>
  <c r="T77" i="8"/>
  <c r="AA77" i="8"/>
  <c r="R77" i="8" s="1"/>
  <c r="D78" i="8"/>
  <c r="P78" i="8" s="1"/>
  <c r="I78" i="8"/>
  <c r="Q78" i="8" s="1"/>
  <c r="S78" i="8"/>
  <c r="T78" i="8"/>
  <c r="AA78" i="8"/>
  <c r="R78" i="8" s="1"/>
  <c r="D79" i="8"/>
  <c r="P79" i="8" s="1"/>
  <c r="I79" i="8"/>
  <c r="Q79" i="8" s="1"/>
  <c r="S79" i="8"/>
  <c r="T79" i="8"/>
  <c r="AA79" i="8"/>
  <c r="R79" i="8" s="1"/>
  <c r="D80" i="8"/>
  <c r="P80" i="8" s="1"/>
  <c r="I80" i="8"/>
  <c r="Q80" i="8" s="1"/>
  <c r="S80" i="8"/>
  <c r="T80" i="8"/>
  <c r="AA80" i="8"/>
  <c r="R80" i="8" s="1"/>
  <c r="D81" i="8"/>
  <c r="P81" i="8" s="1"/>
  <c r="I81" i="8"/>
  <c r="Q81" i="8" s="1"/>
  <c r="S81" i="8"/>
  <c r="T81" i="8"/>
  <c r="AA81" i="8"/>
  <c r="R81" i="8" s="1"/>
  <c r="D82" i="8"/>
  <c r="P82" i="8" s="1"/>
  <c r="I82" i="8"/>
  <c r="Q82" i="8" s="1"/>
  <c r="S82" i="8"/>
  <c r="T82" i="8"/>
  <c r="AA82" i="8"/>
  <c r="R82" i="8" s="1"/>
  <c r="D83" i="8"/>
  <c r="P83" i="8" s="1"/>
  <c r="I83" i="8"/>
  <c r="Q83" i="8" s="1"/>
  <c r="S83" i="8"/>
  <c r="T83" i="8"/>
  <c r="AA83" i="8"/>
  <c r="R83" i="8" s="1"/>
  <c r="D84" i="8"/>
  <c r="P84" i="8" s="1"/>
  <c r="I84" i="8"/>
  <c r="Q84" i="8" s="1"/>
  <c r="S84" i="8"/>
  <c r="T84" i="8"/>
  <c r="AA84" i="8"/>
  <c r="R84" i="8" s="1"/>
  <c r="D85" i="8"/>
  <c r="P85" i="8" s="1"/>
  <c r="I85" i="8"/>
  <c r="Q85" i="8" s="1"/>
  <c r="S85" i="8"/>
  <c r="T85" i="8"/>
  <c r="AA85" i="8"/>
  <c r="R85" i="8" s="1"/>
  <c r="D86" i="8"/>
  <c r="P86" i="8" s="1"/>
  <c r="I86" i="8"/>
  <c r="Q86" i="8" s="1"/>
  <c r="S86" i="8"/>
  <c r="T86" i="8"/>
  <c r="AA86" i="8"/>
  <c r="R86" i="8" s="1"/>
  <c r="D87" i="8"/>
  <c r="P87" i="8" s="1"/>
  <c r="I87" i="8"/>
  <c r="Q87" i="8" s="1"/>
  <c r="S87" i="8"/>
  <c r="T87" i="8"/>
  <c r="AA87" i="8"/>
  <c r="R87" i="8" s="1"/>
  <c r="D88" i="8"/>
  <c r="P88" i="8" s="1"/>
  <c r="I88" i="8"/>
  <c r="Q88" i="8" s="1"/>
  <c r="S88" i="8"/>
  <c r="T88" i="8"/>
  <c r="AA88" i="8"/>
  <c r="R88" i="8" s="1"/>
  <c r="D89" i="8"/>
  <c r="P89" i="8" s="1"/>
  <c r="I89" i="8"/>
  <c r="Q89" i="8" s="1"/>
  <c r="S89" i="8"/>
  <c r="T89" i="8"/>
  <c r="AA89" i="8"/>
  <c r="R89" i="8" s="1"/>
  <c r="D90" i="8"/>
  <c r="P90" i="8" s="1"/>
  <c r="I90" i="8"/>
  <c r="Q90" i="8" s="1"/>
  <c r="S90" i="8"/>
  <c r="T90" i="8"/>
  <c r="AA90" i="8"/>
  <c r="R90" i="8" s="1"/>
  <c r="D91" i="8"/>
  <c r="P91" i="8" s="1"/>
  <c r="I91" i="8"/>
  <c r="Q91" i="8" s="1"/>
  <c r="S91" i="8"/>
  <c r="T91" i="8"/>
  <c r="AA91" i="8"/>
  <c r="R91" i="8" s="1"/>
  <c r="D92" i="8"/>
  <c r="P92" i="8" s="1"/>
  <c r="I92" i="8"/>
  <c r="Q92" i="8" s="1"/>
  <c r="S92" i="8"/>
  <c r="T92" i="8"/>
  <c r="AA92" i="8"/>
  <c r="R92" i="8" s="1"/>
  <c r="D93" i="8"/>
  <c r="P93" i="8" s="1"/>
  <c r="I93" i="8"/>
  <c r="Q93" i="8" s="1"/>
  <c r="S93" i="8"/>
  <c r="T93" i="8"/>
  <c r="AA93" i="8"/>
  <c r="R93" i="8" s="1"/>
  <c r="D94" i="8"/>
  <c r="P94" i="8" s="1"/>
  <c r="I94" i="8"/>
  <c r="Q94" i="8" s="1"/>
  <c r="S94" i="8"/>
  <c r="T94" i="8"/>
  <c r="AA94" i="8"/>
  <c r="R94" i="8" s="1"/>
  <c r="D95" i="8"/>
  <c r="P95" i="8" s="1"/>
  <c r="I95" i="8"/>
  <c r="Q95" i="8" s="1"/>
  <c r="U95" i="8" s="1"/>
  <c r="S95" i="8"/>
  <c r="T95" i="8"/>
  <c r="AA95" i="8"/>
  <c r="R95" i="8" s="1"/>
  <c r="D96" i="8"/>
  <c r="P96" i="8" s="1"/>
  <c r="I96" i="8"/>
  <c r="Q96" i="8" s="1"/>
  <c r="S96" i="8"/>
  <c r="T96" i="8"/>
  <c r="AA96" i="8"/>
  <c r="R96" i="8" s="1"/>
  <c r="D97" i="8"/>
  <c r="P97" i="8" s="1"/>
  <c r="I97" i="8"/>
  <c r="Q97" i="8" s="1"/>
  <c r="S97" i="8"/>
  <c r="T97" i="8"/>
  <c r="AA97" i="8"/>
  <c r="R97" i="8" s="1"/>
  <c r="D98" i="8"/>
  <c r="P98" i="8" s="1"/>
  <c r="I98" i="8"/>
  <c r="Q98" i="8" s="1"/>
  <c r="S98" i="8"/>
  <c r="T98" i="8"/>
  <c r="AA98" i="8"/>
  <c r="R98" i="8" s="1"/>
  <c r="D99" i="8"/>
  <c r="P99" i="8" s="1"/>
  <c r="I99" i="8"/>
  <c r="Q99" i="8" s="1"/>
  <c r="S99" i="8"/>
  <c r="T99" i="8"/>
  <c r="AA99" i="8"/>
  <c r="R99" i="8" s="1"/>
  <c r="D100" i="8"/>
  <c r="P100" i="8" s="1"/>
  <c r="I100" i="8"/>
  <c r="Q100" i="8" s="1"/>
  <c r="S100" i="8"/>
  <c r="T100" i="8"/>
  <c r="AA100" i="8"/>
  <c r="R100" i="8" s="1"/>
  <c r="D101" i="8"/>
  <c r="P101" i="8" s="1"/>
  <c r="I101" i="8"/>
  <c r="Q101" i="8" s="1"/>
  <c r="S101" i="8"/>
  <c r="T101" i="8"/>
  <c r="AA101" i="8"/>
  <c r="R101" i="8" s="1"/>
  <c r="D102" i="8"/>
  <c r="P102" i="8" s="1"/>
  <c r="I102" i="8"/>
  <c r="Q102" i="8" s="1"/>
  <c r="S102" i="8"/>
  <c r="T102" i="8"/>
  <c r="AA102" i="8"/>
  <c r="R102" i="8" s="1"/>
  <c r="D103" i="8"/>
  <c r="P103" i="8" s="1"/>
  <c r="I103" i="8"/>
  <c r="Q103" i="8" s="1"/>
  <c r="S103" i="8"/>
  <c r="T103" i="8"/>
  <c r="AA103" i="8"/>
  <c r="R103" i="8" s="1"/>
  <c r="D104" i="8"/>
  <c r="P104" i="8" s="1"/>
  <c r="I104" i="8"/>
  <c r="Q104" i="8" s="1"/>
  <c r="S104" i="8"/>
  <c r="T104" i="8"/>
  <c r="AA104" i="8"/>
  <c r="R104" i="8" s="1"/>
  <c r="D105" i="8"/>
  <c r="P105" i="8" s="1"/>
  <c r="I105" i="8"/>
  <c r="Q105" i="8" s="1"/>
  <c r="S105" i="8"/>
  <c r="T105" i="8"/>
  <c r="AA105" i="8"/>
  <c r="R105" i="8" s="1"/>
  <c r="D106" i="8"/>
  <c r="P106" i="8" s="1"/>
  <c r="I106" i="8"/>
  <c r="Q106" i="8" s="1"/>
  <c r="S106" i="8"/>
  <c r="T106" i="8"/>
  <c r="AA106" i="8"/>
  <c r="R106" i="8" s="1"/>
  <c r="D107" i="8"/>
  <c r="P107" i="8" s="1"/>
  <c r="I107" i="8"/>
  <c r="Q107" i="8" s="1"/>
  <c r="S107" i="8"/>
  <c r="T107" i="8"/>
  <c r="AA107" i="8"/>
  <c r="R107" i="8" s="1"/>
  <c r="D108" i="8"/>
  <c r="P108" i="8" s="1"/>
  <c r="I108" i="8"/>
  <c r="Q108" i="8" s="1"/>
  <c r="S108" i="8"/>
  <c r="T108" i="8"/>
  <c r="AA108" i="8"/>
  <c r="R108" i="8" s="1"/>
  <c r="D109" i="8"/>
  <c r="P109" i="8" s="1"/>
  <c r="I109" i="8"/>
  <c r="Q109" i="8" s="1"/>
  <c r="S109" i="8"/>
  <c r="T109" i="8"/>
  <c r="AA109" i="8"/>
  <c r="R109" i="8" s="1"/>
  <c r="D110" i="8"/>
  <c r="P110" i="8" s="1"/>
  <c r="I110" i="8"/>
  <c r="Q110" i="8" s="1"/>
  <c r="S110" i="8"/>
  <c r="T110" i="8"/>
  <c r="AA110" i="8"/>
  <c r="R110" i="8" s="1"/>
  <c r="D111" i="8"/>
  <c r="P111" i="8" s="1"/>
  <c r="I111" i="8"/>
  <c r="Q111" i="8" s="1"/>
  <c r="S111" i="8"/>
  <c r="T111" i="8"/>
  <c r="AA111" i="8"/>
  <c r="R111" i="8" s="1"/>
  <c r="D112" i="8"/>
  <c r="P112" i="8" s="1"/>
  <c r="I112" i="8"/>
  <c r="Q112" i="8" s="1"/>
  <c r="S112" i="8"/>
  <c r="T112" i="8"/>
  <c r="AA112" i="8"/>
  <c r="R112" i="8" s="1"/>
  <c r="D113" i="8"/>
  <c r="P113" i="8" s="1"/>
  <c r="I113" i="8"/>
  <c r="Q113" i="8" s="1"/>
  <c r="S113" i="8"/>
  <c r="T113" i="8"/>
  <c r="AA113" i="8"/>
  <c r="R113" i="8" s="1"/>
  <c r="D114" i="8"/>
  <c r="P114" i="8" s="1"/>
  <c r="I114" i="8"/>
  <c r="Q114" i="8" s="1"/>
  <c r="S114" i="8"/>
  <c r="T114" i="8"/>
  <c r="AA114" i="8"/>
  <c r="R114" i="8" s="1"/>
  <c r="D115" i="8"/>
  <c r="P115" i="8" s="1"/>
  <c r="I115" i="8"/>
  <c r="Q115" i="8" s="1"/>
  <c r="S115" i="8"/>
  <c r="T115" i="8"/>
  <c r="AA115" i="8"/>
  <c r="R115" i="8" s="1"/>
  <c r="D116" i="8"/>
  <c r="P116" i="8" s="1"/>
  <c r="I116" i="8"/>
  <c r="Q116" i="8" s="1"/>
  <c r="S116" i="8"/>
  <c r="T116" i="8"/>
  <c r="AA116" i="8"/>
  <c r="R116" i="8" s="1"/>
  <c r="D117" i="8"/>
  <c r="P117" i="8" s="1"/>
  <c r="I117" i="8"/>
  <c r="Q117" i="8" s="1"/>
  <c r="S117" i="8"/>
  <c r="T117" i="8"/>
  <c r="AA117" i="8"/>
  <c r="R117" i="8" s="1"/>
  <c r="D118" i="8"/>
  <c r="P118" i="8" s="1"/>
  <c r="I118" i="8"/>
  <c r="Q118" i="8" s="1"/>
  <c r="S118" i="8"/>
  <c r="T118" i="8"/>
  <c r="AA118" i="8"/>
  <c r="R118" i="8" s="1"/>
  <c r="D119" i="8"/>
  <c r="P119" i="8" s="1"/>
  <c r="I119" i="8"/>
  <c r="Q119" i="8" s="1"/>
  <c r="S119" i="8"/>
  <c r="T119" i="8"/>
  <c r="AA119" i="8"/>
  <c r="R119" i="8" s="1"/>
  <c r="D120" i="8"/>
  <c r="P120" i="8" s="1"/>
  <c r="I120" i="8"/>
  <c r="Q120" i="8" s="1"/>
  <c r="S120" i="8"/>
  <c r="T120" i="8"/>
  <c r="AA120" i="8"/>
  <c r="R120" i="8" s="1"/>
  <c r="D121" i="8"/>
  <c r="P121" i="8" s="1"/>
  <c r="I121" i="8"/>
  <c r="Q121" i="8" s="1"/>
  <c r="S121" i="8"/>
  <c r="T121" i="8"/>
  <c r="AA121" i="8"/>
  <c r="R121" i="8" s="1"/>
  <c r="D122" i="8"/>
  <c r="P122" i="8" s="1"/>
  <c r="I122" i="8"/>
  <c r="Q122" i="8" s="1"/>
  <c r="S122" i="8"/>
  <c r="T122" i="8"/>
  <c r="AA122" i="8"/>
  <c r="R122" i="8" s="1"/>
  <c r="D123" i="8"/>
  <c r="P123" i="8" s="1"/>
  <c r="I123" i="8"/>
  <c r="Q123" i="8" s="1"/>
  <c r="S123" i="8"/>
  <c r="T123" i="8"/>
  <c r="AA123" i="8"/>
  <c r="R123" i="8" s="1"/>
  <c r="D124" i="8"/>
  <c r="P124" i="8" s="1"/>
  <c r="I124" i="8"/>
  <c r="Q124" i="8" s="1"/>
  <c r="S124" i="8"/>
  <c r="T124" i="8"/>
  <c r="AA124" i="8"/>
  <c r="R124" i="8" s="1"/>
  <c r="D125" i="8"/>
  <c r="P125" i="8" s="1"/>
  <c r="I125" i="8"/>
  <c r="Q125" i="8" s="1"/>
  <c r="S125" i="8"/>
  <c r="T125" i="8"/>
  <c r="AA125" i="8"/>
  <c r="R125" i="8" s="1"/>
  <c r="D126" i="8"/>
  <c r="P126" i="8" s="1"/>
  <c r="I126" i="8"/>
  <c r="Q126" i="8" s="1"/>
  <c r="S126" i="8"/>
  <c r="T126" i="8"/>
  <c r="AA126" i="8"/>
  <c r="R126" i="8" s="1"/>
  <c r="D127" i="8"/>
  <c r="P127" i="8" s="1"/>
  <c r="I127" i="8"/>
  <c r="Q127" i="8" s="1"/>
  <c r="S127" i="8"/>
  <c r="T127" i="8"/>
  <c r="AA127" i="8"/>
  <c r="R127" i="8" s="1"/>
  <c r="D128" i="8"/>
  <c r="P128" i="8" s="1"/>
  <c r="I128" i="8"/>
  <c r="Q128" i="8" s="1"/>
  <c r="S128" i="8"/>
  <c r="T128" i="8"/>
  <c r="AA128" i="8"/>
  <c r="R128" i="8" s="1"/>
  <c r="D129" i="8"/>
  <c r="P129" i="8" s="1"/>
  <c r="I129" i="8"/>
  <c r="Q129" i="8" s="1"/>
  <c r="S129" i="8"/>
  <c r="T129" i="8"/>
  <c r="AA129" i="8"/>
  <c r="R129" i="8" s="1"/>
  <c r="D130" i="8"/>
  <c r="P130" i="8" s="1"/>
  <c r="I130" i="8"/>
  <c r="Q130" i="8" s="1"/>
  <c r="S130" i="8"/>
  <c r="T130" i="8"/>
  <c r="AA130" i="8"/>
  <c r="R130" i="8" s="1"/>
  <c r="D131" i="8"/>
  <c r="P131" i="8" s="1"/>
  <c r="I131" i="8"/>
  <c r="Q131" i="8" s="1"/>
  <c r="S131" i="8"/>
  <c r="T131" i="8"/>
  <c r="AA131" i="8"/>
  <c r="R131" i="8" s="1"/>
  <c r="D132" i="8"/>
  <c r="P132" i="8" s="1"/>
  <c r="I132" i="8"/>
  <c r="Q132" i="8" s="1"/>
  <c r="S132" i="8"/>
  <c r="T132" i="8"/>
  <c r="AA132" i="8"/>
  <c r="R132" i="8" s="1"/>
  <c r="D133" i="8"/>
  <c r="P133" i="8" s="1"/>
  <c r="I133" i="8"/>
  <c r="Q133" i="8" s="1"/>
  <c r="S133" i="8"/>
  <c r="T133" i="8"/>
  <c r="AA133" i="8"/>
  <c r="R133" i="8" s="1"/>
  <c r="D134" i="8"/>
  <c r="P134" i="8" s="1"/>
  <c r="I134" i="8"/>
  <c r="Q134" i="8" s="1"/>
  <c r="S134" i="8"/>
  <c r="T134" i="8"/>
  <c r="AA134" i="8"/>
  <c r="R134" i="8" s="1"/>
  <c r="D135" i="8"/>
  <c r="P135" i="8" s="1"/>
  <c r="I135" i="8"/>
  <c r="Q135" i="8" s="1"/>
  <c r="S135" i="8"/>
  <c r="T135" i="8"/>
  <c r="AA135" i="8"/>
  <c r="R135" i="8" s="1"/>
  <c r="D136" i="8"/>
  <c r="P136" i="8" s="1"/>
  <c r="I136" i="8"/>
  <c r="Q136" i="8" s="1"/>
  <c r="S136" i="8"/>
  <c r="T136" i="8"/>
  <c r="AA136" i="8"/>
  <c r="R136" i="8" s="1"/>
  <c r="D137" i="8"/>
  <c r="P137" i="8" s="1"/>
  <c r="I137" i="8"/>
  <c r="Q137" i="8" s="1"/>
  <c r="S137" i="8"/>
  <c r="T137" i="8"/>
  <c r="AA137" i="8"/>
  <c r="R137" i="8" s="1"/>
  <c r="D138" i="8"/>
  <c r="P138" i="8" s="1"/>
  <c r="I138" i="8"/>
  <c r="Q138" i="8" s="1"/>
  <c r="S138" i="8"/>
  <c r="T138" i="8"/>
  <c r="AA138" i="8"/>
  <c r="R138" i="8" s="1"/>
  <c r="D139" i="8"/>
  <c r="P139" i="8" s="1"/>
  <c r="I139" i="8"/>
  <c r="Q139" i="8" s="1"/>
  <c r="S139" i="8"/>
  <c r="T139" i="8"/>
  <c r="AA139" i="8"/>
  <c r="R139" i="8" s="1"/>
  <c r="D140" i="8"/>
  <c r="P140" i="8" s="1"/>
  <c r="I140" i="8"/>
  <c r="Q140" i="8" s="1"/>
  <c r="S140" i="8"/>
  <c r="T140" i="8"/>
  <c r="AA140" i="8"/>
  <c r="R140" i="8" s="1"/>
  <c r="D141" i="8"/>
  <c r="P141" i="8" s="1"/>
  <c r="I141" i="8"/>
  <c r="Q141" i="8" s="1"/>
  <c r="S141" i="8"/>
  <c r="T141" i="8"/>
  <c r="AA141" i="8"/>
  <c r="R141" i="8" s="1"/>
  <c r="D142" i="8"/>
  <c r="P142" i="8" s="1"/>
  <c r="I142" i="8"/>
  <c r="Q142" i="8" s="1"/>
  <c r="S142" i="8"/>
  <c r="T142" i="8"/>
  <c r="AA142" i="8"/>
  <c r="R142" i="8" s="1"/>
  <c r="D143" i="8"/>
  <c r="P143" i="8" s="1"/>
  <c r="I143" i="8"/>
  <c r="Q143" i="8" s="1"/>
  <c r="S143" i="8"/>
  <c r="T143" i="8"/>
  <c r="AA143" i="8"/>
  <c r="R143" i="8" s="1"/>
  <c r="D144" i="8"/>
  <c r="P144" i="8" s="1"/>
  <c r="I144" i="8"/>
  <c r="Q144" i="8" s="1"/>
  <c r="S144" i="8"/>
  <c r="T144" i="8"/>
  <c r="AA144" i="8"/>
  <c r="R144" i="8" s="1"/>
  <c r="V144" i="8" s="1"/>
  <c r="D145" i="8"/>
  <c r="P145" i="8" s="1"/>
  <c r="I145" i="8"/>
  <c r="Q145" i="8" s="1"/>
  <c r="S145" i="8"/>
  <c r="T145" i="8"/>
  <c r="AA145" i="8"/>
  <c r="R145" i="8" s="1"/>
  <c r="D146" i="8"/>
  <c r="P146" i="8" s="1"/>
  <c r="I146" i="8"/>
  <c r="Q146" i="8" s="1"/>
  <c r="S146" i="8"/>
  <c r="T146" i="8"/>
  <c r="AA146" i="8"/>
  <c r="R146" i="8" s="1"/>
  <c r="D147" i="8"/>
  <c r="P147" i="8" s="1"/>
  <c r="I147" i="8"/>
  <c r="Q147" i="8" s="1"/>
  <c r="S147" i="8"/>
  <c r="T147" i="8"/>
  <c r="AA147" i="8"/>
  <c r="R147" i="8" s="1"/>
  <c r="D148" i="8"/>
  <c r="P148" i="8" s="1"/>
  <c r="I148" i="8"/>
  <c r="Q148" i="8" s="1"/>
  <c r="S148" i="8"/>
  <c r="T148" i="8"/>
  <c r="AA148" i="8"/>
  <c r="R148" i="8" s="1"/>
  <c r="D149" i="8"/>
  <c r="P149" i="8" s="1"/>
  <c r="I149" i="8"/>
  <c r="Q149" i="8" s="1"/>
  <c r="S149" i="8"/>
  <c r="T149" i="8"/>
  <c r="AA149" i="8"/>
  <c r="R149" i="8" s="1"/>
  <c r="D150" i="8"/>
  <c r="P150" i="8" s="1"/>
  <c r="I150" i="8"/>
  <c r="Q150" i="8" s="1"/>
  <c r="S150" i="8"/>
  <c r="T150" i="8"/>
  <c r="AA150" i="8"/>
  <c r="R150" i="8" s="1"/>
  <c r="D151" i="8"/>
  <c r="P151" i="8" s="1"/>
  <c r="I151" i="8"/>
  <c r="Q151" i="8" s="1"/>
  <c r="S151" i="8"/>
  <c r="T151" i="8"/>
  <c r="AA151" i="8"/>
  <c r="R151" i="8" s="1"/>
  <c r="D152" i="8"/>
  <c r="P152" i="8" s="1"/>
  <c r="I152" i="8"/>
  <c r="Q152" i="8" s="1"/>
  <c r="S152" i="8"/>
  <c r="T152" i="8"/>
  <c r="AA152" i="8"/>
  <c r="R152" i="8" s="1"/>
  <c r="D153" i="8"/>
  <c r="P153" i="8" s="1"/>
  <c r="I153" i="8"/>
  <c r="Q153" i="8" s="1"/>
  <c r="S153" i="8"/>
  <c r="T153" i="8"/>
  <c r="AA153" i="8"/>
  <c r="R153" i="8" s="1"/>
  <c r="D154" i="8"/>
  <c r="P154" i="8" s="1"/>
  <c r="I154" i="8"/>
  <c r="Q154" i="8" s="1"/>
  <c r="S154" i="8"/>
  <c r="T154" i="8"/>
  <c r="AA154" i="8"/>
  <c r="R154" i="8" s="1"/>
  <c r="D155" i="8"/>
  <c r="P155" i="8" s="1"/>
  <c r="I155" i="8"/>
  <c r="Q155" i="8" s="1"/>
  <c r="S155" i="8"/>
  <c r="T155" i="8"/>
  <c r="AA155" i="8"/>
  <c r="R155" i="8" s="1"/>
  <c r="D156" i="8"/>
  <c r="P156" i="8" s="1"/>
  <c r="I156" i="8"/>
  <c r="Q156" i="8" s="1"/>
  <c r="S156" i="8"/>
  <c r="T156" i="8"/>
  <c r="AA156" i="8"/>
  <c r="R156" i="8" s="1"/>
  <c r="D157" i="8"/>
  <c r="P157" i="8" s="1"/>
  <c r="I157" i="8"/>
  <c r="Q157" i="8" s="1"/>
  <c r="S157" i="8"/>
  <c r="T157" i="8"/>
  <c r="AA157" i="8"/>
  <c r="R157" i="8" s="1"/>
  <c r="D158" i="8"/>
  <c r="P158" i="8" s="1"/>
  <c r="I158" i="8"/>
  <c r="Q158" i="8" s="1"/>
  <c r="S158" i="8"/>
  <c r="T158" i="8"/>
  <c r="AA158" i="8"/>
  <c r="R158" i="8" s="1"/>
  <c r="D159" i="8"/>
  <c r="P159" i="8" s="1"/>
  <c r="I159" i="8"/>
  <c r="Q159" i="8" s="1"/>
  <c r="S159" i="8"/>
  <c r="T159" i="8"/>
  <c r="AA159" i="8"/>
  <c r="R159" i="8" s="1"/>
  <c r="D160" i="8"/>
  <c r="P160" i="8" s="1"/>
  <c r="I160" i="8"/>
  <c r="Q160" i="8" s="1"/>
  <c r="S160" i="8"/>
  <c r="T160" i="8"/>
  <c r="AA160" i="8"/>
  <c r="R160" i="8" s="1"/>
  <c r="D161" i="8"/>
  <c r="P161" i="8" s="1"/>
  <c r="I161" i="8"/>
  <c r="Q161" i="8" s="1"/>
  <c r="S161" i="8"/>
  <c r="T161" i="8"/>
  <c r="AA161" i="8"/>
  <c r="R161" i="8" s="1"/>
  <c r="D162" i="8"/>
  <c r="P162" i="8" s="1"/>
  <c r="I162" i="8"/>
  <c r="Q162" i="8" s="1"/>
  <c r="S162" i="8"/>
  <c r="T162" i="8"/>
  <c r="AA162" i="8"/>
  <c r="R162" i="8" s="1"/>
  <c r="D163" i="8"/>
  <c r="P163" i="8" s="1"/>
  <c r="I163" i="8"/>
  <c r="Q163" i="8" s="1"/>
  <c r="S163" i="8"/>
  <c r="T163" i="8"/>
  <c r="AA163" i="8"/>
  <c r="R163" i="8" s="1"/>
  <c r="D164" i="8"/>
  <c r="P164" i="8" s="1"/>
  <c r="I164" i="8"/>
  <c r="Q164" i="8" s="1"/>
  <c r="S164" i="8"/>
  <c r="T164" i="8"/>
  <c r="AA164" i="8"/>
  <c r="R164" i="8" s="1"/>
  <c r="D165" i="8"/>
  <c r="P165" i="8" s="1"/>
  <c r="I165" i="8"/>
  <c r="Q165" i="8" s="1"/>
  <c r="S165" i="8"/>
  <c r="T165" i="8"/>
  <c r="AA165" i="8"/>
  <c r="R165" i="8" s="1"/>
  <c r="D166" i="8"/>
  <c r="P166" i="8" s="1"/>
  <c r="I166" i="8"/>
  <c r="Q166" i="8" s="1"/>
  <c r="S166" i="8"/>
  <c r="T166" i="8"/>
  <c r="AA166" i="8"/>
  <c r="R166" i="8" s="1"/>
  <c r="D167" i="8"/>
  <c r="P167" i="8" s="1"/>
  <c r="I167" i="8"/>
  <c r="Q167" i="8" s="1"/>
  <c r="S167" i="8"/>
  <c r="T167" i="8"/>
  <c r="AA167" i="8"/>
  <c r="R167" i="8" s="1"/>
  <c r="D168" i="8"/>
  <c r="P168" i="8" s="1"/>
  <c r="I168" i="8"/>
  <c r="Q168" i="8" s="1"/>
  <c r="S168" i="8"/>
  <c r="T168" i="8"/>
  <c r="AA168" i="8"/>
  <c r="R168" i="8" s="1"/>
  <c r="D169" i="8"/>
  <c r="P169" i="8" s="1"/>
  <c r="I169" i="8"/>
  <c r="Q169" i="8" s="1"/>
  <c r="S169" i="8"/>
  <c r="T169" i="8"/>
  <c r="AA169" i="8"/>
  <c r="R169" i="8" s="1"/>
  <c r="D170" i="8"/>
  <c r="P170" i="8" s="1"/>
  <c r="I170" i="8"/>
  <c r="Q170" i="8" s="1"/>
  <c r="S170" i="8"/>
  <c r="T170" i="8"/>
  <c r="AA170" i="8"/>
  <c r="R170" i="8" s="1"/>
  <c r="D171" i="8"/>
  <c r="P171" i="8" s="1"/>
  <c r="I171" i="8"/>
  <c r="Q171" i="8" s="1"/>
  <c r="S171" i="8"/>
  <c r="T171" i="8"/>
  <c r="AA171" i="8"/>
  <c r="R171" i="8" s="1"/>
  <c r="D172" i="8"/>
  <c r="P172" i="8" s="1"/>
  <c r="I172" i="8"/>
  <c r="Q172" i="8" s="1"/>
  <c r="S172" i="8"/>
  <c r="T172" i="8"/>
  <c r="AA172" i="8"/>
  <c r="R172" i="8" s="1"/>
  <c r="D173" i="8"/>
  <c r="P173" i="8" s="1"/>
  <c r="I173" i="8"/>
  <c r="Q173" i="8" s="1"/>
  <c r="S173" i="8"/>
  <c r="T173" i="8"/>
  <c r="AA173" i="8"/>
  <c r="R173" i="8" s="1"/>
  <c r="D174" i="8"/>
  <c r="P174" i="8" s="1"/>
  <c r="I174" i="8"/>
  <c r="Q174" i="8" s="1"/>
  <c r="S174" i="8"/>
  <c r="T174" i="8"/>
  <c r="AA174" i="8"/>
  <c r="R174" i="8" s="1"/>
  <c r="D175" i="8"/>
  <c r="P175" i="8" s="1"/>
  <c r="I175" i="8"/>
  <c r="Q175" i="8" s="1"/>
  <c r="S175" i="8"/>
  <c r="T175" i="8"/>
  <c r="AA175" i="8"/>
  <c r="R175" i="8" s="1"/>
  <c r="D176" i="8"/>
  <c r="P176" i="8" s="1"/>
  <c r="I176" i="8"/>
  <c r="Q176" i="8" s="1"/>
  <c r="S176" i="8"/>
  <c r="T176" i="8"/>
  <c r="AA176" i="8"/>
  <c r="R176" i="8" s="1"/>
  <c r="D177" i="8"/>
  <c r="P177" i="8" s="1"/>
  <c r="I177" i="8"/>
  <c r="Q177" i="8" s="1"/>
  <c r="S177" i="8"/>
  <c r="T177" i="8"/>
  <c r="AA177" i="8"/>
  <c r="R177" i="8" s="1"/>
  <c r="D178" i="8"/>
  <c r="P178" i="8" s="1"/>
  <c r="I178" i="8"/>
  <c r="Q178" i="8" s="1"/>
  <c r="S178" i="8"/>
  <c r="T178" i="8"/>
  <c r="AA178" i="8"/>
  <c r="R178" i="8" s="1"/>
  <c r="D179" i="8"/>
  <c r="P179" i="8" s="1"/>
  <c r="I179" i="8"/>
  <c r="Q179" i="8" s="1"/>
  <c r="S179" i="8"/>
  <c r="T179" i="8"/>
  <c r="AA179" i="8"/>
  <c r="R179" i="8" s="1"/>
  <c r="D180" i="8"/>
  <c r="P180" i="8" s="1"/>
  <c r="I180" i="8"/>
  <c r="Q180" i="8" s="1"/>
  <c r="S180" i="8"/>
  <c r="T180" i="8"/>
  <c r="AA180" i="8"/>
  <c r="R180" i="8" s="1"/>
  <c r="D181" i="8"/>
  <c r="P181" i="8" s="1"/>
  <c r="I181" i="8"/>
  <c r="Q181" i="8" s="1"/>
  <c r="S181" i="8"/>
  <c r="T181" i="8"/>
  <c r="AA181" i="8"/>
  <c r="R181" i="8" s="1"/>
  <c r="D182" i="8"/>
  <c r="P182" i="8" s="1"/>
  <c r="I182" i="8"/>
  <c r="Q182" i="8" s="1"/>
  <c r="S182" i="8"/>
  <c r="T182" i="8"/>
  <c r="AA182" i="8"/>
  <c r="R182" i="8" s="1"/>
  <c r="D183" i="8"/>
  <c r="P183" i="8" s="1"/>
  <c r="I183" i="8"/>
  <c r="Q183" i="8" s="1"/>
  <c r="S183" i="8"/>
  <c r="T183" i="8"/>
  <c r="AA183" i="8"/>
  <c r="R183" i="8" s="1"/>
  <c r="D184" i="8"/>
  <c r="P184" i="8" s="1"/>
  <c r="I184" i="8"/>
  <c r="Q184" i="8" s="1"/>
  <c r="S184" i="8"/>
  <c r="T184" i="8"/>
  <c r="AA184" i="8"/>
  <c r="R184" i="8" s="1"/>
  <c r="D185" i="8"/>
  <c r="P185" i="8" s="1"/>
  <c r="I185" i="8"/>
  <c r="Q185" i="8" s="1"/>
  <c r="S185" i="8"/>
  <c r="T185" i="8"/>
  <c r="AA185" i="8"/>
  <c r="R185" i="8" s="1"/>
  <c r="D186" i="8"/>
  <c r="P186" i="8" s="1"/>
  <c r="I186" i="8"/>
  <c r="Q186" i="8" s="1"/>
  <c r="S186" i="8"/>
  <c r="T186" i="8"/>
  <c r="AA186" i="8"/>
  <c r="R186" i="8" s="1"/>
  <c r="D187" i="8"/>
  <c r="P187" i="8" s="1"/>
  <c r="I187" i="8"/>
  <c r="Q187" i="8" s="1"/>
  <c r="S187" i="8"/>
  <c r="T187" i="8"/>
  <c r="AA187" i="8"/>
  <c r="R187" i="8" s="1"/>
  <c r="D188" i="8"/>
  <c r="P188" i="8" s="1"/>
  <c r="I188" i="8"/>
  <c r="Q188" i="8" s="1"/>
  <c r="S188" i="8"/>
  <c r="T188" i="8"/>
  <c r="AA188" i="8"/>
  <c r="R188" i="8" s="1"/>
  <c r="D189" i="8"/>
  <c r="P189" i="8" s="1"/>
  <c r="I189" i="8"/>
  <c r="Q189" i="8" s="1"/>
  <c r="S189" i="8"/>
  <c r="T189" i="8"/>
  <c r="AA189" i="8"/>
  <c r="R189" i="8" s="1"/>
  <c r="D190" i="8"/>
  <c r="P190" i="8" s="1"/>
  <c r="I190" i="8"/>
  <c r="Q190" i="8" s="1"/>
  <c r="S190" i="8"/>
  <c r="T190" i="8"/>
  <c r="AA190" i="8"/>
  <c r="R190" i="8" s="1"/>
  <c r="D191" i="8"/>
  <c r="P191" i="8" s="1"/>
  <c r="I191" i="8"/>
  <c r="Q191" i="8" s="1"/>
  <c r="S191" i="8"/>
  <c r="T191" i="8"/>
  <c r="AA191" i="8"/>
  <c r="R191" i="8" s="1"/>
  <c r="D192" i="8"/>
  <c r="P192" i="8" s="1"/>
  <c r="I192" i="8"/>
  <c r="Q192" i="8" s="1"/>
  <c r="S192" i="8"/>
  <c r="T192" i="8"/>
  <c r="AA192" i="8"/>
  <c r="R192" i="8" s="1"/>
  <c r="D193" i="8"/>
  <c r="P193" i="8" s="1"/>
  <c r="I193" i="8"/>
  <c r="Q193" i="8" s="1"/>
  <c r="S193" i="8"/>
  <c r="T193" i="8"/>
  <c r="AA193" i="8"/>
  <c r="R193" i="8" s="1"/>
  <c r="D194" i="8"/>
  <c r="P194" i="8" s="1"/>
  <c r="I194" i="8"/>
  <c r="Q194" i="8" s="1"/>
  <c r="S194" i="8"/>
  <c r="T194" i="8"/>
  <c r="AA194" i="8"/>
  <c r="R194" i="8" s="1"/>
  <c r="D195" i="8"/>
  <c r="P195" i="8" s="1"/>
  <c r="I195" i="8"/>
  <c r="Q195" i="8" s="1"/>
  <c r="S195" i="8"/>
  <c r="T195" i="8"/>
  <c r="AA195" i="8"/>
  <c r="R195" i="8" s="1"/>
  <c r="D196" i="8"/>
  <c r="P196" i="8" s="1"/>
  <c r="I196" i="8"/>
  <c r="Q196" i="8" s="1"/>
  <c r="S196" i="8"/>
  <c r="T196" i="8"/>
  <c r="AA196" i="8"/>
  <c r="R196" i="8" s="1"/>
  <c r="D197" i="8"/>
  <c r="P197" i="8" s="1"/>
  <c r="I197" i="8"/>
  <c r="Q197" i="8" s="1"/>
  <c r="S197" i="8"/>
  <c r="T197" i="8"/>
  <c r="AA197" i="8"/>
  <c r="R197" i="8" s="1"/>
  <c r="D198" i="8"/>
  <c r="P198" i="8" s="1"/>
  <c r="I198" i="8"/>
  <c r="Q198" i="8" s="1"/>
  <c r="S198" i="8"/>
  <c r="T198" i="8"/>
  <c r="AA198" i="8"/>
  <c r="R198" i="8" s="1"/>
  <c r="D199" i="8"/>
  <c r="P199" i="8" s="1"/>
  <c r="I199" i="8"/>
  <c r="Q199" i="8" s="1"/>
  <c r="S199" i="8"/>
  <c r="T199" i="8"/>
  <c r="AA199" i="8"/>
  <c r="R199" i="8" s="1"/>
  <c r="D200" i="8"/>
  <c r="P200" i="8" s="1"/>
  <c r="I200" i="8"/>
  <c r="Q200" i="8" s="1"/>
  <c r="S200" i="8"/>
  <c r="T200" i="8"/>
  <c r="AA200" i="8"/>
  <c r="R200" i="8" s="1"/>
  <c r="D201" i="8"/>
  <c r="P201" i="8" s="1"/>
  <c r="I201" i="8"/>
  <c r="Q201" i="8" s="1"/>
  <c r="S201" i="8"/>
  <c r="T201" i="8"/>
  <c r="AA201" i="8"/>
  <c r="R201" i="8" s="1"/>
  <c r="D202" i="8"/>
  <c r="P202" i="8" s="1"/>
  <c r="I202" i="8"/>
  <c r="Q202" i="8" s="1"/>
  <c r="S202" i="8"/>
  <c r="T202" i="8"/>
  <c r="AA202" i="8"/>
  <c r="R202" i="8" s="1"/>
  <c r="D203" i="8"/>
  <c r="P203" i="8" s="1"/>
  <c r="I203" i="8"/>
  <c r="Q203" i="8" s="1"/>
  <c r="S203" i="8"/>
  <c r="T203" i="8"/>
  <c r="AA203" i="8"/>
  <c r="R203" i="8" s="1"/>
  <c r="D204" i="8"/>
  <c r="P204" i="8" s="1"/>
  <c r="I204" i="8"/>
  <c r="Q204" i="8" s="1"/>
  <c r="S204" i="8"/>
  <c r="T204" i="8"/>
  <c r="AA204" i="8"/>
  <c r="R204" i="8" s="1"/>
  <c r="D205" i="8"/>
  <c r="P205" i="8" s="1"/>
  <c r="I205" i="8"/>
  <c r="Q205" i="8" s="1"/>
  <c r="S205" i="8"/>
  <c r="T205" i="8"/>
  <c r="AA205" i="8"/>
  <c r="R205" i="8" s="1"/>
  <c r="D206" i="8"/>
  <c r="P206" i="8" s="1"/>
  <c r="I206" i="8"/>
  <c r="Q206" i="8" s="1"/>
  <c r="S206" i="8"/>
  <c r="T206" i="8"/>
  <c r="AA206" i="8"/>
  <c r="R206" i="8" s="1"/>
  <c r="D207" i="8"/>
  <c r="P207" i="8" s="1"/>
  <c r="I207" i="8"/>
  <c r="Q207" i="8" s="1"/>
  <c r="S207" i="8"/>
  <c r="T207" i="8"/>
  <c r="AA207" i="8"/>
  <c r="R207" i="8" s="1"/>
  <c r="D208" i="8"/>
  <c r="P208" i="8" s="1"/>
  <c r="I208" i="8"/>
  <c r="Q208" i="8" s="1"/>
  <c r="S208" i="8"/>
  <c r="T208" i="8"/>
  <c r="AA208" i="8"/>
  <c r="R208" i="8" s="1"/>
  <c r="U210" i="8"/>
  <c r="V210" i="8"/>
  <c r="W210" i="8"/>
  <c r="D3" i="7"/>
  <c r="I3" i="7"/>
  <c r="Q3" i="7" s="1"/>
  <c r="U3" i="7" s="1"/>
  <c r="P3" i="7"/>
  <c r="S3" i="7"/>
  <c r="T3" i="7"/>
  <c r="D4" i="7"/>
  <c r="P4" i="7" s="1"/>
  <c r="I4" i="7"/>
  <c r="Q4" i="7"/>
  <c r="U4" i="7" s="1"/>
  <c r="S4" i="7"/>
  <c r="T4" i="7"/>
  <c r="D5" i="7"/>
  <c r="P5" i="7" s="1"/>
  <c r="I5" i="7"/>
  <c r="Q5" i="7" s="1"/>
  <c r="U5" i="7" s="1"/>
  <c r="S5" i="7"/>
  <c r="T5" i="7"/>
  <c r="D6" i="7"/>
  <c r="P6" i="7" s="1"/>
  <c r="I6" i="7"/>
  <c r="Q6" i="7" s="1"/>
  <c r="S6" i="7"/>
  <c r="T6" i="7"/>
  <c r="U6" i="7"/>
  <c r="D7" i="7"/>
  <c r="P7" i="7" s="1"/>
  <c r="I7" i="7"/>
  <c r="Q7" i="7"/>
  <c r="U7" i="7" s="1"/>
  <c r="S7" i="7"/>
  <c r="T7" i="7"/>
  <c r="D8" i="7"/>
  <c r="P8" i="7" s="1"/>
  <c r="I8" i="7"/>
  <c r="Q8" i="7" s="1"/>
  <c r="S8" i="7"/>
  <c r="T8" i="7"/>
  <c r="D9" i="7"/>
  <c r="P9" i="7" s="1"/>
  <c r="I9" i="7"/>
  <c r="Q9" i="7" s="1"/>
  <c r="S9" i="7"/>
  <c r="T9" i="7"/>
  <c r="D10" i="7"/>
  <c r="P10" i="7" s="1"/>
  <c r="I10" i="7"/>
  <c r="Q10" i="7" s="1"/>
  <c r="S10" i="7"/>
  <c r="T10" i="7"/>
  <c r="D11" i="7"/>
  <c r="P11" i="7" s="1"/>
  <c r="I11" i="7"/>
  <c r="Q11" i="7" s="1"/>
  <c r="U11" i="7" s="1"/>
  <c r="S11" i="7"/>
  <c r="T11" i="7"/>
  <c r="D12" i="7"/>
  <c r="P12" i="7" s="1"/>
  <c r="I12" i="7"/>
  <c r="Q12" i="7" s="1"/>
  <c r="U12" i="7" s="1"/>
  <c r="S12" i="7"/>
  <c r="T12" i="7"/>
  <c r="D13" i="7"/>
  <c r="P13" i="7" s="1"/>
  <c r="I13" i="7"/>
  <c r="Q13" i="7" s="1"/>
  <c r="R13" i="7"/>
  <c r="S13" i="7"/>
  <c r="T13" i="7"/>
  <c r="D14" i="7"/>
  <c r="P14" i="7" s="1"/>
  <c r="I14" i="7"/>
  <c r="Q14" i="7" s="1"/>
  <c r="U14" i="7" s="1"/>
  <c r="S14" i="7"/>
  <c r="T14" i="7"/>
  <c r="AA14" i="7"/>
  <c r="R14" i="7" s="1"/>
  <c r="W14" i="7" s="1"/>
  <c r="D15" i="7"/>
  <c r="P15" i="7" s="1"/>
  <c r="I15" i="7"/>
  <c r="Q15" i="7"/>
  <c r="S15" i="7"/>
  <c r="T15" i="7"/>
  <c r="AA15" i="7"/>
  <c r="R15" i="7" s="1"/>
  <c r="D16" i="7"/>
  <c r="P16" i="7" s="1"/>
  <c r="I16" i="7"/>
  <c r="Q16" i="7"/>
  <c r="Y16" i="7" s="1"/>
  <c r="S16" i="7"/>
  <c r="T16" i="7"/>
  <c r="AA16" i="7"/>
  <c r="R16" i="7" s="1"/>
  <c r="D17" i="7"/>
  <c r="P17" i="7" s="1"/>
  <c r="I17" i="7"/>
  <c r="Q17" i="7" s="1"/>
  <c r="S17" i="7"/>
  <c r="T17" i="7"/>
  <c r="AA17" i="7"/>
  <c r="R17" i="7" s="1"/>
  <c r="W17" i="7" s="1"/>
  <c r="D18" i="7"/>
  <c r="P18" i="7" s="1"/>
  <c r="I18" i="7"/>
  <c r="Q18" i="7" s="1"/>
  <c r="Y18" i="7" s="1"/>
  <c r="S18" i="7"/>
  <c r="T18" i="7"/>
  <c r="AA18" i="7"/>
  <c r="R18" i="7" s="1"/>
  <c r="D19" i="7"/>
  <c r="P19" i="7" s="1"/>
  <c r="I19" i="7"/>
  <c r="Q19" i="7"/>
  <c r="U19" i="7" s="1"/>
  <c r="S19" i="7"/>
  <c r="T19" i="7"/>
  <c r="AA19" i="7"/>
  <c r="R19" i="7" s="1"/>
  <c r="D20" i="7"/>
  <c r="P20" i="7" s="1"/>
  <c r="I20" i="7"/>
  <c r="Q20" i="7" s="1"/>
  <c r="S20" i="7"/>
  <c r="T20" i="7"/>
  <c r="AA20" i="7"/>
  <c r="R20" i="7" s="1"/>
  <c r="D21" i="7"/>
  <c r="I21" i="7"/>
  <c r="Q21" i="7" s="1"/>
  <c r="P21" i="7"/>
  <c r="R21" i="7"/>
  <c r="X21" i="7" s="1"/>
  <c r="S21" i="7"/>
  <c r="T21" i="7"/>
  <c r="AA21" i="7"/>
  <c r="D22" i="7"/>
  <c r="P22" i="7" s="1"/>
  <c r="I22" i="7"/>
  <c r="Q22" i="7" s="1"/>
  <c r="S22" i="7"/>
  <c r="U22" i="7" s="1"/>
  <c r="T22" i="7"/>
  <c r="W22" i="7"/>
  <c r="AA22" i="7"/>
  <c r="R22" i="7" s="1"/>
  <c r="D23" i="7"/>
  <c r="I23" i="7"/>
  <c r="Q23" i="7" s="1"/>
  <c r="P23" i="7"/>
  <c r="S23" i="7"/>
  <c r="T23" i="7"/>
  <c r="AA23" i="7"/>
  <c r="R23" i="7" s="1"/>
  <c r="D24" i="7"/>
  <c r="I24" i="7"/>
  <c r="Q24" i="7" s="1"/>
  <c r="P24" i="7"/>
  <c r="S24" i="7"/>
  <c r="T24" i="7"/>
  <c r="AA24" i="7"/>
  <c r="R24" i="7" s="1"/>
  <c r="D25" i="7"/>
  <c r="P25" i="7" s="1"/>
  <c r="I25" i="7"/>
  <c r="Q25" i="7" s="1"/>
  <c r="S25" i="7"/>
  <c r="T25" i="7"/>
  <c r="AA25" i="7"/>
  <c r="R25" i="7" s="1"/>
  <c r="D26" i="7"/>
  <c r="P26" i="7" s="1"/>
  <c r="I26" i="7"/>
  <c r="Q26" i="7" s="1"/>
  <c r="S26" i="7"/>
  <c r="T26" i="7"/>
  <c r="AA26" i="7"/>
  <c r="R26" i="7" s="1"/>
  <c r="D27" i="7"/>
  <c r="P27" i="7" s="1"/>
  <c r="I27" i="7"/>
  <c r="Q27" i="7"/>
  <c r="S27" i="7"/>
  <c r="T27" i="7"/>
  <c r="AA27" i="7"/>
  <c r="R27" i="7" s="1"/>
  <c r="D28" i="7"/>
  <c r="P28" i="7" s="1"/>
  <c r="I28" i="7"/>
  <c r="Q28" i="7" s="1"/>
  <c r="S28" i="7"/>
  <c r="T28" i="7"/>
  <c r="AA28" i="7"/>
  <c r="R28" i="7" s="1"/>
  <c r="D29" i="7"/>
  <c r="I29" i="7"/>
  <c r="Q29" i="7" s="1"/>
  <c r="P29" i="7"/>
  <c r="S29" i="7"/>
  <c r="T29" i="7"/>
  <c r="AA29" i="7"/>
  <c r="R29" i="7" s="1"/>
  <c r="D30" i="7"/>
  <c r="P30" i="7" s="1"/>
  <c r="I30" i="7"/>
  <c r="Q30" i="7" s="1"/>
  <c r="S30" i="7"/>
  <c r="T30" i="7"/>
  <c r="W30" i="7"/>
  <c r="AA30" i="7"/>
  <c r="R30" i="7" s="1"/>
  <c r="D31" i="7"/>
  <c r="I31" i="7"/>
  <c r="Q31" i="7" s="1"/>
  <c r="P31" i="7"/>
  <c r="S31" i="7"/>
  <c r="T31" i="7"/>
  <c r="AA31" i="7"/>
  <c r="R31" i="7" s="1"/>
  <c r="D32" i="7"/>
  <c r="P32" i="7" s="1"/>
  <c r="I32" i="7"/>
  <c r="Q32" i="7" s="1"/>
  <c r="U32" i="7" s="1"/>
  <c r="S32" i="7"/>
  <c r="T32" i="7"/>
  <c r="AA32" i="7"/>
  <c r="R32" i="7" s="1"/>
  <c r="D33" i="7"/>
  <c r="P33" i="7" s="1"/>
  <c r="I33" i="7"/>
  <c r="Q33" i="7" s="1"/>
  <c r="W33" i="7" s="1"/>
  <c r="S33" i="7"/>
  <c r="T33" i="7"/>
  <c r="V33" i="7"/>
  <c r="AA33" i="7"/>
  <c r="R33" i="7" s="1"/>
  <c r="D34" i="7"/>
  <c r="P34" i="7" s="1"/>
  <c r="I34" i="7"/>
  <c r="Q34" i="7" s="1"/>
  <c r="S34" i="7"/>
  <c r="T34" i="7"/>
  <c r="AA34" i="7"/>
  <c r="R34" i="7" s="1"/>
  <c r="D35" i="7"/>
  <c r="P35" i="7" s="1"/>
  <c r="I35" i="7"/>
  <c r="Q35" i="7"/>
  <c r="U35" i="7" s="1"/>
  <c r="S35" i="7"/>
  <c r="T35" i="7"/>
  <c r="AA35" i="7"/>
  <c r="R35" i="7" s="1"/>
  <c r="D36" i="7"/>
  <c r="I36" i="7"/>
  <c r="Q36" i="7" s="1"/>
  <c r="U36" i="7" s="1"/>
  <c r="P36" i="7"/>
  <c r="S36" i="7"/>
  <c r="T36" i="7"/>
  <c r="AA36" i="7"/>
  <c r="R36" i="7" s="1"/>
  <c r="D37" i="7"/>
  <c r="P37" i="7" s="1"/>
  <c r="I37" i="7"/>
  <c r="Q37" i="7" s="1"/>
  <c r="R37" i="7"/>
  <c r="V37" i="7" s="1"/>
  <c r="S37" i="7"/>
  <c r="T37" i="7"/>
  <c r="AA37" i="7"/>
  <c r="D38" i="7"/>
  <c r="P38" i="7" s="1"/>
  <c r="I38" i="7"/>
  <c r="Q38" i="7" s="1"/>
  <c r="S38" i="7"/>
  <c r="T38" i="7"/>
  <c r="AA38" i="7"/>
  <c r="R38" i="7" s="1"/>
  <c r="D39" i="7"/>
  <c r="P39" i="7" s="1"/>
  <c r="I39" i="7"/>
  <c r="Q39" i="7"/>
  <c r="S39" i="7"/>
  <c r="T39" i="7"/>
  <c r="AA39" i="7"/>
  <c r="R39" i="7" s="1"/>
  <c r="D40" i="7"/>
  <c r="I40" i="7"/>
  <c r="P40" i="7"/>
  <c r="Q40" i="7"/>
  <c r="X40" i="7" s="1"/>
  <c r="S40" i="7"/>
  <c r="T40" i="7"/>
  <c r="W40" i="7"/>
  <c r="AA40" i="7"/>
  <c r="R40" i="7" s="1"/>
  <c r="D41" i="7"/>
  <c r="P41" i="7" s="1"/>
  <c r="I41" i="7"/>
  <c r="Q41" i="7" s="1"/>
  <c r="S41" i="7"/>
  <c r="T41" i="7"/>
  <c r="AA41" i="7"/>
  <c r="R41" i="7" s="1"/>
  <c r="D42" i="7"/>
  <c r="P42" i="7" s="1"/>
  <c r="I42" i="7"/>
  <c r="Q42" i="7" s="1"/>
  <c r="S42" i="7"/>
  <c r="T42" i="7"/>
  <c r="AA42" i="7"/>
  <c r="R42" i="7" s="1"/>
  <c r="D43" i="7"/>
  <c r="P43" i="7" s="1"/>
  <c r="I43" i="7"/>
  <c r="Q43" i="7" s="1"/>
  <c r="S43" i="7"/>
  <c r="T43" i="7"/>
  <c r="AA43" i="7"/>
  <c r="R43" i="7" s="1"/>
  <c r="Y43" i="7" s="1"/>
  <c r="D44" i="7"/>
  <c r="P44" i="7" s="1"/>
  <c r="I44" i="7"/>
  <c r="Q44" i="7" s="1"/>
  <c r="S44" i="7"/>
  <c r="T44" i="7"/>
  <c r="AA44" i="7"/>
  <c r="R44" i="7" s="1"/>
  <c r="D45" i="7"/>
  <c r="P45" i="7" s="1"/>
  <c r="I45" i="7"/>
  <c r="Q45" i="7" s="1"/>
  <c r="W45" i="7" s="1"/>
  <c r="S45" i="7"/>
  <c r="T45" i="7"/>
  <c r="AA45" i="7"/>
  <c r="R45" i="7" s="1"/>
  <c r="D46" i="7"/>
  <c r="P46" i="7" s="1"/>
  <c r="I46" i="7"/>
  <c r="Q46" i="7" s="1"/>
  <c r="R46" i="7"/>
  <c r="S46" i="7"/>
  <c r="U46" i="7" s="1"/>
  <c r="T46" i="7"/>
  <c r="AA46" i="7"/>
  <c r="D47" i="7"/>
  <c r="P47" i="7" s="1"/>
  <c r="I47" i="7"/>
  <c r="Q47" i="7" s="1"/>
  <c r="Y47" i="7" s="1"/>
  <c r="S47" i="7"/>
  <c r="T47" i="7"/>
  <c r="AA47" i="7"/>
  <c r="R47" i="7" s="1"/>
  <c r="D48" i="7"/>
  <c r="P48" i="7" s="1"/>
  <c r="I48" i="7"/>
  <c r="Q48" i="7" s="1"/>
  <c r="S48" i="7"/>
  <c r="T48" i="7"/>
  <c r="AA48" i="7"/>
  <c r="R48" i="7" s="1"/>
  <c r="D49" i="7"/>
  <c r="P49" i="7" s="1"/>
  <c r="I49" i="7"/>
  <c r="Q49" i="7" s="1"/>
  <c r="S49" i="7"/>
  <c r="T49" i="7"/>
  <c r="AA49" i="7"/>
  <c r="R49" i="7" s="1"/>
  <c r="D50" i="7"/>
  <c r="P50" i="7" s="1"/>
  <c r="I50" i="7"/>
  <c r="Q50" i="7" s="1"/>
  <c r="R50" i="7"/>
  <c r="S50" i="7"/>
  <c r="T50" i="7"/>
  <c r="AA50" i="7"/>
  <c r="D51" i="7"/>
  <c r="P51" i="7" s="1"/>
  <c r="I51" i="7"/>
  <c r="Q51" i="7" s="1"/>
  <c r="U51" i="7" s="1"/>
  <c r="R51" i="7"/>
  <c r="S51" i="7"/>
  <c r="T51" i="7"/>
  <c r="AA51" i="7"/>
  <c r="D52" i="7"/>
  <c r="P52" i="7" s="1"/>
  <c r="I52" i="7"/>
  <c r="Q52" i="7" s="1"/>
  <c r="S52" i="7"/>
  <c r="T52" i="7"/>
  <c r="AA52" i="7"/>
  <c r="R52" i="7" s="1"/>
  <c r="D53" i="7"/>
  <c r="P53" i="7" s="1"/>
  <c r="I53" i="7"/>
  <c r="Q53" i="7" s="1"/>
  <c r="W53" i="7" s="1"/>
  <c r="S53" i="7"/>
  <c r="T53" i="7"/>
  <c r="AA53" i="7"/>
  <c r="R53" i="7" s="1"/>
  <c r="X53" i="7" s="1"/>
  <c r="D54" i="7"/>
  <c r="P54" i="7" s="1"/>
  <c r="I54" i="7"/>
  <c r="Q54" i="7" s="1"/>
  <c r="S54" i="7"/>
  <c r="U54" i="7" s="1"/>
  <c r="T54" i="7"/>
  <c r="AA54" i="7"/>
  <c r="R54" i="7" s="1"/>
  <c r="D55" i="7"/>
  <c r="I55" i="7"/>
  <c r="P55" i="7"/>
  <c r="Q55" i="7"/>
  <c r="S55" i="7"/>
  <c r="T55" i="7"/>
  <c r="AA55" i="7"/>
  <c r="R55" i="7" s="1"/>
  <c r="Y55" i="7" s="1"/>
  <c r="D56" i="7"/>
  <c r="I56" i="7"/>
  <c r="Q56" i="7" s="1"/>
  <c r="P56" i="7"/>
  <c r="S56" i="7"/>
  <c r="T56" i="7"/>
  <c r="AA56" i="7"/>
  <c r="R56" i="7" s="1"/>
  <c r="D57" i="7"/>
  <c r="P57" i="7" s="1"/>
  <c r="I57" i="7"/>
  <c r="Q57" i="7" s="1"/>
  <c r="R57" i="7"/>
  <c r="S57" i="7"/>
  <c r="T57" i="7"/>
  <c r="AA57" i="7"/>
  <c r="D58" i="7"/>
  <c r="P58" i="7" s="1"/>
  <c r="I58" i="7"/>
  <c r="Q58" i="7" s="1"/>
  <c r="S58" i="7"/>
  <c r="T58" i="7"/>
  <c r="AA58" i="7"/>
  <c r="R58" i="7" s="1"/>
  <c r="D59" i="7"/>
  <c r="P59" i="7" s="1"/>
  <c r="I59" i="7"/>
  <c r="Q59" i="7"/>
  <c r="U59" i="7" s="1"/>
  <c r="S59" i="7"/>
  <c r="T59" i="7"/>
  <c r="AA59" i="7"/>
  <c r="R59" i="7" s="1"/>
  <c r="Y59" i="7" s="1"/>
  <c r="D60" i="7"/>
  <c r="P60" i="7" s="1"/>
  <c r="I60" i="7"/>
  <c r="Q60" i="7" s="1"/>
  <c r="X60" i="7" s="1"/>
  <c r="S60" i="7"/>
  <c r="T60" i="7"/>
  <c r="AA60" i="7"/>
  <c r="R60" i="7" s="1"/>
  <c r="D61" i="7"/>
  <c r="P61" i="7" s="1"/>
  <c r="I61" i="7"/>
  <c r="Q61" i="7" s="1"/>
  <c r="S61" i="7"/>
  <c r="T61" i="7"/>
  <c r="AA61" i="7"/>
  <c r="R61" i="7" s="1"/>
  <c r="D62" i="7"/>
  <c r="P62" i="7" s="1"/>
  <c r="I62" i="7"/>
  <c r="Q62" i="7" s="1"/>
  <c r="R62" i="7"/>
  <c r="S62" i="7"/>
  <c r="T62" i="7"/>
  <c r="AA62" i="7"/>
  <c r="D63" i="7"/>
  <c r="P63" i="7" s="1"/>
  <c r="I63" i="7"/>
  <c r="Q63" i="7" s="1"/>
  <c r="V63" i="7" s="1"/>
  <c r="S63" i="7"/>
  <c r="T63" i="7"/>
  <c r="AA63" i="7"/>
  <c r="R63" i="7" s="1"/>
  <c r="D64" i="7"/>
  <c r="P64" i="7" s="1"/>
  <c r="I64" i="7"/>
  <c r="Q64" i="7"/>
  <c r="W64" i="7" s="1"/>
  <c r="S64" i="7"/>
  <c r="T64" i="7"/>
  <c r="AA64" i="7"/>
  <c r="R64" i="7" s="1"/>
  <c r="D65" i="7"/>
  <c r="P65" i="7" s="1"/>
  <c r="I65" i="7"/>
  <c r="Q65" i="7" s="1"/>
  <c r="S65" i="7"/>
  <c r="T65" i="7"/>
  <c r="AA65" i="7"/>
  <c r="R65" i="7" s="1"/>
  <c r="D66" i="7"/>
  <c r="P66" i="7" s="1"/>
  <c r="I66" i="7"/>
  <c r="Q66" i="7" s="1"/>
  <c r="S66" i="7"/>
  <c r="T66" i="7"/>
  <c r="AA66" i="7"/>
  <c r="R66" i="7" s="1"/>
  <c r="D67" i="7"/>
  <c r="P67" i="7" s="1"/>
  <c r="I67" i="7"/>
  <c r="Q67" i="7" s="1"/>
  <c r="S67" i="7"/>
  <c r="T67" i="7"/>
  <c r="AA67" i="7"/>
  <c r="R67" i="7" s="1"/>
  <c r="Y67" i="7" s="1"/>
  <c r="D68" i="7"/>
  <c r="I68" i="7"/>
  <c r="Q68" i="7" s="1"/>
  <c r="X68" i="7" s="1"/>
  <c r="P68" i="7"/>
  <c r="S68" i="7"/>
  <c r="T68" i="7"/>
  <c r="AA68" i="7"/>
  <c r="R68" i="7" s="1"/>
  <c r="D69" i="7"/>
  <c r="P69" i="7" s="1"/>
  <c r="I69" i="7"/>
  <c r="Q69" i="7" s="1"/>
  <c r="S69" i="7"/>
  <c r="T69" i="7"/>
  <c r="AA69" i="7"/>
  <c r="R69" i="7" s="1"/>
  <c r="D70" i="7"/>
  <c r="P70" i="7" s="1"/>
  <c r="I70" i="7"/>
  <c r="Q70" i="7" s="1"/>
  <c r="R70" i="7"/>
  <c r="S70" i="7"/>
  <c r="T70" i="7"/>
  <c r="U70" i="7"/>
  <c r="V70" i="7"/>
  <c r="AA70" i="7"/>
  <c r="D71" i="7"/>
  <c r="P71" i="7" s="1"/>
  <c r="I71" i="7"/>
  <c r="Q71" i="7"/>
  <c r="V71" i="7" s="1"/>
  <c r="R71" i="7"/>
  <c r="S71" i="7"/>
  <c r="T71" i="7"/>
  <c r="AA71" i="7"/>
  <c r="D72" i="7"/>
  <c r="P72" i="7" s="1"/>
  <c r="I72" i="7"/>
  <c r="Q72" i="7" s="1"/>
  <c r="S72" i="7"/>
  <c r="T72" i="7"/>
  <c r="AA72" i="7"/>
  <c r="R72" i="7" s="1"/>
  <c r="D73" i="7"/>
  <c r="I73" i="7"/>
  <c r="P73" i="7"/>
  <c r="Q73" i="7"/>
  <c r="S73" i="7"/>
  <c r="T73" i="7"/>
  <c r="AA73" i="7"/>
  <c r="R73" i="7" s="1"/>
  <c r="D74" i="7"/>
  <c r="P74" i="7" s="1"/>
  <c r="I74" i="7"/>
  <c r="Q74" i="7" s="1"/>
  <c r="S74" i="7"/>
  <c r="T74" i="7"/>
  <c r="AA74" i="7"/>
  <c r="R74" i="7" s="1"/>
  <c r="D75" i="7"/>
  <c r="P75" i="7" s="1"/>
  <c r="I75" i="7"/>
  <c r="Q75" i="7" s="1"/>
  <c r="Y75" i="7" s="1"/>
  <c r="S75" i="7"/>
  <c r="T75" i="7"/>
  <c r="AA75" i="7"/>
  <c r="R75" i="7" s="1"/>
  <c r="D76" i="7"/>
  <c r="P76" i="7" s="1"/>
  <c r="I76" i="7"/>
  <c r="Q76" i="7" s="1"/>
  <c r="U76" i="7" s="1"/>
  <c r="R76" i="7"/>
  <c r="S76" i="7"/>
  <c r="T76" i="7"/>
  <c r="AA76" i="7"/>
  <c r="D77" i="7"/>
  <c r="P77" i="7" s="1"/>
  <c r="I77" i="7"/>
  <c r="Q77" i="7" s="1"/>
  <c r="R77" i="7"/>
  <c r="S77" i="7"/>
  <c r="T77" i="7"/>
  <c r="AA77" i="7"/>
  <c r="D78" i="7"/>
  <c r="P78" i="7" s="1"/>
  <c r="I78" i="7"/>
  <c r="Q78" i="7"/>
  <c r="Y78" i="7" s="1"/>
  <c r="S78" i="7"/>
  <c r="T78" i="7"/>
  <c r="AA78" i="7"/>
  <c r="R78" i="7" s="1"/>
  <c r="D79" i="7"/>
  <c r="P79" i="7" s="1"/>
  <c r="I79" i="7"/>
  <c r="Q79" i="7" s="1"/>
  <c r="S79" i="7"/>
  <c r="T79" i="7"/>
  <c r="AA79" i="7"/>
  <c r="R79" i="7" s="1"/>
  <c r="D80" i="7"/>
  <c r="P80" i="7" s="1"/>
  <c r="I80" i="7"/>
  <c r="Q80" i="7" s="1"/>
  <c r="S80" i="7"/>
  <c r="T80" i="7"/>
  <c r="AA80" i="7"/>
  <c r="R80" i="7" s="1"/>
  <c r="D81" i="7"/>
  <c r="P81" i="7" s="1"/>
  <c r="I81" i="7"/>
  <c r="Q81" i="7"/>
  <c r="R81" i="7"/>
  <c r="S81" i="7"/>
  <c r="T81" i="7"/>
  <c r="AA81" i="7"/>
  <c r="D82" i="7"/>
  <c r="P82" i="7" s="1"/>
  <c r="I82" i="7"/>
  <c r="Q82" i="7"/>
  <c r="W82" i="7" s="1"/>
  <c r="S82" i="7"/>
  <c r="T82" i="7"/>
  <c r="AA82" i="7"/>
  <c r="R82" i="7" s="1"/>
  <c r="D83" i="7"/>
  <c r="P83" i="7" s="1"/>
  <c r="I83" i="7"/>
  <c r="Q83" i="7" s="1"/>
  <c r="S83" i="7"/>
  <c r="T83" i="7"/>
  <c r="AA83" i="7"/>
  <c r="R83" i="7" s="1"/>
  <c r="D84" i="7"/>
  <c r="P84" i="7" s="1"/>
  <c r="I84" i="7"/>
  <c r="Q84" i="7"/>
  <c r="R84" i="7"/>
  <c r="S84" i="7"/>
  <c r="T84" i="7"/>
  <c r="U84" i="7"/>
  <c r="W84" i="7"/>
  <c r="AA84" i="7"/>
  <c r="D85" i="7"/>
  <c r="P85" i="7" s="1"/>
  <c r="I85" i="7"/>
  <c r="Q85" i="7" s="1"/>
  <c r="R85" i="7"/>
  <c r="S85" i="7"/>
  <c r="T85" i="7"/>
  <c r="AA85" i="7"/>
  <c r="D86" i="7"/>
  <c r="P86" i="7" s="1"/>
  <c r="I86" i="7"/>
  <c r="Q86" i="7" s="1"/>
  <c r="Y86" i="7" s="1"/>
  <c r="S86" i="7"/>
  <c r="T86" i="7"/>
  <c r="AA86" i="7"/>
  <c r="R86" i="7" s="1"/>
  <c r="D87" i="7"/>
  <c r="P87" i="7" s="1"/>
  <c r="I87" i="7"/>
  <c r="Q87" i="7" s="1"/>
  <c r="S87" i="7"/>
  <c r="T87" i="7"/>
  <c r="AA87" i="7"/>
  <c r="R87" i="7" s="1"/>
  <c r="D88" i="7"/>
  <c r="P88" i="7" s="1"/>
  <c r="I88" i="7"/>
  <c r="Q88" i="7"/>
  <c r="U88" i="7" s="1"/>
  <c r="S88" i="7"/>
  <c r="T88" i="7"/>
  <c r="W88" i="7"/>
  <c r="AA88" i="7"/>
  <c r="R88" i="7" s="1"/>
  <c r="D89" i="7"/>
  <c r="P89" i="7" s="1"/>
  <c r="I89" i="7"/>
  <c r="Q89" i="7" s="1"/>
  <c r="Y89" i="7" s="1"/>
  <c r="R89" i="7"/>
  <c r="S89" i="7"/>
  <c r="T89" i="7"/>
  <c r="AA89" i="7"/>
  <c r="D90" i="7"/>
  <c r="P90" i="7" s="1"/>
  <c r="I90" i="7"/>
  <c r="Q90" i="7"/>
  <c r="U90" i="7" s="1"/>
  <c r="S90" i="7"/>
  <c r="T90" i="7"/>
  <c r="AA90" i="7"/>
  <c r="R90" i="7" s="1"/>
  <c r="D91" i="7"/>
  <c r="P91" i="7" s="1"/>
  <c r="I91" i="7"/>
  <c r="Q91" i="7"/>
  <c r="U91" i="7" s="1"/>
  <c r="S91" i="7"/>
  <c r="T91" i="7"/>
  <c r="W91" i="7"/>
  <c r="AA91" i="7"/>
  <c r="R91" i="7" s="1"/>
  <c r="D92" i="7"/>
  <c r="P92" i="7" s="1"/>
  <c r="I92" i="7"/>
  <c r="Q92" i="7" s="1"/>
  <c r="R92" i="7"/>
  <c r="S92" i="7"/>
  <c r="T92" i="7"/>
  <c r="AA92" i="7"/>
  <c r="D93" i="7"/>
  <c r="I93" i="7"/>
  <c r="Q93" i="7" s="1"/>
  <c r="P93" i="7"/>
  <c r="S93" i="7"/>
  <c r="T93" i="7"/>
  <c r="U93" i="7"/>
  <c r="W93" i="7"/>
  <c r="AA93" i="7"/>
  <c r="R93" i="7" s="1"/>
  <c r="X93" i="7" s="1"/>
  <c r="D94" i="7"/>
  <c r="P94" i="7" s="1"/>
  <c r="I94" i="7"/>
  <c r="Q94" i="7"/>
  <c r="U94" i="7" s="1"/>
  <c r="S94" i="7"/>
  <c r="T94" i="7"/>
  <c r="W94" i="7"/>
  <c r="AA94" i="7"/>
  <c r="R94" i="7" s="1"/>
  <c r="D95" i="7"/>
  <c r="P95" i="7" s="1"/>
  <c r="I95" i="7"/>
  <c r="Q95" i="7" s="1"/>
  <c r="S95" i="7"/>
  <c r="T95" i="7"/>
  <c r="AA95" i="7"/>
  <c r="R95" i="7" s="1"/>
  <c r="D96" i="7"/>
  <c r="I96" i="7"/>
  <c r="P96" i="7"/>
  <c r="Q96" i="7"/>
  <c r="V96" i="7" s="1"/>
  <c r="S96" i="7"/>
  <c r="T96" i="7"/>
  <c r="AA96" i="7"/>
  <c r="R96" i="7" s="1"/>
  <c r="D97" i="7"/>
  <c r="I97" i="7"/>
  <c r="Q97" i="7" s="1"/>
  <c r="U97" i="7" s="1"/>
  <c r="P97" i="7"/>
  <c r="S97" i="7"/>
  <c r="T97" i="7"/>
  <c r="AA97" i="7"/>
  <c r="R97" i="7" s="1"/>
  <c r="D98" i="7"/>
  <c r="P98" i="7" s="1"/>
  <c r="I98" i="7"/>
  <c r="Q98" i="7" s="1"/>
  <c r="S98" i="7"/>
  <c r="T98" i="7"/>
  <c r="AA98" i="7"/>
  <c r="R98" i="7" s="1"/>
  <c r="D99" i="7"/>
  <c r="P99" i="7" s="1"/>
  <c r="I99" i="7"/>
  <c r="Q99" i="7" s="1"/>
  <c r="S99" i="7"/>
  <c r="T99" i="7"/>
  <c r="AA99" i="7"/>
  <c r="R99" i="7" s="1"/>
  <c r="D100" i="7"/>
  <c r="P100" i="7" s="1"/>
  <c r="I100" i="7"/>
  <c r="Q100" i="7"/>
  <c r="S100" i="7"/>
  <c r="T100" i="7"/>
  <c r="AA100" i="7"/>
  <c r="R100" i="7" s="1"/>
  <c r="D101" i="7"/>
  <c r="I101" i="7"/>
  <c r="Q101" i="7" s="1"/>
  <c r="U101" i="7" s="1"/>
  <c r="P101" i="7"/>
  <c r="S101" i="7"/>
  <c r="T101" i="7"/>
  <c r="AA101" i="7"/>
  <c r="R101" i="7" s="1"/>
  <c r="D102" i="7"/>
  <c r="I102" i="7"/>
  <c r="Q102" i="7" s="1"/>
  <c r="P102" i="7"/>
  <c r="S102" i="7"/>
  <c r="T102" i="7"/>
  <c r="AA102" i="7"/>
  <c r="R102" i="7" s="1"/>
  <c r="D103" i="7"/>
  <c r="P103" i="7" s="1"/>
  <c r="I103" i="7"/>
  <c r="Q103" i="7" s="1"/>
  <c r="X103" i="7" s="1"/>
  <c r="R103" i="7"/>
  <c r="S103" i="7"/>
  <c r="V103" i="7" s="1"/>
  <c r="T103" i="7"/>
  <c r="AA103" i="7"/>
  <c r="D104" i="7"/>
  <c r="P104" i="7" s="1"/>
  <c r="I104" i="7"/>
  <c r="Q104" i="7" s="1"/>
  <c r="S104" i="7"/>
  <c r="T104" i="7"/>
  <c r="AA104" i="7"/>
  <c r="R104" i="7" s="1"/>
  <c r="D105" i="7"/>
  <c r="P105" i="7" s="1"/>
  <c r="I105" i="7"/>
  <c r="Q105" i="7" s="1"/>
  <c r="S105" i="7"/>
  <c r="T105" i="7"/>
  <c r="AA105" i="7"/>
  <c r="R105" i="7" s="1"/>
  <c r="D106" i="7"/>
  <c r="P106" i="7" s="1"/>
  <c r="I106" i="7"/>
  <c r="Q106" i="7" s="1"/>
  <c r="S106" i="7"/>
  <c r="T106" i="7"/>
  <c r="AA106" i="7"/>
  <c r="R106" i="7" s="1"/>
  <c r="D107" i="7"/>
  <c r="P107" i="7" s="1"/>
  <c r="I107" i="7"/>
  <c r="Q107" i="7" s="1"/>
  <c r="S107" i="7"/>
  <c r="T107" i="7"/>
  <c r="AA107" i="7"/>
  <c r="R107" i="7" s="1"/>
  <c r="D108" i="7"/>
  <c r="P108" i="7" s="1"/>
  <c r="I108" i="7"/>
  <c r="Q108" i="7"/>
  <c r="S108" i="7"/>
  <c r="T108" i="7"/>
  <c r="AA108" i="7"/>
  <c r="R108" i="7" s="1"/>
  <c r="D109" i="7"/>
  <c r="P109" i="7" s="1"/>
  <c r="I109" i="7"/>
  <c r="Q109" i="7" s="1"/>
  <c r="S109" i="7"/>
  <c r="T109" i="7"/>
  <c r="AA109" i="7"/>
  <c r="R109" i="7" s="1"/>
  <c r="D110" i="7"/>
  <c r="I110" i="7"/>
  <c r="Q110" i="7" s="1"/>
  <c r="P110" i="7"/>
  <c r="S110" i="7"/>
  <c r="T110" i="7"/>
  <c r="AA110" i="7"/>
  <c r="R110" i="7" s="1"/>
  <c r="D111" i="7"/>
  <c r="P111" i="7" s="1"/>
  <c r="I111" i="7"/>
  <c r="Q111" i="7" s="1"/>
  <c r="S111" i="7"/>
  <c r="T111" i="7"/>
  <c r="AA111" i="7"/>
  <c r="R111" i="7" s="1"/>
  <c r="W111" i="7" s="1"/>
  <c r="D112" i="7"/>
  <c r="P112" i="7" s="1"/>
  <c r="I112" i="7"/>
  <c r="Q112" i="7" s="1"/>
  <c r="S112" i="7"/>
  <c r="T112" i="7"/>
  <c r="AA112" i="7"/>
  <c r="R112" i="7" s="1"/>
  <c r="D113" i="7"/>
  <c r="I113" i="7"/>
  <c r="Q113" i="7" s="1"/>
  <c r="U113" i="7" s="1"/>
  <c r="P113" i="7"/>
  <c r="S113" i="7"/>
  <c r="T113" i="7"/>
  <c r="AA113" i="7"/>
  <c r="R113" i="7" s="1"/>
  <c r="D114" i="7"/>
  <c r="P114" i="7" s="1"/>
  <c r="I114" i="7"/>
  <c r="Q114" i="7" s="1"/>
  <c r="S114" i="7"/>
  <c r="T114" i="7"/>
  <c r="AA114" i="7"/>
  <c r="R114" i="7" s="1"/>
  <c r="D115" i="7"/>
  <c r="P115" i="7" s="1"/>
  <c r="I115" i="7"/>
  <c r="Q115" i="7" s="1"/>
  <c r="W115" i="7" s="1"/>
  <c r="R115" i="7"/>
  <c r="S115" i="7"/>
  <c r="T115" i="7"/>
  <c r="V115" i="7"/>
  <c r="AA115" i="7"/>
  <c r="D116" i="7"/>
  <c r="P116" i="7" s="1"/>
  <c r="I116" i="7"/>
  <c r="Q116" i="7"/>
  <c r="U116" i="7" s="1"/>
  <c r="S116" i="7"/>
  <c r="T116" i="7"/>
  <c r="AA116" i="7"/>
  <c r="R116" i="7" s="1"/>
  <c r="D117" i="7"/>
  <c r="P117" i="7" s="1"/>
  <c r="I117" i="7"/>
  <c r="Q117" i="7" s="1"/>
  <c r="S117" i="7"/>
  <c r="T117" i="7"/>
  <c r="AA117" i="7"/>
  <c r="R117" i="7" s="1"/>
  <c r="D118" i="7"/>
  <c r="P118" i="7" s="1"/>
  <c r="I118" i="7"/>
  <c r="Q118" i="7"/>
  <c r="S118" i="7"/>
  <c r="T118" i="7"/>
  <c r="AA118" i="7"/>
  <c r="R118" i="7" s="1"/>
  <c r="D119" i="7"/>
  <c r="P119" i="7" s="1"/>
  <c r="I119" i="7"/>
  <c r="Q119" i="7" s="1"/>
  <c r="R119" i="7"/>
  <c r="S119" i="7"/>
  <c r="T119" i="7"/>
  <c r="AA119" i="7"/>
  <c r="D120" i="7"/>
  <c r="P120" i="7" s="1"/>
  <c r="I120" i="7"/>
  <c r="Q120" i="7"/>
  <c r="S120" i="7"/>
  <c r="T120" i="7"/>
  <c r="AA120" i="7"/>
  <c r="R120" i="7" s="1"/>
  <c r="D121" i="7"/>
  <c r="P121" i="7" s="1"/>
  <c r="I121" i="7"/>
  <c r="Q121" i="7"/>
  <c r="S121" i="7"/>
  <c r="T121" i="7"/>
  <c r="AA121" i="7"/>
  <c r="R121" i="7" s="1"/>
  <c r="D122" i="7"/>
  <c r="P122" i="7" s="1"/>
  <c r="I122" i="7"/>
  <c r="Q122" i="7" s="1"/>
  <c r="W122" i="7" s="1"/>
  <c r="S122" i="7"/>
  <c r="T122" i="7"/>
  <c r="AA122" i="7"/>
  <c r="R122" i="7" s="1"/>
  <c r="D123" i="7"/>
  <c r="P123" i="7" s="1"/>
  <c r="I123" i="7"/>
  <c r="Q123" i="7" s="1"/>
  <c r="R123" i="7"/>
  <c r="S123" i="7"/>
  <c r="T123" i="7"/>
  <c r="W123" i="7"/>
  <c r="X123" i="7"/>
  <c r="AA123" i="7"/>
  <c r="D124" i="7"/>
  <c r="P124" i="7" s="1"/>
  <c r="I124" i="7"/>
  <c r="Q124" i="7"/>
  <c r="U124" i="7" s="1"/>
  <c r="S124" i="7"/>
  <c r="T124" i="7"/>
  <c r="AA124" i="7"/>
  <c r="R124" i="7" s="1"/>
  <c r="D125" i="7"/>
  <c r="I125" i="7"/>
  <c r="P125" i="7"/>
  <c r="Q125" i="7"/>
  <c r="U125" i="7" s="1"/>
  <c r="S125" i="7"/>
  <c r="T125" i="7"/>
  <c r="AA125" i="7"/>
  <c r="R125" i="7" s="1"/>
  <c r="Y125" i="7" s="1"/>
  <c r="D126" i="7"/>
  <c r="I126" i="7"/>
  <c r="Q126" i="7" s="1"/>
  <c r="P126" i="7"/>
  <c r="S126" i="7"/>
  <c r="T126" i="7"/>
  <c r="AA126" i="7"/>
  <c r="R126" i="7" s="1"/>
  <c r="D127" i="7"/>
  <c r="P127" i="7" s="1"/>
  <c r="I127" i="7"/>
  <c r="Q127" i="7" s="1"/>
  <c r="R127" i="7"/>
  <c r="W127" i="7" s="1"/>
  <c r="S127" i="7"/>
  <c r="T127" i="7"/>
  <c r="AA127" i="7"/>
  <c r="D128" i="7"/>
  <c r="P128" i="7" s="1"/>
  <c r="I128" i="7"/>
  <c r="Q128" i="7" s="1"/>
  <c r="S128" i="7"/>
  <c r="T128" i="7"/>
  <c r="AA128" i="7"/>
  <c r="R128" i="7" s="1"/>
  <c r="D129" i="7"/>
  <c r="I129" i="7"/>
  <c r="Q129" i="7" s="1"/>
  <c r="U129" i="7" s="1"/>
  <c r="P129" i="7"/>
  <c r="S129" i="7"/>
  <c r="T129" i="7"/>
  <c r="AA129" i="7"/>
  <c r="R129" i="7" s="1"/>
  <c r="D130" i="7"/>
  <c r="I130" i="7"/>
  <c r="Q130" i="7" s="1"/>
  <c r="W130" i="7" s="1"/>
  <c r="P130" i="7"/>
  <c r="S130" i="7"/>
  <c r="T130" i="7"/>
  <c r="AA130" i="7"/>
  <c r="R130" i="7" s="1"/>
  <c r="D131" i="7"/>
  <c r="P131" i="7" s="1"/>
  <c r="I131" i="7"/>
  <c r="Q131" i="7" s="1"/>
  <c r="X131" i="7" s="1"/>
  <c r="R131" i="7"/>
  <c r="S131" i="7"/>
  <c r="T131" i="7"/>
  <c r="V131" i="7"/>
  <c r="W131" i="7"/>
  <c r="AA131" i="7"/>
  <c r="D132" i="7"/>
  <c r="P132" i="7" s="1"/>
  <c r="I132" i="7"/>
  <c r="Q132" i="7" s="1"/>
  <c r="S132" i="7"/>
  <c r="T132" i="7"/>
  <c r="AA132" i="7"/>
  <c r="R132" i="7" s="1"/>
  <c r="D133" i="7"/>
  <c r="I133" i="7"/>
  <c r="P133" i="7"/>
  <c r="Q133" i="7"/>
  <c r="V133" i="7" s="1"/>
  <c r="S133" i="7"/>
  <c r="T133" i="7"/>
  <c r="AA133" i="7"/>
  <c r="R133" i="7" s="1"/>
  <c r="D134" i="7"/>
  <c r="P134" i="7" s="1"/>
  <c r="I134" i="7"/>
  <c r="Q134" i="7" s="1"/>
  <c r="R134" i="7"/>
  <c r="S134" i="7"/>
  <c r="T134" i="7"/>
  <c r="AA134" i="7"/>
  <c r="D135" i="7"/>
  <c r="P135" i="7" s="1"/>
  <c r="I135" i="7"/>
  <c r="Q135" i="7" s="1"/>
  <c r="S135" i="7"/>
  <c r="T135" i="7"/>
  <c r="AA135" i="7"/>
  <c r="R135" i="7" s="1"/>
  <c r="D136" i="7"/>
  <c r="I136" i="7"/>
  <c r="Q136" i="7" s="1"/>
  <c r="U136" i="7" s="1"/>
  <c r="P136" i="7"/>
  <c r="S136" i="7"/>
  <c r="T136" i="7"/>
  <c r="AA136" i="7"/>
  <c r="R136" i="7" s="1"/>
  <c r="D137" i="7"/>
  <c r="P137" i="7" s="1"/>
  <c r="I137" i="7"/>
  <c r="Q137" i="7"/>
  <c r="S137" i="7"/>
  <c r="T137" i="7"/>
  <c r="AA137" i="7"/>
  <c r="R137" i="7" s="1"/>
  <c r="D138" i="7"/>
  <c r="I138" i="7"/>
  <c r="Q138" i="7" s="1"/>
  <c r="U138" i="7" s="1"/>
  <c r="P138" i="7"/>
  <c r="S138" i="7"/>
  <c r="T138" i="7"/>
  <c r="AA138" i="7"/>
  <c r="R138" i="7" s="1"/>
  <c r="D139" i="7"/>
  <c r="I139" i="7"/>
  <c r="Q139" i="7" s="1"/>
  <c r="P139" i="7"/>
  <c r="S139" i="7"/>
  <c r="T139" i="7"/>
  <c r="AA139" i="7"/>
  <c r="R139" i="7" s="1"/>
  <c r="D140" i="7"/>
  <c r="P140" i="7" s="1"/>
  <c r="I140" i="7"/>
  <c r="Q140" i="7"/>
  <c r="S140" i="7"/>
  <c r="T140" i="7"/>
  <c r="AA140" i="7"/>
  <c r="R140" i="7" s="1"/>
  <c r="D141" i="7"/>
  <c r="P141" i="7" s="1"/>
  <c r="I141" i="7"/>
  <c r="Q141" i="7" s="1"/>
  <c r="V141" i="7" s="1"/>
  <c r="S141" i="7"/>
  <c r="T141" i="7"/>
  <c r="AA141" i="7"/>
  <c r="R141" i="7" s="1"/>
  <c r="D142" i="7"/>
  <c r="I142" i="7"/>
  <c r="Q142" i="7" s="1"/>
  <c r="P142" i="7"/>
  <c r="R142" i="7"/>
  <c r="S142" i="7"/>
  <c r="T142" i="7"/>
  <c r="AA142" i="7"/>
  <c r="D143" i="7"/>
  <c r="P143" i="7" s="1"/>
  <c r="I143" i="7"/>
  <c r="Q143" i="7" s="1"/>
  <c r="S143" i="7"/>
  <c r="T143" i="7"/>
  <c r="AA143" i="7"/>
  <c r="R143" i="7" s="1"/>
  <c r="D144" i="7"/>
  <c r="P144" i="7" s="1"/>
  <c r="I144" i="7"/>
  <c r="Q144" i="7"/>
  <c r="U144" i="7" s="1"/>
  <c r="S144" i="7"/>
  <c r="T144" i="7"/>
  <c r="AA144" i="7"/>
  <c r="R144" i="7" s="1"/>
  <c r="D145" i="7"/>
  <c r="P145" i="7" s="1"/>
  <c r="I145" i="7"/>
  <c r="Q145" i="7"/>
  <c r="U145" i="7" s="1"/>
  <c r="R145" i="7"/>
  <c r="S145" i="7"/>
  <c r="T145" i="7"/>
  <c r="X145" i="7"/>
  <c r="AA145" i="7"/>
  <c r="D146" i="7"/>
  <c r="P146" i="7" s="1"/>
  <c r="I146" i="7"/>
  <c r="Q146" i="7" s="1"/>
  <c r="S146" i="7"/>
  <c r="T146" i="7"/>
  <c r="Y146" i="7"/>
  <c r="AA146" i="7"/>
  <c r="R146" i="7" s="1"/>
  <c r="D147" i="7"/>
  <c r="I147" i="7"/>
  <c r="Q147" i="7" s="1"/>
  <c r="P147" i="7"/>
  <c r="S147" i="7"/>
  <c r="T147" i="7"/>
  <c r="AA147" i="7"/>
  <c r="R147" i="7" s="1"/>
  <c r="D148" i="7"/>
  <c r="P148" i="7" s="1"/>
  <c r="I148" i="7"/>
  <c r="Q148" i="7" s="1"/>
  <c r="S148" i="7"/>
  <c r="T148" i="7"/>
  <c r="AA148" i="7"/>
  <c r="R148" i="7" s="1"/>
  <c r="D149" i="7"/>
  <c r="I149" i="7"/>
  <c r="Q149" i="7" s="1"/>
  <c r="V149" i="7" s="1"/>
  <c r="P149" i="7"/>
  <c r="S149" i="7"/>
  <c r="T149" i="7"/>
  <c r="AA149" i="7"/>
  <c r="R149" i="7" s="1"/>
  <c r="D150" i="7"/>
  <c r="P150" i="7" s="1"/>
  <c r="I150" i="7"/>
  <c r="Q150" i="7" s="1"/>
  <c r="S150" i="7"/>
  <c r="T150" i="7"/>
  <c r="AA150" i="7"/>
  <c r="R150" i="7" s="1"/>
  <c r="Y150" i="7" s="1"/>
  <c r="D151" i="7"/>
  <c r="P151" i="7" s="1"/>
  <c r="I151" i="7"/>
  <c r="Q151" i="7" s="1"/>
  <c r="U151" i="7" s="1"/>
  <c r="S151" i="7"/>
  <c r="T151" i="7"/>
  <c r="AA151" i="7"/>
  <c r="R151" i="7" s="1"/>
  <c r="X151" i="7" s="1"/>
  <c r="D152" i="7"/>
  <c r="P152" i="7" s="1"/>
  <c r="I152" i="7"/>
  <c r="Q152" i="7"/>
  <c r="U152" i="7" s="1"/>
  <c r="S152" i="7"/>
  <c r="T152" i="7"/>
  <c r="AA152" i="7"/>
  <c r="R152" i="7" s="1"/>
  <c r="D153" i="7"/>
  <c r="I153" i="7"/>
  <c r="Q153" i="7" s="1"/>
  <c r="P153" i="7"/>
  <c r="S153" i="7"/>
  <c r="T153" i="7"/>
  <c r="AA153" i="7"/>
  <c r="R153" i="7" s="1"/>
  <c r="D154" i="7"/>
  <c r="I154" i="7"/>
  <c r="Q154" i="7" s="1"/>
  <c r="P154" i="7"/>
  <c r="S154" i="7"/>
  <c r="T154" i="7"/>
  <c r="AA154" i="7"/>
  <c r="R154" i="7" s="1"/>
  <c r="D155" i="7"/>
  <c r="P155" i="7" s="1"/>
  <c r="I155" i="7"/>
  <c r="Q155" i="7" s="1"/>
  <c r="R155" i="7"/>
  <c r="S155" i="7"/>
  <c r="T155" i="7"/>
  <c r="AA155" i="7"/>
  <c r="D156" i="7"/>
  <c r="P156" i="7" s="1"/>
  <c r="I156" i="7"/>
  <c r="Q156" i="7"/>
  <c r="U156" i="7" s="1"/>
  <c r="S156" i="7"/>
  <c r="T156" i="7"/>
  <c r="AA156" i="7"/>
  <c r="R156" i="7" s="1"/>
  <c r="D157" i="7"/>
  <c r="I157" i="7"/>
  <c r="Q157" i="7" s="1"/>
  <c r="P157" i="7"/>
  <c r="S157" i="7"/>
  <c r="T157" i="7"/>
  <c r="AA157" i="7"/>
  <c r="R157" i="7" s="1"/>
  <c r="D158" i="7"/>
  <c r="P158" i="7" s="1"/>
  <c r="I158" i="7"/>
  <c r="Q158" i="7" s="1"/>
  <c r="Y158" i="7" s="1"/>
  <c r="S158" i="7"/>
  <c r="T158" i="7"/>
  <c r="AA158" i="7"/>
  <c r="R158" i="7" s="1"/>
  <c r="D159" i="7"/>
  <c r="P159" i="7" s="1"/>
  <c r="I159" i="7"/>
  <c r="Q159" i="7" s="1"/>
  <c r="X159" i="7" s="1"/>
  <c r="S159" i="7"/>
  <c r="T159" i="7"/>
  <c r="U159" i="7"/>
  <c r="W159" i="7"/>
  <c r="AA159" i="7"/>
  <c r="R159" i="7" s="1"/>
  <c r="D160" i="7"/>
  <c r="P160" i="7" s="1"/>
  <c r="I160" i="7"/>
  <c r="Q160" i="7" s="1"/>
  <c r="S160" i="7"/>
  <c r="T160" i="7"/>
  <c r="AA160" i="7"/>
  <c r="R160" i="7" s="1"/>
  <c r="D161" i="7"/>
  <c r="P161" i="7" s="1"/>
  <c r="I161" i="7"/>
  <c r="Q161" i="7" s="1"/>
  <c r="R161" i="7"/>
  <c r="S161" i="7"/>
  <c r="T161" i="7"/>
  <c r="AA161" i="7"/>
  <c r="D162" i="7"/>
  <c r="P162" i="7" s="1"/>
  <c r="I162" i="7"/>
  <c r="Q162" i="7" s="1"/>
  <c r="S162" i="7"/>
  <c r="T162" i="7"/>
  <c r="AA162" i="7"/>
  <c r="R162" i="7" s="1"/>
  <c r="D163" i="7"/>
  <c r="I163" i="7"/>
  <c r="Q163" i="7" s="1"/>
  <c r="P163" i="7"/>
  <c r="S163" i="7"/>
  <c r="T163" i="7"/>
  <c r="AA163" i="7"/>
  <c r="R163" i="7" s="1"/>
  <c r="D164" i="7"/>
  <c r="P164" i="7" s="1"/>
  <c r="I164" i="7"/>
  <c r="Q164" i="7" s="1"/>
  <c r="U164" i="7" s="1"/>
  <c r="S164" i="7"/>
  <c r="T164" i="7"/>
  <c r="AA164" i="7"/>
  <c r="R164" i="7" s="1"/>
  <c r="D165" i="7"/>
  <c r="P165" i="7" s="1"/>
  <c r="I165" i="7"/>
  <c r="Q165" i="7" s="1"/>
  <c r="S165" i="7"/>
  <c r="T165" i="7"/>
  <c r="AA165" i="7"/>
  <c r="R165" i="7" s="1"/>
  <c r="D166" i="7"/>
  <c r="P166" i="7" s="1"/>
  <c r="I166" i="7"/>
  <c r="Q166" i="7" s="1"/>
  <c r="S166" i="7"/>
  <c r="T166" i="7"/>
  <c r="AA166" i="7"/>
  <c r="R166" i="7" s="1"/>
  <c r="Y166" i="7" s="1"/>
  <c r="D167" i="7"/>
  <c r="P167" i="7" s="1"/>
  <c r="I167" i="7"/>
  <c r="Q167" i="7" s="1"/>
  <c r="U167" i="7" s="1"/>
  <c r="S167" i="7"/>
  <c r="T167" i="7"/>
  <c r="AA167" i="7"/>
  <c r="R167" i="7" s="1"/>
  <c r="D168" i="7"/>
  <c r="P168" i="7" s="1"/>
  <c r="I168" i="7"/>
  <c r="Q168" i="7"/>
  <c r="S168" i="7"/>
  <c r="T168" i="7"/>
  <c r="AA168" i="7"/>
  <c r="R168" i="7" s="1"/>
  <c r="D169" i="7"/>
  <c r="P169" i="7" s="1"/>
  <c r="I169" i="7"/>
  <c r="Q169" i="7" s="1"/>
  <c r="S169" i="7"/>
  <c r="T169" i="7"/>
  <c r="AA169" i="7"/>
  <c r="R169" i="7" s="1"/>
  <c r="D170" i="7"/>
  <c r="I170" i="7"/>
  <c r="Q170" i="7" s="1"/>
  <c r="P170" i="7"/>
  <c r="S170" i="7"/>
  <c r="T170" i="7"/>
  <c r="AA170" i="7"/>
  <c r="R170" i="7" s="1"/>
  <c r="D171" i="7"/>
  <c r="P171" i="7" s="1"/>
  <c r="I171" i="7"/>
  <c r="Q171" i="7" s="1"/>
  <c r="R171" i="7"/>
  <c r="S171" i="7"/>
  <c r="T171" i="7"/>
  <c r="AA171" i="7"/>
  <c r="D172" i="7"/>
  <c r="P172" i="7" s="1"/>
  <c r="I172" i="7"/>
  <c r="Q172" i="7"/>
  <c r="U172" i="7" s="1"/>
  <c r="S172" i="7"/>
  <c r="T172" i="7"/>
  <c r="AA172" i="7"/>
  <c r="R172" i="7" s="1"/>
  <c r="D173" i="7"/>
  <c r="I173" i="7"/>
  <c r="Q173" i="7" s="1"/>
  <c r="P173" i="7"/>
  <c r="S173" i="7"/>
  <c r="T173" i="7"/>
  <c r="AA173" i="7"/>
  <c r="R173" i="7" s="1"/>
  <c r="D174" i="7"/>
  <c r="P174" i="7" s="1"/>
  <c r="I174" i="7"/>
  <c r="Q174" i="7" s="1"/>
  <c r="S174" i="7"/>
  <c r="T174" i="7"/>
  <c r="AA174" i="7"/>
  <c r="R174" i="7" s="1"/>
  <c r="D175" i="7"/>
  <c r="P175" i="7" s="1"/>
  <c r="I175" i="7"/>
  <c r="Q175" i="7" s="1"/>
  <c r="S175" i="7"/>
  <c r="T175" i="7"/>
  <c r="AA175" i="7"/>
  <c r="R175" i="7" s="1"/>
  <c r="W175" i="7" s="1"/>
  <c r="D176" i="7"/>
  <c r="P176" i="7" s="1"/>
  <c r="I176" i="7"/>
  <c r="Q176" i="7"/>
  <c r="S176" i="7"/>
  <c r="T176" i="7"/>
  <c r="AA176" i="7"/>
  <c r="R176" i="7" s="1"/>
  <c r="D177" i="7"/>
  <c r="P177" i="7" s="1"/>
  <c r="I177" i="7"/>
  <c r="Q177" i="7" s="1"/>
  <c r="S177" i="7"/>
  <c r="T177" i="7"/>
  <c r="AA177" i="7"/>
  <c r="R177" i="7" s="1"/>
  <c r="D178" i="7"/>
  <c r="P178" i="7" s="1"/>
  <c r="I178" i="7"/>
  <c r="Q178" i="7" s="1"/>
  <c r="S178" i="7"/>
  <c r="T178" i="7"/>
  <c r="AA178" i="7"/>
  <c r="R178" i="7" s="1"/>
  <c r="D179" i="7"/>
  <c r="P179" i="7" s="1"/>
  <c r="I179" i="7"/>
  <c r="Q179" i="7" s="1"/>
  <c r="U179" i="7" s="1"/>
  <c r="R179" i="7"/>
  <c r="S179" i="7"/>
  <c r="T179" i="7"/>
  <c r="AA179" i="7"/>
  <c r="D180" i="7"/>
  <c r="P180" i="7" s="1"/>
  <c r="I180" i="7"/>
  <c r="Q180" i="7" s="1"/>
  <c r="S180" i="7"/>
  <c r="T180" i="7"/>
  <c r="AA180" i="7"/>
  <c r="R180" i="7" s="1"/>
  <c r="D181" i="7"/>
  <c r="P181" i="7" s="1"/>
  <c r="I181" i="7"/>
  <c r="Q181" i="7" s="1"/>
  <c r="V181" i="7" s="1"/>
  <c r="S181" i="7"/>
  <c r="T181" i="7"/>
  <c r="AA181" i="7"/>
  <c r="R181" i="7" s="1"/>
  <c r="D182" i="7"/>
  <c r="P182" i="7" s="1"/>
  <c r="I182" i="7"/>
  <c r="Q182" i="7" s="1"/>
  <c r="S182" i="7"/>
  <c r="T182" i="7"/>
  <c r="AA182" i="7"/>
  <c r="R182" i="7" s="1"/>
  <c r="D183" i="7"/>
  <c r="P183" i="7" s="1"/>
  <c r="I183" i="7"/>
  <c r="Q183" i="7"/>
  <c r="S183" i="7"/>
  <c r="T183" i="7"/>
  <c r="AA183" i="7"/>
  <c r="R183" i="7" s="1"/>
  <c r="D184" i="7"/>
  <c r="I184" i="7"/>
  <c r="Q184" i="7" s="1"/>
  <c r="P184" i="7"/>
  <c r="S184" i="7"/>
  <c r="T184" i="7"/>
  <c r="AA184" i="7"/>
  <c r="R184" i="7" s="1"/>
  <c r="D185" i="7"/>
  <c r="P185" i="7" s="1"/>
  <c r="I185" i="7"/>
  <c r="Q185" i="7" s="1"/>
  <c r="V185" i="7" s="1"/>
  <c r="S185" i="7"/>
  <c r="T185" i="7"/>
  <c r="AA185" i="7"/>
  <c r="R185" i="7" s="1"/>
  <c r="D186" i="7"/>
  <c r="P186" i="7" s="1"/>
  <c r="I186" i="7"/>
  <c r="Q186" i="7" s="1"/>
  <c r="S186" i="7"/>
  <c r="T186" i="7"/>
  <c r="AA186" i="7"/>
  <c r="R186" i="7" s="1"/>
  <c r="D187" i="7"/>
  <c r="I187" i="7"/>
  <c r="Q187" i="7" s="1"/>
  <c r="U187" i="7" s="1"/>
  <c r="P187" i="7"/>
  <c r="S187" i="7"/>
  <c r="T187" i="7"/>
  <c r="AA187" i="7"/>
  <c r="R187" i="7" s="1"/>
  <c r="D188" i="7"/>
  <c r="I188" i="7"/>
  <c r="Q188" i="7" s="1"/>
  <c r="P188" i="7"/>
  <c r="S188" i="7"/>
  <c r="T188" i="7"/>
  <c r="AA188" i="7"/>
  <c r="R188" i="7" s="1"/>
  <c r="D189" i="7"/>
  <c r="P189" i="7" s="1"/>
  <c r="I189" i="7"/>
  <c r="Q189" i="7" s="1"/>
  <c r="X189" i="7" s="1"/>
  <c r="R189" i="7"/>
  <c r="S189" i="7"/>
  <c r="T189" i="7"/>
  <c r="AA189" i="7"/>
  <c r="D190" i="7"/>
  <c r="P190" i="7" s="1"/>
  <c r="I190" i="7"/>
  <c r="Q190" i="7"/>
  <c r="X190" i="7" s="1"/>
  <c r="S190" i="7"/>
  <c r="T190" i="7"/>
  <c r="AA190" i="7"/>
  <c r="R190" i="7" s="1"/>
  <c r="D191" i="7"/>
  <c r="P191" i="7" s="1"/>
  <c r="I191" i="7"/>
  <c r="Q191" i="7"/>
  <c r="S191" i="7"/>
  <c r="T191" i="7"/>
  <c r="AA191" i="7"/>
  <c r="R191" i="7" s="1"/>
  <c r="D192" i="7"/>
  <c r="P192" i="7" s="1"/>
  <c r="I192" i="7"/>
  <c r="Q192" i="7" s="1"/>
  <c r="S192" i="7"/>
  <c r="T192" i="7"/>
  <c r="AA192" i="7"/>
  <c r="R192" i="7" s="1"/>
  <c r="D193" i="7"/>
  <c r="P193" i="7" s="1"/>
  <c r="I193" i="7"/>
  <c r="Q193" i="7" s="1"/>
  <c r="S193" i="7"/>
  <c r="T193" i="7"/>
  <c r="AA193" i="7"/>
  <c r="R193" i="7" s="1"/>
  <c r="D194" i="7"/>
  <c r="P194" i="7" s="1"/>
  <c r="I194" i="7"/>
  <c r="Q194" i="7" s="1"/>
  <c r="S194" i="7"/>
  <c r="T194" i="7"/>
  <c r="AA194" i="7"/>
  <c r="R194" i="7" s="1"/>
  <c r="D195" i="7"/>
  <c r="P195" i="7" s="1"/>
  <c r="I195" i="7"/>
  <c r="Q195" i="7"/>
  <c r="U195" i="7" s="1"/>
  <c r="S195" i="7"/>
  <c r="T195" i="7"/>
  <c r="AA195" i="7"/>
  <c r="R195" i="7" s="1"/>
  <c r="D196" i="7"/>
  <c r="I196" i="7"/>
  <c r="P196" i="7"/>
  <c r="Q196" i="7"/>
  <c r="U196" i="7" s="1"/>
  <c r="S196" i="7"/>
  <c r="T196" i="7"/>
  <c r="AA196" i="7"/>
  <c r="R196" i="7" s="1"/>
  <c r="W196" i="7" s="1"/>
  <c r="D197" i="7"/>
  <c r="I197" i="7"/>
  <c r="Q197" i="7" s="1"/>
  <c r="P197" i="7"/>
  <c r="S197" i="7"/>
  <c r="T197" i="7"/>
  <c r="AA197" i="7"/>
  <c r="R197" i="7" s="1"/>
  <c r="D198" i="7"/>
  <c r="P198" i="7" s="1"/>
  <c r="I198" i="7"/>
  <c r="Q198" i="7" s="1"/>
  <c r="X198" i="7" s="1"/>
  <c r="S198" i="7"/>
  <c r="T198" i="7"/>
  <c r="AA198" i="7"/>
  <c r="R198" i="7" s="1"/>
  <c r="D199" i="7"/>
  <c r="P199" i="7" s="1"/>
  <c r="I199" i="7"/>
  <c r="Q199" i="7" s="1"/>
  <c r="S199" i="7"/>
  <c r="T199" i="7"/>
  <c r="AA199" i="7"/>
  <c r="R199" i="7" s="1"/>
  <c r="Y199" i="7" s="1"/>
  <c r="D200" i="7"/>
  <c r="I200" i="7"/>
  <c r="Q200" i="7" s="1"/>
  <c r="P200" i="7"/>
  <c r="S200" i="7"/>
  <c r="T200" i="7"/>
  <c r="AA200" i="7"/>
  <c r="R200" i="7" s="1"/>
  <c r="D201" i="7"/>
  <c r="I201" i="7"/>
  <c r="Q201" i="7" s="1"/>
  <c r="P201" i="7"/>
  <c r="S201" i="7"/>
  <c r="T201" i="7"/>
  <c r="AA201" i="7"/>
  <c r="R201" i="7" s="1"/>
  <c r="D202" i="7"/>
  <c r="P202" i="7" s="1"/>
  <c r="I202" i="7"/>
  <c r="Q202" i="7" s="1"/>
  <c r="S202" i="7"/>
  <c r="T202" i="7"/>
  <c r="AA202" i="7"/>
  <c r="R202" i="7" s="1"/>
  <c r="D203" i="7"/>
  <c r="P203" i="7" s="1"/>
  <c r="I203" i="7"/>
  <c r="Q203" i="7"/>
  <c r="U203" i="7" s="1"/>
  <c r="S203" i="7"/>
  <c r="T203" i="7"/>
  <c r="AA203" i="7"/>
  <c r="R203" i="7" s="1"/>
  <c r="D204" i="7"/>
  <c r="I204" i="7"/>
  <c r="Q204" i="7" s="1"/>
  <c r="Y204" i="7" s="1"/>
  <c r="P204" i="7"/>
  <c r="S204" i="7"/>
  <c r="T204" i="7"/>
  <c r="AA204" i="7"/>
  <c r="R204" i="7" s="1"/>
  <c r="D205" i="7"/>
  <c r="P205" i="7" s="1"/>
  <c r="I205" i="7"/>
  <c r="Q205" i="7" s="1"/>
  <c r="S205" i="7"/>
  <c r="T205" i="7"/>
  <c r="AA205" i="7"/>
  <c r="R205" i="7" s="1"/>
  <c r="D206" i="7"/>
  <c r="P206" i="7" s="1"/>
  <c r="I206" i="7"/>
  <c r="Q206" i="7" s="1"/>
  <c r="S206" i="7"/>
  <c r="T206" i="7"/>
  <c r="AA206" i="7"/>
  <c r="R206" i="7" s="1"/>
  <c r="D207" i="7"/>
  <c r="P207" i="7" s="1"/>
  <c r="I207" i="7"/>
  <c r="Q207" i="7"/>
  <c r="S207" i="7"/>
  <c r="T207" i="7"/>
  <c r="AA207" i="7"/>
  <c r="R207" i="7" s="1"/>
  <c r="D208" i="7"/>
  <c r="I208" i="7"/>
  <c r="Q208" i="7" s="1"/>
  <c r="P208" i="7"/>
  <c r="S208" i="7"/>
  <c r="T208" i="7"/>
  <c r="AA208" i="7"/>
  <c r="R208" i="7" s="1"/>
  <c r="D209" i="7"/>
  <c r="I209" i="7"/>
  <c r="V210" i="7"/>
  <c r="W210" i="7"/>
  <c r="D5" i="6"/>
  <c r="J5" i="6"/>
  <c r="O5" i="6"/>
  <c r="T5" i="6"/>
  <c r="Y5" i="6"/>
  <c r="D6" i="6"/>
  <c r="J6" i="6"/>
  <c r="O6" i="6"/>
  <c r="T6" i="6"/>
  <c r="Y6" i="6"/>
  <c r="D7" i="6"/>
  <c r="J7" i="6"/>
  <c r="O7" i="6"/>
  <c r="T7" i="6"/>
  <c r="Y7" i="6"/>
  <c r="D8" i="6"/>
  <c r="J8" i="6"/>
  <c r="O8" i="6"/>
  <c r="T8" i="6"/>
  <c r="Y8" i="6"/>
  <c r="D9" i="6"/>
  <c r="J9" i="6"/>
  <c r="O9" i="6"/>
  <c r="T9" i="6"/>
  <c r="Y9" i="6"/>
  <c r="D10" i="6"/>
  <c r="J10" i="6"/>
  <c r="O10" i="6"/>
  <c r="T10" i="6"/>
  <c r="Y10" i="6"/>
  <c r="D11" i="6"/>
  <c r="J11" i="6"/>
  <c r="O11" i="6"/>
  <c r="T11" i="6"/>
  <c r="Y11" i="6"/>
  <c r="D12" i="6"/>
  <c r="J12" i="6"/>
  <c r="O12" i="6"/>
  <c r="T12" i="6"/>
  <c r="Y12" i="6"/>
  <c r="D13" i="6"/>
  <c r="J13" i="6"/>
  <c r="O13" i="6"/>
  <c r="T13" i="6"/>
  <c r="Y13" i="6"/>
  <c r="D14" i="6"/>
  <c r="J14" i="6"/>
  <c r="O14" i="6"/>
  <c r="T14" i="6"/>
  <c r="Y14" i="6"/>
  <c r="D15" i="6"/>
  <c r="J15" i="6"/>
  <c r="O15" i="6"/>
  <c r="T15" i="6"/>
  <c r="Y15" i="6"/>
  <c r="D16" i="6"/>
  <c r="J16" i="6"/>
  <c r="O16" i="6"/>
  <c r="T16" i="6"/>
  <c r="Y16" i="6"/>
  <c r="D17" i="6"/>
  <c r="J17" i="6"/>
  <c r="O17" i="6"/>
  <c r="Y17" i="6"/>
  <c r="D18" i="6"/>
  <c r="J18" i="6"/>
  <c r="O18" i="6"/>
  <c r="Y18" i="6"/>
  <c r="D19" i="6"/>
  <c r="J19" i="6"/>
  <c r="O19" i="6"/>
  <c r="Y19" i="6"/>
  <c r="D20" i="6"/>
  <c r="J20" i="6"/>
  <c r="O20" i="6"/>
  <c r="T20" i="6"/>
  <c r="Y20" i="6"/>
  <c r="D21" i="6"/>
  <c r="J21" i="6"/>
  <c r="O21" i="6"/>
  <c r="T21" i="6"/>
  <c r="Y21" i="6"/>
  <c r="D22" i="6"/>
  <c r="J22" i="6"/>
  <c r="O22" i="6"/>
  <c r="T22" i="6"/>
  <c r="Y22" i="6"/>
  <c r="D23" i="6"/>
  <c r="J23" i="6"/>
  <c r="O23" i="6"/>
  <c r="T23" i="6"/>
  <c r="Y23" i="6"/>
  <c r="D24" i="6"/>
  <c r="J24" i="6"/>
  <c r="O24" i="6"/>
  <c r="T24" i="6"/>
  <c r="Y24" i="6"/>
  <c r="D25" i="6"/>
  <c r="J25" i="6"/>
  <c r="O25" i="6"/>
  <c r="T25" i="6"/>
  <c r="Y25" i="6"/>
  <c r="D26" i="6"/>
  <c r="J26" i="6"/>
  <c r="O26" i="6"/>
  <c r="T26" i="6"/>
  <c r="Y26" i="6"/>
  <c r="D27" i="6"/>
  <c r="J27" i="6"/>
  <c r="O27" i="6"/>
  <c r="T27" i="6"/>
  <c r="Y27" i="6"/>
  <c r="D28" i="6"/>
  <c r="J28" i="6"/>
  <c r="O28" i="6"/>
  <c r="T28" i="6"/>
  <c r="Y28" i="6"/>
  <c r="D29" i="6"/>
  <c r="J29" i="6"/>
  <c r="O29" i="6"/>
  <c r="T29" i="6"/>
  <c r="Y29" i="6"/>
  <c r="D30" i="6"/>
  <c r="J30" i="6"/>
  <c r="O30" i="6"/>
  <c r="T30" i="6"/>
  <c r="Y30" i="6"/>
  <c r="D31" i="6"/>
  <c r="J31" i="6"/>
  <c r="O31" i="6"/>
  <c r="T31" i="6"/>
  <c r="Y31" i="6"/>
  <c r="D32" i="6"/>
  <c r="J32" i="6"/>
  <c r="O32" i="6"/>
  <c r="T32" i="6"/>
  <c r="Y32" i="6"/>
  <c r="D33" i="6"/>
  <c r="J33" i="6"/>
  <c r="O33" i="6"/>
  <c r="T33" i="6"/>
  <c r="Y33" i="6"/>
  <c r="D34" i="6"/>
  <c r="J34" i="6"/>
  <c r="O34" i="6"/>
  <c r="T34" i="6"/>
  <c r="Y34" i="6"/>
  <c r="D35" i="6"/>
  <c r="J35" i="6"/>
  <c r="O35" i="6"/>
  <c r="T35" i="6"/>
  <c r="Y35" i="6"/>
  <c r="D36" i="6"/>
  <c r="J36" i="6"/>
  <c r="O36" i="6"/>
  <c r="T36" i="6"/>
  <c r="Y36" i="6"/>
  <c r="D37" i="6"/>
  <c r="J37" i="6"/>
  <c r="O37" i="6"/>
  <c r="T37" i="6"/>
  <c r="Y37" i="6"/>
  <c r="D38" i="6"/>
  <c r="J38" i="6"/>
  <c r="O38" i="6"/>
  <c r="T38" i="6"/>
  <c r="Y38" i="6"/>
  <c r="D39" i="6"/>
  <c r="J39" i="6"/>
  <c r="O39" i="6"/>
  <c r="T39" i="6"/>
  <c r="Y39" i="6"/>
  <c r="D40" i="6"/>
  <c r="J40" i="6"/>
  <c r="O40" i="6"/>
  <c r="T40" i="6"/>
  <c r="Y40" i="6"/>
  <c r="D41" i="6"/>
  <c r="J41" i="6"/>
  <c r="O41" i="6"/>
  <c r="T41" i="6"/>
  <c r="Y41" i="6"/>
  <c r="D42" i="6"/>
  <c r="J42" i="6"/>
  <c r="O42" i="6"/>
  <c r="T42" i="6"/>
  <c r="Y42" i="6"/>
  <c r="D43" i="6"/>
  <c r="J43" i="6"/>
  <c r="O43" i="6"/>
  <c r="T43" i="6"/>
  <c r="Y43" i="6"/>
  <c r="D44" i="6"/>
  <c r="J44" i="6"/>
  <c r="O44" i="6"/>
  <c r="T44" i="6"/>
  <c r="Y44" i="6"/>
  <c r="D45" i="6"/>
  <c r="J45" i="6"/>
  <c r="O45" i="6"/>
  <c r="T45" i="6"/>
  <c r="Y45" i="6"/>
  <c r="D46" i="6"/>
  <c r="J46" i="6"/>
  <c r="O46" i="6"/>
  <c r="T46" i="6"/>
  <c r="Y46" i="6"/>
  <c r="D47" i="6"/>
  <c r="J47" i="6"/>
  <c r="O47" i="6"/>
  <c r="T47" i="6"/>
  <c r="Y47" i="6"/>
  <c r="D48" i="6"/>
  <c r="J48" i="6"/>
  <c r="O48" i="6"/>
  <c r="T48" i="6"/>
  <c r="Y48" i="6"/>
  <c r="D49" i="6"/>
  <c r="J49" i="6"/>
  <c r="O49" i="6"/>
  <c r="T49" i="6"/>
  <c r="Y49" i="6"/>
  <c r="D50" i="6"/>
  <c r="J50" i="6"/>
  <c r="O50" i="6"/>
  <c r="T50" i="6"/>
  <c r="Y50" i="6"/>
  <c r="D51" i="6"/>
  <c r="J51" i="6"/>
  <c r="O51" i="6"/>
  <c r="T51" i="6"/>
  <c r="Y51" i="6"/>
  <c r="D52" i="6"/>
  <c r="J52" i="6"/>
  <c r="O52" i="6"/>
  <c r="T52" i="6"/>
  <c r="Y52" i="6"/>
  <c r="D53" i="6"/>
  <c r="J53" i="6"/>
  <c r="O53" i="6"/>
  <c r="T53" i="6"/>
  <c r="Y53" i="6"/>
  <c r="D54" i="6"/>
  <c r="J54" i="6"/>
  <c r="O54" i="6"/>
  <c r="T54" i="6"/>
  <c r="Y54" i="6"/>
  <c r="D55" i="6"/>
  <c r="J55" i="6"/>
  <c r="O55" i="6"/>
  <c r="T55" i="6"/>
  <c r="Y55" i="6"/>
  <c r="D56" i="6"/>
  <c r="J56" i="6"/>
  <c r="O56" i="6"/>
  <c r="T56" i="6"/>
  <c r="Y56" i="6"/>
  <c r="D57" i="6"/>
  <c r="J57" i="6"/>
  <c r="O57" i="6"/>
  <c r="T57" i="6"/>
  <c r="Y57" i="6"/>
  <c r="D58" i="6"/>
  <c r="J58" i="6"/>
  <c r="O58" i="6"/>
  <c r="T58" i="6"/>
  <c r="Y58" i="6"/>
  <c r="D59" i="6"/>
  <c r="J59" i="6"/>
  <c r="O59" i="6"/>
  <c r="T59" i="6"/>
  <c r="Y59" i="6"/>
  <c r="D60" i="6"/>
  <c r="J60" i="6"/>
  <c r="O60" i="6"/>
  <c r="T60" i="6"/>
  <c r="Y60" i="6"/>
  <c r="D61" i="6"/>
  <c r="J61" i="6"/>
  <c r="O61" i="6"/>
  <c r="T61" i="6"/>
  <c r="Y61" i="6"/>
  <c r="D62" i="6"/>
  <c r="J62" i="6"/>
  <c r="O62" i="6"/>
  <c r="T62" i="6"/>
  <c r="Y62" i="6"/>
  <c r="D63" i="6"/>
  <c r="J63" i="6"/>
  <c r="O63" i="6"/>
  <c r="T63" i="6"/>
  <c r="Y63" i="6"/>
  <c r="D64" i="6"/>
  <c r="J64" i="6"/>
  <c r="O64" i="6"/>
  <c r="T64" i="6"/>
  <c r="Y64" i="6"/>
  <c r="D65" i="6"/>
  <c r="J65" i="6"/>
  <c r="O65" i="6"/>
  <c r="T65" i="6"/>
  <c r="Y65" i="6"/>
  <c r="D66" i="6"/>
  <c r="J66" i="6"/>
  <c r="O66" i="6"/>
  <c r="T66" i="6"/>
  <c r="Y66" i="6"/>
  <c r="D67" i="6"/>
  <c r="J67" i="6"/>
  <c r="O67" i="6"/>
  <c r="T67" i="6"/>
  <c r="Y67" i="6"/>
  <c r="D68" i="6"/>
  <c r="J68" i="6"/>
  <c r="O68" i="6"/>
  <c r="T68" i="6"/>
  <c r="Y68" i="6"/>
  <c r="D69" i="6"/>
  <c r="J69" i="6"/>
  <c r="O69" i="6"/>
  <c r="T69" i="6"/>
  <c r="Y69" i="6"/>
  <c r="D70" i="6"/>
  <c r="J70" i="6"/>
  <c r="O70" i="6"/>
  <c r="T70" i="6"/>
  <c r="Y70" i="6"/>
  <c r="D71" i="6"/>
  <c r="J71" i="6"/>
  <c r="O71" i="6"/>
  <c r="T71" i="6"/>
  <c r="Y71" i="6"/>
  <c r="D72" i="6"/>
  <c r="J72" i="6"/>
  <c r="O72" i="6"/>
  <c r="T72" i="6"/>
  <c r="Y72" i="6"/>
  <c r="D73" i="6"/>
  <c r="J73" i="6"/>
  <c r="O73" i="6"/>
  <c r="T73" i="6"/>
  <c r="Y73" i="6"/>
  <c r="D74" i="6"/>
  <c r="J74" i="6"/>
  <c r="O74" i="6"/>
  <c r="T74" i="6"/>
  <c r="Y74" i="6"/>
  <c r="D75" i="6"/>
  <c r="J75" i="6"/>
  <c r="O75" i="6"/>
  <c r="T75" i="6"/>
  <c r="Y75" i="6"/>
  <c r="D76" i="6"/>
  <c r="J76" i="6"/>
  <c r="O76" i="6"/>
  <c r="T76" i="6"/>
  <c r="Y76" i="6"/>
  <c r="D77" i="6"/>
  <c r="J77" i="6"/>
  <c r="O77" i="6"/>
  <c r="T77" i="6"/>
  <c r="Y77" i="6"/>
  <c r="D78" i="6"/>
  <c r="J78" i="6"/>
  <c r="O78" i="6"/>
  <c r="T78" i="6"/>
  <c r="Y78" i="6"/>
  <c r="D79" i="6"/>
  <c r="J79" i="6"/>
  <c r="O79" i="6"/>
  <c r="T79" i="6"/>
  <c r="Y79" i="6"/>
  <c r="D80" i="6"/>
  <c r="J80" i="6"/>
  <c r="O80" i="6"/>
  <c r="T80" i="6"/>
  <c r="Y80" i="6"/>
  <c r="D81" i="6"/>
  <c r="J81" i="6"/>
  <c r="O81" i="6"/>
  <c r="T81" i="6"/>
  <c r="Y81" i="6"/>
  <c r="D82" i="6"/>
  <c r="J82" i="6"/>
  <c r="O82" i="6"/>
  <c r="T82" i="6"/>
  <c r="Y82" i="6"/>
  <c r="D83" i="6"/>
  <c r="J83" i="6"/>
  <c r="O83" i="6"/>
  <c r="T83" i="6"/>
  <c r="Y83" i="6"/>
  <c r="D84" i="6"/>
  <c r="J84" i="6"/>
  <c r="O84" i="6"/>
  <c r="T84" i="6"/>
  <c r="Y84" i="6"/>
  <c r="D85" i="6"/>
  <c r="J85" i="6"/>
  <c r="O85" i="6"/>
  <c r="T85" i="6"/>
  <c r="Y85" i="6"/>
  <c r="D86" i="6"/>
  <c r="J86" i="6"/>
  <c r="O86" i="6"/>
  <c r="T86" i="6"/>
  <c r="Y86" i="6"/>
  <c r="D87" i="6"/>
  <c r="J87" i="6"/>
  <c r="O87" i="6"/>
  <c r="T87" i="6"/>
  <c r="Y87" i="6"/>
  <c r="D88" i="6"/>
  <c r="J88" i="6"/>
  <c r="O88" i="6"/>
  <c r="T88" i="6"/>
  <c r="Y88" i="6"/>
  <c r="D89" i="6"/>
  <c r="J89" i="6"/>
  <c r="O89" i="6"/>
  <c r="T89" i="6"/>
  <c r="Y89" i="6"/>
  <c r="D90" i="6"/>
  <c r="J90" i="6"/>
  <c r="O90" i="6"/>
  <c r="T90" i="6"/>
  <c r="Y90" i="6"/>
  <c r="D91" i="6"/>
  <c r="J91" i="6"/>
  <c r="O91" i="6"/>
  <c r="T91" i="6"/>
  <c r="Y91" i="6"/>
  <c r="D92" i="6"/>
  <c r="J92" i="6"/>
  <c r="O92" i="6"/>
  <c r="T92" i="6"/>
  <c r="Y92" i="6"/>
  <c r="D93" i="6"/>
  <c r="J93" i="6"/>
  <c r="O93" i="6"/>
  <c r="T93" i="6"/>
  <c r="Y93" i="6"/>
  <c r="D94" i="6"/>
  <c r="J94" i="6"/>
  <c r="O94" i="6"/>
  <c r="T94" i="6"/>
  <c r="Y94" i="6"/>
  <c r="D95" i="6"/>
  <c r="J95" i="6"/>
  <c r="O95" i="6"/>
  <c r="T95" i="6"/>
  <c r="Y95" i="6"/>
  <c r="D96" i="6"/>
  <c r="J96" i="6"/>
  <c r="O96" i="6"/>
  <c r="T96" i="6"/>
  <c r="Y96" i="6"/>
  <c r="D97" i="6"/>
  <c r="J97" i="6"/>
  <c r="O97" i="6"/>
  <c r="T97" i="6"/>
  <c r="Y97" i="6"/>
  <c r="D98" i="6"/>
  <c r="J98" i="6"/>
  <c r="O98" i="6"/>
  <c r="T98" i="6"/>
  <c r="Y98" i="6"/>
  <c r="D99" i="6"/>
  <c r="J99" i="6"/>
  <c r="O99" i="6"/>
  <c r="T99" i="6"/>
  <c r="Y99" i="6"/>
  <c r="D100" i="6"/>
  <c r="J100" i="6"/>
  <c r="O100" i="6"/>
  <c r="T100" i="6"/>
  <c r="Y100" i="6"/>
  <c r="D101" i="6"/>
  <c r="J101" i="6"/>
  <c r="O101" i="6"/>
  <c r="T101" i="6"/>
  <c r="Y101" i="6"/>
  <c r="D102" i="6"/>
  <c r="J102" i="6"/>
  <c r="O102" i="6"/>
  <c r="T102" i="6"/>
  <c r="Y102" i="6"/>
  <c r="D103" i="6"/>
  <c r="J103" i="6"/>
  <c r="O103" i="6"/>
  <c r="T103" i="6"/>
  <c r="Y103" i="6"/>
  <c r="D104" i="6"/>
  <c r="J104" i="6"/>
  <c r="O104" i="6"/>
  <c r="T104" i="6"/>
  <c r="Y104" i="6"/>
  <c r="D105" i="6"/>
  <c r="J105" i="6"/>
  <c r="O105" i="6"/>
  <c r="T105" i="6"/>
  <c r="Y105" i="6"/>
  <c r="D106" i="6"/>
  <c r="J106" i="6"/>
  <c r="O106" i="6"/>
  <c r="T106" i="6"/>
  <c r="Y106" i="6"/>
  <c r="D107" i="6"/>
  <c r="J107" i="6"/>
  <c r="O107" i="6"/>
  <c r="T107" i="6"/>
  <c r="Y107" i="6"/>
  <c r="D108" i="6"/>
  <c r="J108" i="6"/>
  <c r="O108" i="6"/>
  <c r="T108" i="6"/>
  <c r="Y108" i="6"/>
  <c r="D109" i="6"/>
  <c r="J109" i="6"/>
  <c r="O109" i="6"/>
  <c r="T109" i="6"/>
  <c r="Y109" i="6"/>
  <c r="D110" i="6"/>
  <c r="J110" i="6"/>
  <c r="O110" i="6"/>
  <c r="T110" i="6"/>
  <c r="Y110" i="6"/>
  <c r="D111" i="6"/>
  <c r="J111" i="6"/>
  <c r="O111" i="6"/>
  <c r="T111" i="6"/>
  <c r="Y111" i="6"/>
  <c r="D112" i="6"/>
  <c r="J112" i="6"/>
  <c r="O112" i="6"/>
  <c r="T112" i="6"/>
  <c r="Y112" i="6"/>
  <c r="D113" i="6"/>
  <c r="J113" i="6"/>
  <c r="O113" i="6"/>
  <c r="T113" i="6"/>
  <c r="Y113" i="6"/>
  <c r="D114" i="6"/>
  <c r="J114" i="6"/>
  <c r="O114" i="6"/>
  <c r="T114" i="6"/>
  <c r="Y114" i="6"/>
  <c r="D115" i="6"/>
  <c r="J115" i="6"/>
  <c r="O115" i="6"/>
  <c r="T115" i="6"/>
  <c r="Y115" i="6"/>
  <c r="D116" i="6"/>
  <c r="J116" i="6"/>
  <c r="O116" i="6"/>
  <c r="T116" i="6"/>
  <c r="Y116" i="6"/>
  <c r="D117" i="6"/>
  <c r="J117" i="6"/>
  <c r="O117" i="6"/>
  <c r="T117" i="6"/>
  <c r="Y117" i="6"/>
  <c r="D118" i="6"/>
  <c r="J118" i="6"/>
  <c r="O118" i="6"/>
  <c r="T118" i="6"/>
  <c r="Y118" i="6"/>
  <c r="D119" i="6"/>
  <c r="J119" i="6"/>
  <c r="O119" i="6"/>
  <c r="T119" i="6"/>
  <c r="Y119" i="6"/>
  <c r="D120" i="6"/>
  <c r="J120" i="6"/>
  <c r="O120" i="6"/>
  <c r="T120" i="6"/>
  <c r="Y120" i="6"/>
  <c r="D121" i="6"/>
  <c r="J121" i="6"/>
  <c r="O121" i="6"/>
  <c r="T121" i="6"/>
  <c r="Y121" i="6"/>
  <c r="D122" i="6"/>
  <c r="J122" i="6"/>
  <c r="O122" i="6"/>
  <c r="T122" i="6"/>
  <c r="Y122" i="6"/>
  <c r="D123" i="6"/>
  <c r="J123" i="6"/>
  <c r="O123" i="6"/>
  <c r="T123" i="6"/>
  <c r="Y123" i="6"/>
  <c r="D124" i="6"/>
  <c r="J124" i="6"/>
  <c r="O124" i="6"/>
  <c r="T124" i="6"/>
  <c r="Y124" i="6"/>
  <c r="D125" i="6"/>
  <c r="J125" i="6"/>
  <c r="O125" i="6"/>
  <c r="T125" i="6"/>
  <c r="Y125" i="6"/>
  <c r="D126" i="6"/>
  <c r="J126" i="6"/>
  <c r="O126" i="6"/>
  <c r="T126" i="6"/>
  <c r="Y126" i="6"/>
  <c r="D127" i="6"/>
  <c r="J127" i="6"/>
  <c r="O127" i="6"/>
  <c r="T127" i="6"/>
  <c r="Y127" i="6"/>
  <c r="D128" i="6"/>
  <c r="J128" i="6"/>
  <c r="O128" i="6"/>
  <c r="T128" i="6"/>
  <c r="Y128" i="6"/>
  <c r="D129" i="6"/>
  <c r="J129" i="6"/>
  <c r="O129" i="6"/>
  <c r="T129" i="6"/>
  <c r="Y129" i="6"/>
  <c r="D130" i="6"/>
  <c r="J130" i="6"/>
  <c r="O130" i="6"/>
  <c r="T130" i="6"/>
  <c r="Y130" i="6"/>
  <c r="D131" i="6"/>
  <c r="J131" i="6"/>
  <c r="O131" i="6"/>
  <c r="T131" i="6"/>
  <c r="Y131" i="6"/>
  <c r="D132" i="6"/>
  <c r="J132" i="6"/>
  <c r="O132" i="6"/>
  <c r="T132" i="6"/>
  <c r="Y132" i="6"/>
  <c r="D133" i="6"/>
  <c r="J133" i="6"/>
  <c r="O133" i="6"/>
  <c r="T133" i="6"/>
  <c r="Y133" i="6"/>
  <c r="D134" i="6"/>
  <c r="J134" i="6"/>
  <c r="O134" i="6"/>
  <c r="T134" i="6"/>
  <c r="Y134" i="6"/>
  <c r="D135" i="6"/>
  <c r="J135" i="6"/>
  <c r="O135" i="6"/>
  <c r="T135" i="6"/>
  <c r="Y135" i="6"/>
  <c r="D136" i="6"/>
  <c r="J136" i="6"/>
  <c r="O136" i="6"/>
  <c r="T136" i="6"/>
  <c r="Y136" i="6"/>
  <c r="D137" i="6"/>
  <c r="J137" i="6"/>
  <c r="O137" i="6"/>
  <c r="T137" i="6"/>
  <c r="Y137" i="6"/>
  <c r="D138" i="6"/>
  <c r="J138" i="6"/>
  <c r="O138" i="6"/>
  <c r="T138" i="6"/>
  <c r="Y138" i="6"/>
  <c r="D139" i="6"/>
  <c r="J139" i="6"/>
  <c r="O139" i="6"/>
  <c r="T139" i="6"/>
  <c r="Y139" i="6"/>
  <c r="D140" i="6"/>
  <c r="J140" i="6"/>
  <c r="O140" i="6"/>
  <c r="T140" i="6"/>
  <c r="Y140" i="6"/>
  <c r="D141" i="6"/>
  <c r="J141" i="6"/>
  <c r="O141" i="6"/>
  <c r="T141" i="6"/>
  <c r="Y141" i="6"/>
  <c r="D142" i="6"/>
  <c r="J142" i="6"/>
  <c r="O142" i="6"/>
  <c r="T142" i="6"/>
  <c r="Y142" i="6"/>
  <c r="D143" i="6"/>
  <c r="J143" i="6"/>
  <c r="O143" i="6"/>
  <c r="T143" i="6"/>
  <c r="Y143" i="6"/>
  <c r="D144" i="6"/>
  <c r="J144" i="6"/>
  <c r="O144" i="6"/>
  <c r="T144" i="6"/>
  <c r="Y144" i="6"/>
  <c r="D145" i="6"/>
  <c r="J145" i="6"/>
  <c r="O145" i="6"/>
  <c r="T145" i="6"/>
  <c r="Y145" i="6"/>
  <c r="D146" i="6"/>
  <c r="J146" i="6"/>
  <c r="O146" i="6"/>
  <c r="T146" i="6"/>
  <c r="Y146" i="6"/>
  <c r="D147" i="6"/>
  <c r="J147" i="6"/>
  <c r="O147" i="6"/>
  <c r="T147" i="6"/>
  <c r="Y147" i="6"/>
  <c r="D148" i="6"/>
  <c r="J148" i="6"/>
  <c r="O148" i="6"/>
  <c r="T148" i="6"/>
  <c r="Y148" i="6"/>
  <c r="D149" i="6"/>
  <c r="J149" i="6"/>
  <c r="O149" i="6"/>
  <c r="T149" i="6"/>
  <c r="Y149" i="6"/>
  <c r="D150" i="6"/>
  <c r="J150" i="6"/>
  <c r="O150" i="6"/>
  <c r="T150" i="6"/>
  <c r="Y150" i="6"/>
  <c r="D151" i="6"/>
  <c r="J151" i="6"/>
  <c r="O151" i="6"/>
  <c r="T151" i="6"/>
  <c r="Y151" i="6"/>
  <c r="D152" i="6"/>
  <c r="J152" i="6"/>
  <c r="O152" i="6"/>
  <c r="T152" i="6"/>
  <c r="Y152" i="6"/>
  <c r="D153" i="6"/>
  <c r="J153" i="6"/>
  <c r="O153" i="6"/>
  <c r="T153" i="6"/>
  <c r="Y153" i="6"/>
  <c r="D154" i="6"/>
  <c r="J154" i="6"/>
  <c r="O154" i="6"/>
  <c r="T154" i="6"/>
  <c r="Y154" i="6"/>
  <c r="D155" i="6"/>
  <c r="J155" i="6"/>
  <c r="O155" i="6"/>
  <c r="T155" i="6"/>
  <c r="Y155" i="6"/>
  <c r="D156" i="6"/>
  <c r="J156" i="6"/>
  <c r="O156" i="6"/>
  <c r="T156" i="6"/>
  <c r="Y156" i="6"/>
  <c r="D157" i="6"/>
  <c r="J157" i="6"/>
  <c r="O157" i="6"/>
  <c r="T157" i="6"/>
  <c r="Y157" i="6"/>
  <c r="D158" i="6"/>
  <c r="J158" i="6"/>
  <c r="O158" i="6"/>
  <c r="T158" i="6"/>
  <c r="Y158" i="6"/>
  <c r="D159" i="6"/>
  <c r="J159" i="6"/>
  <c r="O159" i="6"/>
  <c r="T159" i="6"/>
  <c r="Y159" i="6"/>
  <c r="D160" i="6"/>
  <c r="J160" i="6"/>
  <c r="O160" i="6"/>
  <c r="T160" i="6"/>
  <c r="Y160" i="6"/>
  <c r="D161" i="6"/>
  <c r="J161" i="6"/>
  <c r="O161" i="6"/>
  <c r="T161" i="6"/>
  <c r="Y161" i="6"/>
  <c r="D162" i="6"/>
  <c r="J162" i="6"/>
  <c r="O162" i="6"/>
  <c r="T162" i="6"/>
  <c r="Y162" i="6"/>
  <c r="D163" i="6"/>
  <c r="J163" i="6"/>
  <c r="O163" i="6"/>
  <c r="T163" i="6"/>
  <c r="Y163" i="6"/>
  <c r="D164" i="6"/>
  <c r="J164" i="6"/>
  <c r="O164" i="6"/>
  <c r="T164" i="6"/>
  <c r="Y164" i="6"/>
  <c r="D165" i="6"/>
  <c r="J165" i="6"/>
  <c r="O165" i="6"/>
  <c r="T165" i="6"/>
  <c r="Y165" i="6"/>
  <c r="D166" i="6"/>
  <c r="J166" i="6"/>
  <c r="O166" i="6"/>
  <c r="T166" i="6"/>
  <c r="Y166" i="6"/>
  <c r="D167" i="6"/>
  <c r="J167" i="6"/>
  <c r="O167" i="6"/>
  <c r="T167" i="6"/>
  <c r="Y167" i="6"/>
  <c r="D168" i="6"/>
  <c r="J168" i="6"/>
  <c r="O168" i="6"/>
  <c r="T168" i="6"/>
  <c r="Y168" i="6"/>
  <c r="D169" i="6"/>
  <c r="J169" i="6"/>
  <c r="O169" i="6"/>
  <c r="T169" i="6"/>
  <c r="Y169" i="6"/>
  <c r="D170" i="6"/>
  <c r="J170" i="6"/>
  <c r="O170" i="6"/>
  <c r="T170" i="6"/>
  <c r="Y170" i="6"/>
  <c r="D171" i="6"/>
  <c r="J171" i="6"/>
  <c r="O171" i="6"/>
  <c r="T171" i="6"/>
  <c r="Y171" i="6"/>
  <c r="D172" i="6"/>
  <c r="J172" i="6"/>
  <c r="O172" i="6"/>
  <c r="T172" i="6"/>
  <c r="Y172" i="6"/>
  <c r="D173" i="6"/>
  <c r="J173" i="6"/>
  <c r="O173" i="6"/>
  <c r="T173" i="6"/>
  <c r="Y173" i="6"/>
  <c r="D174" i="6"/>
  <c r="J174" i="6"/>
  <c r="O174" i="6"/>
  <c r="T174" i="6"/>
  <c r="Y174" i="6"/>
  <c r="D175" i="6"/>
  <c r="J175" i="6"/>
  <c r="O175" i="6"/>
  <c r="T175" i="6"/>
  <c r="Y175" i="6"/>
  <c r="D176" i="6"/>
  <c r="J176" i="6"/>
  <c r="O176" i="6"/>
  <c r="T176" i="6"/>
  <c r="Y176" i="6"/>
  <c r="D177" i="6"/>
  <c r="J177" i="6"/>
  <c r="O177" i="6"/>
  <c r="T177" i="6"/>
  <c r="Y177" i="6"/>
  <c r="D178" i="6"/>
  <c r="J178" i="6"/>
  <c r="O178" i="6"/>
  <c r="T178" i="6"/>
  <c r="Y178" i="6"/>
  <c r="D179" i="6"/>
  <c r="J179" i="6"/>
  <c r="O179" i="6"/>
  <c r="T179" i="6"/>
  <c r="Y179" i="6"/>
  <c r="D180" i="6"/>
  <c r="J180" i="6"/>
  <c r="O180" i="6"/>
  <c r="T180" i="6"/>
  <c r="Y180" i="6"/>
  <c r="D181" i="6"/>
  <c r="J181" i="6"/>
  <c r="O181" i="6"/>
  <c r="T181" i="6"/>
  <c r="Y181" i="6"/>
  <c r="D182" i="6"/>
  <c r="J182" i="6"/>
  <c r="O182" i="6"/>
  <c r="T182" i="6"/>
  <c r="Y182" i="6"/>
  <c r="D183" i="6"/>
  <c r="J183" i="6"/>
  <c r="O183" i="6"/>
  <c r="T183" i="6"/>
  <c r="Y183" i="6"/>
  <c r="D184" i="6"/>
  <c r="J184" i="6"/>
  <c r="O184" i="6"/>
  <c r="T184" i="6"/>
  <c r="Y184" i="6"/>
  <c r="D185" i="6"/>
  <c r="J185" i="6"/>
  <c r="O185" i="6"/>
  <c r="T185" i="6"/>
  <c r="Y185" i="6"/>
  <c r="D186" i="6"/>
  <c r="J186" i="6"/>
  <c r="O186" i="6"/>
  <c r="T186" i="6"/>
  <c r="Y186" i="6"/>
  <c r="D187" i="6"/>
  <c r="J187" i="6"/>
  <c r="O187" i="6"/>
  <c r="T187" i="6"/>
  <c r="Y187" i="6"/>
  <c r="D188" i="6"/>
  <c r="J188" i="6"/>
  <c r="O188" i="6"/>
  <c r="T188" i="6"/>
  <c r="Y188" i="6"/>
  <c r="D189" i="6"/>
  <c r="J189" i="6"/>
  <c r="O189" i="6"/>
  <c r="T189" i="6"/>
  <c r="Y189" i="6"/>
  <c r="D190" i="6"/>
  <c r="J190" i="6"/>
  <c r="O190" i="6"/>
  <c r="T190" i="6"/>
  <c r="Y190" i="6"/>
  <c r="D191" i="6"/>
  <c r="J191" i="6"/>
  <c r="O191" i="6"/>
  <c r="T191" i="6"/>
  <c r="Y191" i="6"/>
  <c r="D192" i="6"/>
  <c r="J192" i="6"/>
  <c r="O192" i="6"/>
  <c r="T192" i="6"/>
  <c r="Y192" i="6"/>
  <c r="D193" i="6"/>
  <c r="J193" i="6"/>
  <c r="O193" i="6"/>
  <c r="T193" i="6"/>
  <c r="Y193" i="6"/>
  <c r="D194" i="6"/>
  <c r="J194" i="6"/>
  <c r="O194" i="6"/>
  <c r="T194" i="6"/>
  <c r="Y194" i="6"/>
  <c r="D195" i="6"/>
  <c r="J195" i="6"/>
  <c r="O195" i="6"/>
  <c r="T195" i="6"/>
  <c r="Y195" i="6"/>
  <c r="D196" i="6"/>
  <c r="J196" i="6"/>
  <c r="O196" i="6"/>
  <c r="T196" i="6"/>
  <c r="Y196" i="6"/>
  <c r="D197" i="6"/>
  <c r="J197" i="6"/>
  <c r="O197" i="6"/>
  <c r="T197" i="6"/>
  <c r="Y197" i="6"/>
  <c r="D198" i="6"/>
  <c r="J198" i="6"/>
  <c r="O198" i="6"/>
  <c r="T198" i="6"/>
  <c r="Y198" i="6"/>
  <c r="D199" i="6"/>
  <c r="J199" i="6"/>
  <c r="O199" i="6"/>
  <c r="T199" i="6"/>
  <c r="Y199" i="6"/>
  <c r="D200" i="6"/>
  <c r="J200" i="6"/>
  <c r="O200" i="6"/>
  <c r="T200" i="6"/>
  <c r="Y200" i="6"/>
  <c r="D201" i="6"/>
  <c r="J201" i="6"/>
  <c r="O201" i="6"/>
  <c r="T201" i="6"/>
  <c r="Y201" i="6"/>
  <c r="D202" i="6"/>
  <c r="J202" i="6"/>
  <c r="O202" i="6"/>
  <c r="T202" i="6"/>
  <c r="Y202" i="6"/>
  <c r="D203" i="6"/>
  <c r="J203" i="6"/>
  <c r="O203" i="6"/>
  <c r="T203" i="6"/>
  <c r="Y203" i="6"/>
  <c r="D204" i="6"/>
  <c r="J204" i="6"/>
  <c r="O204" i="6"/>
  <c r="T204" i="6"/>
  <c r="Y204" i="6"/>
  <c r="D205" i="6"/>
  <c r="J205" i="6"/>
  <c r="O205" i="6"/>
  <c r="T205" i="6"/>
  <c r="Y205" i="6"/>
  <c r="D206" i="6"/>
  <c r="J206" i="6"/>
  <c r="O206" i="6"/>
  <c r="T206" i="6"/>
  <c r="Y206" i="6"/>
  <c r="D207" i="6"/>
  <c r="J207" i="6"/>
  <c r="O207" i="6"/>
  <c r="T207" i="6"/>
  <c r="Y207" i="6"/>
  <c r="D208" i="6"/>
  <c r="J208" i="6"/>
  <c r="O208" i="6"/>
  <c r="T208" i="6"/>
  <c r="Y208" i="6"/>
  <c r="D209" i="6"/>
  <c r="J209" i="6"/>
  <c r="O209" i="6"/>
  <c r="T209" i="6"/>
  <c r="Y209" i="6"/>
  <c r="D210" i="6"/>
  <c r="J210" i="6"/>
  <c r="O210" i="6"/>
  <c r="T210" i="6"/>
  <c r="Y210" i="6"/>
  <c r="D211" i="6"/>
  <c r="J211" i="6"/>
  <c r="O211" i="6"/>
  <c r="T211" i="6"/>
  <c r="Y211" i="6"/>
  <c r="D212" i="6"/>
  <c r="J212" i="6"/>
  <c r="O212" i="6"/>
  <c r="T212" i="6"/>
  <c r="Y212" i="6"/>
  <c r="D213" i="6"/>
  <c r="J213" i="6"/>
  <c r="O213" i="6"/>
  <c r="T213" i="6"/>
  <c r="Y213" i="6"/>
  <c r="D214" i="6"/>
  <c r="J214" i="6"/>
  <c r="O214" i="6"/>
  <c r="T214" i="6"/>
  <c r="Y214" i="6"/>
  <c r="D215" i="6"/>
  <c r="J215" i="6"/>
  <c r="O215" i="6"/>
  <c r="T215" i="6"/>
  <c r="Y215" i="6"/>
  <c r="D216" i="6"/>
  <c r="J216" i="6"/>
  <c r="O216" i="6"/>
  <c r="T216" i="6"/>
  <c r="Y216" i="6"/>
  <c r="D217" i="6"/>
  <c r="J217" i="6"/>
  <c r="O217" i="6"/>
  <c r="T217" i="6"/>
  <c r="Y217" i="6"/>
  <c r="D218" i="6"/>
  <c r="J218" i="6"/>
  <c r="O218" i="6"/>
  <c r="T218" i="6"/>
  <c r="Y218" i="6"/>
  <c r="D219" i="6"/>
  <c r="J219" i="6"/>
  <c r="O219" i="6"/>
  <c r="T219" i="6"/>
  <c r="Y219" i="6"/>
  <c r="D220" i="6"/>
  <c r="J220" i="6"/>
  <c r="O220" i="6"/>
  <c r="T220" i="6"/>
  <c r="Y220" i="6"/>
  <c r="D221" i="6"/>
  <c r="J221" i="6"/>
  <c r="O221" i="6"/>
  <c r="T221" i="6"/>
  <c r="Y221" i="6"/>
  <c r="D222" i="6"/>
  <c r="J222" i="6"/>
  <c r="O222" i="6"/>
  <c r="T222" i="6"/>
  <c r="Y222" i="6"/>
  <c r="J223" i="6"/>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M2" i="4"/>
  <c r="AE2" i="4"/>
  <c r="AQ2" i="4"/>
  <c r="A3" i="4"/>
  <c r="M3" i="4"/>
  <c r="AQ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V137" i="7" l="1"/>
  <c r="U192" i="7"/>
  <c r="W192" i="7"/>
  <c r="U104" i="7"/>
  <c r="W104" i="7"/>
  <c r="W102" i="7"/>
  <c r="U102" i="7"/>
  <c r="U74" i="7"/>
  <c r="V74" i="7"/>
  <c r="X72" i="7"/>
  <c r="V72" i="7"/>
  <c r="W72" i="7"/>
  <c r="Y72" i="7"/>
  <c r="U72" i="7"/>
  <c r="V199" i="7"/>
  <c r="X199" i="7"/>
  <c r="X182" i="7"/>
  <c r="U182" i="7"/>
  <c r="V182" i="7"/>
  <c r="U117" i="7"/>
  <c r="X117" i="7"/>
  <c r="U153" i="7"/>
  <c r="V153" i="7"/>
  <c r="X153" i="7"/>
  <c r="Y153" i="7"/>
  <c r="V99" i="7"/>
  <c r="W99" i="7"/>
  <c r="X99" i="7"/>
  <c r="X31" i="7"/>
  <c r="Y31" i="7"/>
  <c r="U161" i="7"/>
  <c r="V161" i="7"/>
  <c r="X161" i="7"/>
  <c r="Y161" i="7"/>
  <c r="X80" i="7"/>
  <c r="V80" i="7"/>
  <c r="W80" i="7"/>
  <c r="Y80" i="7"/>
  <c r="U80" i="7"/>
  <c r="U48" i="7"/>
  <c r="W48" i="7"/>
  <c r="X48" i="7"/>
  <c r="W110" i="7"/>
  <c r="U110" i="7"/>
  <c r="U43" i="7"/>
  <c r="V43" i="7"/>
  <c r="U24" i="7"/>
  <c r="Y24" i="7"/>
  <c r="U20" i="7"/>
  <c r="W20" i="7"/>
  <c r="U126" i="7"/>
  <c r="W126" i="7"/>
  <c r="W107" i="7"/>
  <c r="X107" i="7"/>
  <c r="W147" i="7"/>
  <c r="Y147" i="7"/>
  <c r="U67" i="7"/>
  <c r="V67" i="7"/>
  <c r="W56" i="7"/>
  <c r="X56" i="7"/>
  <c r="U169" i="7"/>
  <c r="V169" i="7"/>
  <c r="X169" i="7"/>
  <c r="Y169" i="7"/>
  <c r="U160" i="7"/>
  <c r="Y160" i="7"/>
  <c r="X137" i="7"/>
  <c r="Y137" i="7"/>
  <c r="Y183" i="7"/>
  <c r="V107" i="7"/>
  <c r="X23" i="7"/>
  <c r="X181" i="7"/>
  <c r="U176" i="7"/>
  <c r="X167" i="7"/>
  <c r="V145" i="7"/>
  <c r="V91" i="7"/>
  <c r="V88" i="7"/>
  <c r="X45" i="7"/>
  <c r="U40" i="7"/>
  <c r="W167" i="7"/>
  <c r="U137" i="7"/>
  <c r="X115" i="7"/>
  <c r="W27" i="7"/>
  <c r="W85" i="8"/>
  <c r="Y42" i="8"/>
  <c r="W193" i="7"/>
  <c r="V94" i="7"/>
  <c r="U97" i="8"/>
  <c r="Y174" i="7"/>
  <c r="X135" i="7"/>
  <c r="X125" i="7"/>
  <c r="W74" i="7"/>
  <c r="Y136" i="7"/>
  <c r="U100" i="7"/>
  <c r="Y76" i="7"/>
  <c r="X36" i="7"/>
  <c r="Y179" i="7"/>
  <c r="U146" i="7"/>
  <c r="W103" i="7"/>
  <c r="Y92" i="7"/>
  <c r="V79" i="7"/>
  <c r="V31" i="7"/>
  <c r="V19" i="7"/>
  <c r="V14" i="7"/>
  <c r="W130" i="8"/>
  <c r="U10" i="8"/>
  <c r="U7" i="8"/>
  <c r="W185" i="7"/>
  <c r="U175" i="7"/>
  <c r="W143" i="7"/>
  <c r="V123" i="7"/>
  <c r="X101" i="7"/>
  <c r="W96" i="7"/>
  <c r="Y71" i="7"/>
  <c r="V59" i="7"/>
  <c r="U56" i="7"/>
  <c r="X44" i="7"/>
  <c r="U10" i="7"/>
  <c r="Y152" i="7"/>
  <c r="Y144" i="7"/>
  <c r="Y96" i="7"/>
  <c r="W90" i="7"/>
  <c r="Y87" i="7"/>
  <c r="Y84" i="7"/>
  <c r="X64" i="7"/>
  <c r="X127" i="7"/>
  <c r="V119" i="7"/>
  <c r="U96" i="7"/>
  <c r="Y66" i="7"/>
  <c r="V54" i="7"/>
  <c r="Y15" i="7"/>
  <c r="X163" i="7"/>
  <c r="Y139" i="7"/>
  <c r="W119" i="7"/>
  <c r="Y51" i="7"/>
  <c r="Y171" i="7"/>
  <c r="Y145" i="7"/>
  <c r="Y130" i="7"/>
  <c r="V93" i="7"/>
  <c r="X69" i="7"/>
  <c r="U64" i="7"/>
  <c r="V47" i="7"/>
  <c r="U27" i="7"/>
  <c r="U100" i="8"/>
  <c r="X91" i="8"/>
  <c r="U199" i="8"/>
  <c r="U4" i="8"/>
  <c r="X199" i="8"/>
  <c r="X142" i="8"/>
  <c r="W108" i="8"/>
  <c r="W72" i="8"/>
  <c r="U67" i="8"/>
  <c r="W52" i="8"/>
  <c r="U39" i="8"/>
  <c r="W20" i="8"/>
  <c r="X143" i="8"/>
  <c r="W205" i="8"/>
  <c r="U201" i="8"/>
  <c r="U206" i="8"/>
  <c r="X204" i="8"/>
  <c r="U159" i="8"/>
  <c r="V113" i="8"/>
  <c r="V99" i="8"/>
  <c r="U87" i="8"/>
  <c r="U189" i="8"/>
  <c r="U185" i="8"/>
  <c r="X167" i="8"/>
  <c r="X150" i="8"/>
  <c r="U144" i="8"/>
  <c r="Y141" i="8"/>
  <c r="U130" i="8"/>
  <c r="W73" i="8"/>
  <c r="W64" i="8"/>
  <c r="U13" i="8"/>
  <c r="V199" i="8"/>
  <c r="U177" i="8"/>
  <c r="V132" i="8"/>
  <c r="X126" i="8"/>
  <c r="X84" i="8"/>
  <c r="X41" i="8"/>
  <c r="V37" i="8"/>
  <c r="W31" i="8"/>
  <c r="Y97" i="8"/>
  <c r="V78" i="8"/>
  <c r="U16" i="8"/>
  <c r="U181" i="8"/>
  <c r="U175" i="8"/>
  <c r="X159" i="8"/>
  <c r="V149" i="8"/>
  <c r="U133" i="8"/>
  <c r="U101" i="8"/>
  <c r="U96" i="8"/>
  <c r="W95" i="8"/>
  <c r="U50" i="8"/>
  <c r="V49" i="8"/>
  <c r="X36" i="8"/>
  <c r="V35" i="8"/>
  <c r="V33" i="8"/>
  <c r="X175" i="8"/>
  <c r="U161" i="8"/>
  <c r="V128" i="8"/>
  <c r="U109" i="8"/>
  <c r="V91" i="8"/>
  <c r="W89" i="8"/>
  <c r="V82" i="8"/>
  <c r="W77" i="8"/>
  <c r="X76" i="8"/>
  <c r="U58" i="8"/>
  <c r="U42" i="8"/>
  <c r="U12" i="8"/>
  <c r="U71" i="8"/>
  <c r="X71" i="8"/>
  <c r="Y178" i="8"/>
  <c r="V178" i="8"/>
  <c r="V141" i="8"/>
  <c r="V186" i="8"/>
  <c r="U183" i="8"/>
  <c r="V179" i="8"/>
  <c r="Y122" i="8"/>
  <c r="U114" i="8"/>
  <c r="W99" i="8"/>
  <c r="V93" i="8"/>
  <c r="U82" i="8"/>
  <c r="W78" i="8"/>
  <c r="Y36" i="8"/>
  <c r="V25" i="8"/>
  <c r="U22" i="8"/>
  <c r="V206" i="8"/>
  <c r="X146" i="8"/>
  <c r="W138" i="8"/>
  <c r="V116" i="8"/>
  <c r="X74" i="8"/>
  <c r="Y66" i="8"/>
  <c r="U207" i="8"/>
  <c r="U197" i="8"/>
  <c r="X183" i="8"/>
  <c r="U174" i="8"/>
  <c r="V171" i="8"/>
  <c r="U165" i="8"/>
  <c r="U157" i="8"/>
  <c r="W146" i="8"/>
  <c r="U141" i="8"/>
  <c r="X138" i="8"/>
  <c r="V136" i="8"/>
  <c r="Y133" i="8"/>
  <c r="U125" i="8"/>
  <c r="U90" i="8"/>
  <c r="W81" i="8"/>
  <c r="W47" i="8"/>
  <c r="W39" i="8"/>
  <c r="Y19" i="8"/>
  <c r="W17" i="8"/>
  <c r="X191" i="8"/>
  <c r="U190" i="8"/>
  <c r="V187" i="8"/>
  <c r="U173" i="8"/>
  <c r="U167" i="8"/>
  <c r="V162" i="8"/>
  <c r="Y157" i="8"/>
  <c r="U152" i="8"/>
  <c r="U149" i="8"/>
  <c r="X130" i="8"/>
  <c r="Y125" i="8"/>
  <c r="U119" i="8"/>
  <c r="Y108" i="8"/>
  <c r="X75" i="8"/>
  <c r="W69" i="8"/>
  <c r="U47" i="8"/>
  <c r="W44" i="8"/>
  <c r="X39" i="8"/>
  <c r="X33" i="8"/>
  <c r="W33" i="8"/>
  <c r="U32" i="8"/>
  <c r="Y31" i="8"/>
  <c r="W154" i="8"/>
  <c r="X154" i="8"/>
  <c r="V152" i="8"/>
  <c r="Y203" i="8"/>
  <c r="U203" i="8"/>
  <c r="U166" i="8"/>
  <c r="Y166" i="8"/>
  <c r="V191" i="8"/>
  <c r="V180" i="8"/>
  <c r="W118" i="8"/>
  <c r="W107" i="8"/>
  <c r="X107" i="8"/>
  <c r="Y207" i="8"/>
  <c r="W204" i="8"/>
  <c r="V192" i="8"/>
  <c r="U191" i="8"/>
  <c r="V175" i="8"/>
  <c r="Y174" i="8"/>
  <c r="Y162" i="8"/>
  <c r="U116" i="8"/>
  <c r="W116" i="8"/>
  <c r="X103" i="8"/>
  <c r="V103" i="8"/>
  <c r="W103" i="8"/>
  <c r="Y77" i="8"/>
  <c r="V73" i="8"/>
  <c r="W62" i="8"/>
  <c r="V45" i="8"/>
  <c r="X44" i="8"/>
  <c r="V137" i="8"/>
  <c r="U136" i="8"/>
  <c r="W94" i="8"/>
  <c r="U65" i="8"/>
  <c r="V65" i="8"/>
  <c r="V163" i="8"/>
  <c r="U138" i="8"/>
  <c r="X68" i="8"/>
  <c r="V68" i="8"/>
  <c r="W68" i="8"/>
  <c r="W38" i="8"/>
  <c r="W27" i="8"/>
  <c r="U27" i="8"/>
  <c r="V27" i="8"/>
  <c r="X17" i="8"/>
  <c r="V188" i="8"/>
  <c r="V140" i="8"/>
  <c r="V202" i="8"/>
  <c r="Y190" i="8"/>
  <c r="Y186" i="8"/>
  <c r="Y168" i="8"/>
  <c r="V164" i="8"/>
  <c r="U154" i="8"/>
  <c r="U146" i="8"/>
  <c r="X122" i="8"/>
  <c r="W122" i="8"/>
  <c r="V122" i="8"/>
  <c r="W115" i="8"/>
  <c r="U113" i="8"/>
  <c r="Y113" i="8"/>
  <c r="X72" i="8"/>
  <c r="V69" i="8"/>
  <c r="W35" i="8"/>
  <c r="U35" i="8"/>
  <c r="U20" i="8"/>
  <c r="V20" i="8"/>
  <c r="X20" i="8"/>
  <c r="W114" i="8"/>
  <c r="X109" i="8"/>
  <c r="U108" i="8"/>
  <c r="X97" i="8"/>
  <c r="V74" i="8"/>
  <c r="X67" i="8"/>
  <c r="X64" i="8"/>
  <c r="V41" i="8"/>
  <c r="W36" i="8"/>
  <c r="U11" i="8"/>
  <c r="U3" i="8"/>
  <c r="X86" i="8"/>
  <c r="V77" i="8"/>
  <c r="V72" i="8"/>
  <c r="V17" i="8"/>
  <c r="V145" i="8"/>
  <c r="X135" i="8"/>
  <c r="W119" i="8"/>
  <c r="V107" i="8"/>
  <c r="X101" i="8"/>
  <c r="V90" i="8"/>
  <c r="V83" i="8"/>
  <c r="V67" i="8"/>
  <c r="U19" i="8"/>
  <c r="U14" i="8"/>
  <c r="U6" i="8"/>
  <c r="U5" i="8"/>
  <c r="O20" i="5"/>
  <c r="Q21" i="5"/>
  <c r="G21" i="5"/>
  <c r="I3" i="5"/>
  <c r="Q3" i="5"/>
  <c r="F4" i="5"/>
  <c r="J4" i="5"/>
  <c r="P4" i="5"/>
  <c r="I5" i="5"/>
  <c r="O5" i="5"/>
  <c r="S5" i="5"/>
  <c r="H6" i="5"/>
  <c r="N6" i="5"/>
  <c r="R6" i="5"/>
  <c r="G7" i="5"/>
  <c r="K7" i="5"/>
  <c r="Q7" i="5"/>
  <c r="F8" i="5"/>
  <c r="J8" i="5"/>
  <c r="P8" i="5"/>
  <c r="I9" i="5"/>
  <c r="O9" i="5"/>
  <c r="S9" i="5"/>
  <c r="H10" i="5"/>
  <c r="N10" i="5"/>
  <c r="R10" i="5"/>
  <c r="G11" i="5"/>
  <c r="K11" i="5"/>
  <c r="Q11" i="5"/>
  <c r="F12" i="5"/>
  <c r="J12" i="5"/>
  <c r="P12" i="5"/>
  <c r="I13" i="5"/>
  <c r="O13" i="5"/>
  <c r="S13" i="5"/>
  <c r="H14" i="5"/>
  <c r="N14" i="5"/>
  <c r="R14" i="5"/>
  <c r="G15" i="5"/>
  <c r="K15" i="5"/>
  <c r="Q15" i="5"/>
  <c r="F16" i="5"/>
  <c r="J16" i="5"/>
  <c r="P16" i="5"/>
  <c r="I17" i="5"/>
  <c r="O17" i="5"/>
  <c r="S17" i="5"/>
  <c r="H18" i="5"/>
  <c r="N18" i="5"/>
  <c r="R18" i="5"/>
  <c r="G19" i="5"/>
  <c r="K19" i="5"/>
  <c r="Q19" i="5"/>
  <c r="F20" i="5"/>
  <c r="J20" i="5"/>
  <c r="P20" i="5"/>
  <c r="I21" i="5"/>
  <c r="O21" i="5"/>
  <c r="S21" i="5"/>
  <c r="J3" i="5"/>
  <c r="R3" i="5"/>
  <c r="G4" i="5"/>
  <c r="K4" i="5"/>
  <c r="Q4" i="5"/>
  <c r="F5" i="5"/>
  <c r="J5" i="5"/>
  <c r="P5" i="5"/>
  <c r="I6" i="5"/>
  <c r="O6" i="5"/>
  <c r="S6" i="5"/>
  <c r="H7" i="5"/>
  <c r="N7" i="5"/>
  <c r="R7" i="5"/>
  <c r="G8" i="5"/>
  <c r="K8" i="5"/>
  <c r="Q8" i="5"/>
  <c r="F9" i="5"/>
  <c r="J9" i="5"/>
  <c r="P9" i="5"/>
  <c r="I10" i="5"/>
  <c r="O10" i="5"/>
  <c r="S10" i="5"/>
  <c r="H11" i="5"/>
  <c r="N11" i="5"/>
  <c r="R11" i="5"/>
  <c r="G12" i="5"/>
  <c r="K12" i="5"/>
  <c r="Q12" i="5"/>
  <c r="F13" i="5"/>
  <c r="J13" i="5"/>
  <c r="P13" i="5"/>
  <c r="I14" i="5"/>
  <c r="O14" i="5"/>
  <c r="S14" i="5"/>
  <c r="H15" i="5"/>
  <c r="N15" i="5"/>
  <c r="R15" i="5"/>
  <c r="G16" i="5"/>
  <c r="K16" i="5"/>
  <c r="Q16" i="5"/>
  <c r="F17" i="5"/>
  <c r="J17" i="5"/>
  <c r="P17" i="5"/>
  <c r="I18" i="5"/>
  <c r="O18" i="5"/>
  <c r="S18" i="5"/>
  <c r="H19" i="5"/>
  <c r="N19" i="5"/>
  <c r="R19" i="5"/>
  <c r="G20" i="5"/>
  <c r="K20" i="5"/>
  <c r="Q20" i="5"/>
  <c r="F21" i="5"/>
  <c r="J21" i="5"/>
  <c r="P21" i="5"/>
  <c r="K3" i="5"/>
  <c r="S3" i="5"/>
  <c r="H4" i="5"/>
  <c r="N4" i="5"/>
  <c r="R4" i="5"/>
  <c r="G5" i="5"/>
  <c r="K5" i="5"/>
  <c r="Q5" i="5"/>
  <c r="F6" i="5"/>
  <c r="J6" i="5"/>
  <c r="P6" i="5"/>
  <c r="I7" i="5"/>
  <c r="O7" i="5"/>
  <c r="S7" i="5"/>
  <c r="H8" i="5"/>
  <c r="N8" i="5"/>
  <c r="R8" i="5"/>
  <c r="G9" i="5"/>
  <c r="K9" i="5"/>
  <c r="Q9" i="5"/>
  <c r="F10" i="5"/>
  <c r="J10" i="5"/>
  <c r="P10" i="5"/>
  <c r="I11" i="5"/>
  <c r="O11" i="5"/>
  <c r="S11" i="5"/>
  <c r="H12" i="5"/>
  <c r="N12" i="5"/>
  <c r="R12" i="5"/>
  <c r="R21" i="5"/>
  <c r="H21" i="5"/>
  <c r="R20" i="5"/>
  <c r="H20" i="5"/>
  <c r="O19" i="5"/>
  <c r="J18" i="5"/>
  <c r="R17" i="5"/>
  <c r="H17" i="5"/>
  <c r="R16" i="5"/>
  <c r="H16" i="5"/>
  <c r="O15" i="5"/>
  <c r="J14" i="5"/>
  <c r="R13" i="5"/>
  <c r="H13" i="5"/>
  <c r="O12" i="5"/>
  <c r="J11" i="5"/>
  <c r="K10" i="5"/>
  <c r="N9" i="5"/>
  <c r="O8" i="5"/>
  <c r="J7" i="5"/>
  <c r="K6" i="5"/>
  <c r="N5" i="5"/>
  <c r="O4" i="5"/>
  <c r="H3" i="5"/>
  <c r="J19" i="5"/>
  <c r="Q18" i="5"/>
  <c r="G18" i="5"/>
  <c r="Q17" i="5"/>
  <c r="G17" i="5"/>
  <c r="O16" i="5"/>
  <c r="J15" i="5"/>
  <c r="Q14" i="5"/>
  <c r="G14" i="5"/>
  <c r="Q13" i="5"/>
  <c r="G13" i="5"/>
  <c r="I12" i="5"/>
  <c r="F11" i="5"/>
  <c r="G10" i="5"/>
  <c r="H9" i="5"/>
  <c r="I8" i="5"/>
  <c r="F7" i="5"/>
  <c r="G6" i="5"/>
  <c r="H5" i="5"/>
  <c r="I4" i="5"/>
  <c r="S19" i="5"/>
  <c r="N21" i="5"/>
  <c r="N20" i="5"/>
  <c r="I19" i="5"/>
  <c r="P18" i="5"/>
  <c r="F18" i="5"/>
  <c r="N17" i="5"/>
  <c r="N16" i="5"/>
  <c r="S15" i="5"/>
  <c r="I15" i="5"/>
  <c r="P14" i="5"/>
  <c r="F14" i="5"/>
  <c r="N13" i="5"/>
  <c r="K21" i="5"/>
  <c r="S20" i="5"/>
  <c r="I20" i="5"/>
  <c r="P19" i="5"/>
  <c r="F19" i="5"/>
  <c r="K18" i="5"/>
  <c r="K17" i="5"/>
  <c r="S16" i="5"/>
  <c r="I16" i="5"/>
  <c r="P15" i="5"/>
  <c r="F15" i="5"/>
  <c r="K14" i="5"/>
  <c r="K13" i="5"/>
  <c r="S12" i="5"/>
  <c r="P11" i="5"/>
  <c r="Q10" i="5"/>
  <c r="R9" i="5"/>
  <c r="S8" i="5"/>
  <c r="P7" i="5"/>
  <c r="Q6" i="5"/>
  <c r="R5" i="5"/>
  <c r="S4" i="5"/>
  <c r="P3" i="5"/>
  <c r="Y165" i="8"/>
  <c r="V165" i="8"/>
  <c r="V200" i="8"/>
  <c r="Y200" i="8"/>
  <c r="X189" i="8"/>
  <c r="Y189" i="8"/>
  <c r="V189" i="8"/>
  <c r="X181" i="8"/>
  <c r="Y181" i="8"/>
  <c r="V181" i="8"/>
  <c r="V176" i="8"/>
  <c r="Y176" i="8"/>
  <c r="Y160" i="8"/>
  <c r="V198" i="8"/>
  <c r="W198" i="8"/>
  <c r="X198" i="8"/>
  <c r="X173" i="8"/>
  <c r="Y173" i="8"/>
  <c r="V79" i="8"/>
  <c r="Y79" i="8"/>
  <c r="U79" i="8"/>
  <c r="W79" i="8"/>
  <c r="X79" i="8"/>
  <c r="Y202" i="8"/>
  <c r="X197" i="8"/>
  <c r="Y197" i="8"/>
  <c r="U195" i="8"/>
  <c r="W195" i="8"/>
  <c r="X195" i="8"/>
  <c r="Y195" i="8"/>
  <c r="U184" i="8"/>
  <c r="W184" i="8"/>
  <c r="X184" i="8"/>
  <c r="W173" i="8"/>
  <c r="X172" i="8"/>
  <c r="U172" i="8"/>
  <c r="W172" i="8"/>
  <c r="Y172" i="8"/>
  <c r="U170" i="8"/>
  <c r="W170" i="8"/>
  <c r="X170" i="8"/>
  <c r="W169" i="8"/>
  <c r="V169" i="8"/>
  <c r="X169" i="8"/>
  <c r="Y169" i="8"/>
  <c r="V158" i="8"/>
  <c r="W158" i="8"/>
  <c r="X158" i="8"/>
  <c r="Y155" i="8"/>
  <c r="U155" i="8"/>
  <c r="V155" i="8"/>
  <c r="W155" i="8"/>
  <c r="X155" i="8"/>
  <c r="W153" i="8"/>
  <c r="U153" i="8"/>
  <c r="X153" i="8"/>
  <c r="Y153" i="8"/>
  <c r="U151" i="8"/>
  <c r="Y151" i="8"/>
  <c r="V151" i="8"/>
  <c r="W151" i="8"/>
  <c r="X148" i="8"/>
  <c r="U148" i="8"/>
  <c r="W148" i="8"/>
  <c r="Y148" i="8"/>
  <c r="U127" i="8"/>
  <c r="Y127" i="8"/>
  <c r="V127" i="8"/>
  <c r="W127" i="8"/>
  <c r="X124" i="8"/>
  <c r="U124" i="8"/>
  <c r="W124" i="8"/>
  <c r="Y124" i="8"/>
  <c r="W121" i="8"/>
  <c r="X121" i="8"/>
  <c r="U121" i="8"/>
  <c r="Y121" i="8"/>
  <c r="X117" i="8"/>
  <c r="W117" i="8"/>
  <c r="Y117" i="8"/>
  <c r="V112" i="8"/>
  <c r="X112" i="8"/>
  <c r="U112" i="8"/>
  <c r="Y112" i="8"/>
  <c r="V98" i="8"/>
  <c r="X98" i="8"/>
  <c r="U98" i="8"/>
  <c r="W98" i="8"/>
  <c r="W88" i="8"/>
  <c r="X88" i="8"/>
  <c r="Y80" i="8"/>
  <c r="U80" i="8"/>
  <c r="V80" i="8"/>
  <c r="X80" i="8"/>
  <c r="U53" i="8"/>
  <c r="X53" i="8"/>
  <c r="W53" i="8"/>
  <c r="V53" i="8"/>
  <c r="Y53" i="8"/>
  <c r="W197" i="8"/>
  <c r="X196" i="8"/>
  <c r="U196" i="8"/>
  <c r="W196" i="8"/>
  <c r="Y196" i="8"/>
  <c r="U194" i="8"/>
  <c r="W194" i="8"/>
  <c r="X194" i="8"/>
  <c r="W193" i="8"/>
  <c r="V193" i="8"/>
  <c r="X193" i="8"/>
  <c r="Y193" i="8"/>
  <c r="V182" i="8"/>
  <c r="W182" i="8"/>
  <c r="X182" i="8"/>
  <c r="V134" i="8"/>
  <c r="U134" i="8"/>
  <c r="W134" i="8"/>
  <c r="Y134" i="8"/>
  <c r="Y131" i="8"/>
  <c r="U131" i="8"/>
  <c r="V131" i="8"/>
  <c r="W131" i="8"/>
  <c r="X131" i="8"/>
  <c r="W129" i="8"/>
  <c r="U129" i="8"/>
  <c r="X129" i="8"/>
  <c r="Y129" i="8"/>
  <c r="X120" i="8"/>
  <c r="W120" i="8"/>
  <c r="Y120" i="8"/>
  <c r="V102" i="8"/>
  <c r="U102" i="8"/>
  <c r="X102" i="8"/>
  <c r="Y58" i="8"/>
  <c r="V58" i="8"/>
  <c r="U29" i="8"/>
  <c r="V29" i="8"/>
  <c r="W29" i="8"/>
  <c r="X29" i="8"/>
  <c r="Y29" i="8"/>
  <c r="U208" i="8"/>
  <c r="V208" i="8"/>
  <c r="W208" i="8"/>
  <c r="Y208" i="8"/>
  <c r="V207" i="8"/>
  <c r="W207" i="8"/>
  <c r="U179" i="8"/>
  <c r="W179" i="8"/>
  <c r="X179" i="8"/>
  <c r="Y179" i="8"/>
  <c r="U168" i="8"/>
  <c r="W168" i="8"/>
  <c r="X168" i="8"/>
  <c r="W157" i="8"/>
  <c r="X156" i="8"/>
  <c r="U156" i="8"/>
  <c r="W156" i="8"/>
  <c r="Y156" i="8"/>
  <c r="X128" i="8"/>
  <c r="W128" i="8"/>
  <c r="Y128" i="8"/>
  <c r="V106" i="8"/>
  <c r="X106" i="8"/>
  <c r="W106" i="8"/>
  <c r="Y106" i="8"/>
  <c r="X100" i="8"/>
  <c r="V100" i="8"/>
  <c r="W100" i="8"/>
  <c r="Y100" i="8"/>
  <c r="Y70" i="8"/>
  <c r="U70" i="8"/>
  <c r="V70" i="8"/>
  <c r="W70" i="8"/>
  <c r="X70" i="8"/>
  <c r="V63" i="8"/>
  <c r="Y63" i="8"/>
  <c r="W63" i="8"/>
  <c r="X63" i="8"/>
  <c r="W59" i="8"/>
  <c r="V59" i="8"/>
  <c r="Y59" i="8"/>
  <c r="U59" i="8"/>
  <c r="X59" i="8"/>
  <c r="X46" i="8"/>
  <c r="U46" i="8"/>
  <c r="V46" i="8"/>
  <c r="Y46" i="8"/>
  <c r="W46" i="8"/>
  <c r="U23" i="8"/>
  <c r="V23" i="8"/>
  <c r="W23" i="8"/>
  <c r="X23" i="8"/>
  <c r="Y23" i="8"/>
  <c r="X18" i="8"/>
  <c r="Y18" i="8"/>
  <c r="W105" i="8"/>
  <c r="V105" i="8"/>
  <c r="U105" i="8"/>
  <c r="X105" i="8"/>
  <c r="X180" i="8"/>
  <c r="U180" i="8"/>
  <c r="W180" i="8"/>
  <c r="Y180" i="8"/>
  <c r="X132" i="8"/>
  <c r="U132" i="8"/>
  <c r="W132" i="8"/>
  <c r="Y132" i="8"/>
  <c r="V125" i="8"/>
  <c r="V71" i="8"/>
  <c r="Y71" i="8"/>
  <c r="W71" i="8"/>
  <c r="W206" i="8"/>
  <c r="U205" i="8"/>
  <c r="V205" i="8"/>
  <c r="X205" i="8"/>
  <c r="Y205" i="8"/>
  <c r="Y204" i="8"/>
  <c r="U204" i="8"/>
  <c r="V204" i="8"/>
  <c r="U202" i="8"/>
  <c r="W202" i="8"/>
  <c r="X202" i="8"/>
  <c r="W201" i="8"/>
  <c r="V201" i="8"/>
  <c r="X201" i="8"/>
  <c r="Y201" i="8"/>
  <c r="U198" i="8"/>
  <c r="V197" i="8"/>
  <c r="V190" i="8"/>
  <c r="W190" i="8"/>
  <c r="X190" i="8"/>
  <c r="V184" i="8"/>
  <c r="V183" i="8"/>
  <c r="V172" i="8"/>
  <c r="Y170" i="8"/>
  <c r="U163" i="8"/>
  <c r="W163" i="8"/>
  <c r="X163" i="8"/>
  <c r="Y163" i="8"/>
  <c r="Y158" i="8"/>
  <c r="V153" i="8"/>
  <c r="V148" i="8"/>
  <c r="V142" i="8"/>
  <c r="U142" i="8"/>
  <c r="W142" i="8"/>
  <c r="Y142" i="8"/>
  <c r="Y139" i="8"/>
  <c r="U139" i="8"/>
  <c r="V139" i="8"/>
  <c r="W139" i="8"/>
  <c r="X139" i="8"/>
  <c r="W137" i="8"/>
  <c r="U137" i="8"/>
  <c r="X137" i="8"/>
  <c r="Y137" i="8"/>
  <c r="V124" i="8"/>
  <c r="V121" i="8"/>
  <c r="V120" i="8"/>
  <c r="U117" i="8"/>
  <c r="W112" i="8"/>
  <c r="V110" i="8"/>
  <c r="U110" i="8"/>
  <c r="X110" i="8"/>
  <c r="W110" i="8"/>
  <c r="Y110" i="8"/>
  <c r="W80" i="8"/>
  <c r="U75" i="8"/>
  <c r="Y75" i="8"/>
  <c r="V75" i="8"/>
  <c r="W75" i="8"/>
  <c r="Y50" i="8"/>
  <c r="V50" i="8"/>
  <c r="V48" i="8"/>
  <c r="Y48" i="8"/>
  <c r="U48" i="8"/>
  <c r="W48" i="8"/>
  <c r="X48" i="8"/>
  <c r="U171" i="8"/>
  <c r="W171" i="8"/>
  <c r="X171" i="8"/>
  <c r="Y171" i="8"/>
  <c r="U160" i="8"/>
  <c r="W160" i="8"/>
  <c r="X160" i="8"/>
  <c r="V56" i="8"/>
  <c r="Y56" i="8"/>
  <c r="U56" i="8"/>
  <c r="X56" i="8"/>
  <c r="W56" i="8"/>
  <c r="X206" i="8"/>
  <c r="Y206" i="8"/>
  <c r="V203" i="8"/>
  <c r="W203" i="8"/>
  <c r="X203" i="8"/>
  <c r="U192" i="8"/>
  <c r="W192" i="8"/>
  <c r="X192" i="8"/>
  <c r="W181" i="8"/>
  <c r="W177" i="8"/>
  <c r="V177" i="8"/>
  <c r="X177" i="8"/>
  <c r="Y177" i="8"/>
  <c r="V166" i="8"/>
  <c r="W166" i="8"/>
  <c r="X166" i="8"/>
  <c r="V159" i="8"/>
  <c r="U135" i="8"/>
  <c r="Y135" i="8"/>
  <c r="V135" i="8"/>
  <c r="W135" i="8"/>
  <c r="V123" i="8"/>
  <c r="W123" i="8"/>
  <c r="Y123" i="8"/>
  <c r="V117" i="8"/>
  <c r="X111" i="8"/>
  <c r="W111" i="8"/>
  <c r="V195" i="8"/>
  <c r="Y194" i="8"/>
  <c r="U187" i="8"/>
  <c r="W187" i="8"/>
  <c r="X187" i="8"/>
  <c r="Y187" i="8"/>
  <c r="Y182" i="8"/>
  <c r="U176" i="8"/>
  <c r="W176" i="8"/>
  <c r="X176" i="8"/>
  <c r="V170" i="8"/>
  <c r="U169" i="8"/>
  <c r="W165" i="8"/>
  <c r="X164" i="8"/>
  <c r="U164" i="8"/>
  <c r="W164" i="8"/>
  <c r="Y164" i="8"/>
  <c r="U162" i="8"/>
  <c r="W162" i="8"/>
  <c r="X162" i="8"/>
  <c r="W161" i="8"/>
  <c r="V161" i="8"/>
  <c r="X161" i="8"/>
  <c r="Y161" i="8"/>
  <c r="U158" i="8"/>
  <c r="V157" i="8"/>
  <c r="X151" i="8"/>
  <c r="X136" i="8"/>
  <c r="W136" i="8"/>
  <c r="Y136" i="8"/>
  <c r="V129" i="8"/>
  <c r="X127" i="8"/>
  <c r="U120" i="8"/>
  <c r="U111" i="8"/>
  <c r="V111" i="8"/>
  <c r="Y105" i="8"/>
  <c r="Y102" i="8"/>
  <c r="Y98" i="8"/>
  <c r="V55" i="8"/>
  <c r="Y55" i="8"/>
  <c r="U55" i="8"/>
  <c r="X55" i="8"/>
  <c r="W55" i="8"/>
  <c r="W51" i="8"/>
  <c r="U51" i="8"/>
  <c r="V51" i="8"/>
  <c r="Y51" i="8"/>
  <c r="X51" i="8"/>
  <c r="Y86" i="8"/>
  <c r="U86" i="8"/>
  <c r="V86" i="8"/>
  <c r="W86" i="8"/>
  <c r="Y198" i="8"/>
  <c r="Y184" i="8"/>
  <c r="U178" i="8"/>
  <c r="W178" i="8"/>
  <c r="X178" i="8"/>
  <c r="V173" i="8"/>
  <c r="V160" i="8"/>
  <c r="X119" i="8"/>
  <c r="V119" i="8"/>
  <c r="V196" i="8"/>
  <c r="X208" i="8"/>
  <c r="X207" i="8"/>
  <c r="U200" i="8"/>
  <c r="W200" i="8"/>
  <c r="X200" i="8"/>
  <c r="V194" i="8"/>
  <c r="U193" i="8"/>
  <c r="Y192" i="8"/>
  <c r="W189" i="8"/>
  <c r="X188" i="8"/>
  <c r="U188" i="8"/>
  <c r="W188" i="8"/>
  <c r="Y188" i="8"/>
  <c r="U186" i="8"/>
  <c r="W186" i="8"/>
  <c r="X186" i="8"/>
  <c r="W185" i="8"/>
  <c r="V185" i="8"/>
  <c r="X185" i="8"/>
  <c r="Y185" i="8"/>
  <c r="U182" i="8"/>
  <c r="V174" i="8"/>
  <c r="W174" i="8"/>
  <c r="X174" i="8"/>
  <c r="V168" i="8"/>
  <c r="V167" i="8"/>
  <c r="V156" i="8"/>
  <c r="V150" i="8"/>
  <c r="U150" i="8"/>
  <c r="W150" i="8"/>
  <c r="Y150" i="8"/>
  <c r="Y147" i="8"/>
  <c r="U147" i="8"/>
  <c r="V147" i="8"/>
  <c r="W147" i="8"/>
  <c r="X147" i="8"/>
  <c r="W145" i="8"/>
  <c r="U145" i="8"/>
  <c r="X145" i="8"/>
  <c r="Y145" i="8"/>
  <c r="U143" i="8"/>
  <c r="Y143" i="8"/>
  <c r="V143" i="8"/>
  <c r="W143" i="8"/>
  <c r="X140" i="8"/>
  <c r="U140" i="8"/>
  <c r="W140" i="8"/>
  <c r="Y140" i="8"/>
  <c r="X134" i="8"/>
  <c r="V133" i="8"/>
  <c r="U128" i="8"/>
  <c r="V126" i="8"/>
  <c r="U126" i="8"/>
  <c r="W126" i="8"/>
  <c r="Y126" i="8"/>
  <c r="V118" i="8"/>
  <c r="X118" i="8"/>
  <c r="U118" i="8"/>
  <c r="Y118" i="8"/>
  <c r="U115" i="8"/>
  <c r="X115" i="8"/>
  <c r="V115" i="8"/>
  <c r="Y115" i="8"/>
  <c r="U106" i="8"/>
  <c r="W102" i="8"/>
  <c r="X81" i="8"/>
  <c r="U76" i="8"/>
  <c r="Y76" i="8"/>
  <c r="W76" i="8"/>
  <c r="V76" i="8"/>
  <c r="U63" i="8"/>
  <c r="X104" i="8"/>
  <c r="V104" i="8"/>
  <c r="Y104" i="8"/>
  <c r="U92" i="8"/>
  <c r="Y92" i="8"/>
  <c r="W92" i="8"/>
  <c r="X92" i="8"/>
  <c r="Y57" i="8"/>
  <c r="U57" i="8"/>
  <c r="W57" i="8"/>
  <c r="V57" i="8"/>
  <c r="X30" i="8"/>
  <c r="Y30" i="8"/>
  <c r="U30" i="8"/>
  <c r="V30" i="8"/>
  <c r="W30" i="8"/>
  <c r="U123" i="8"/>
  <c r="X123" i="8"/>
  <c r="U122" i="8"/>
  <c r="V114" i="8"/>
  <c r="X114" i="8"/>
  <c r="W109" i="8"/>
  <c r="V109" i="8"/>
  <c r="Y109" i="8"/>
  <c r="X99" i="8"/>
  <c r="W97" i="8"/>
  <c r="V97" i="8"/>
  <c r="X96" i="8"/>
  <c r="V96" i="8"/>
  <c r="W96" i="8"/>
  <c r="Y96" i="8"/>
  <c r="W93" i="8"/>
  <c r="Y93" i="8"/>
  <c r="U91" i="8"/>
  <c r="Y91" i="8"/>
  <c r="U89" i="8"/>
  <c r="Y89" i="8"/>
  <c r="V89" i="8"/>
  <c r="X89" i="8"/>
  <c r="U60" i="8"/>
  <c r="V60" i="8"/>
  <c r="W60" i="8"/>
  <c r="X60" i="8"/>
  <c r="Y60" i="8"/>
  <c r="U37" i="8"/>
  <c r="X37" i="8"/>
  <c r="W37" i="8"/>
  <c r="Y37" i="8"/>
  <c r="U15" i="8"/>
  <c r="V15" i="8"/>
  <c r="X15" i="8"/>
  <c r="Y15" i="8"/>
  <c r="W15" i="8"/>
  <c r="W43" i="8"/>
  <c r="U43" i="8"/>
  <c r="V43" i="8"/>
  <c r="Y43" i="8"/>
  <c r="X43" i="8"/>
  <c r="X26" i="8"/>
  <c r="Y26" i="8"/>
  <c r="V154" i="8"/>
  <c r="X152" i="8"/>
  <c r="W149" i="8"/>
  <c r="V146" i="8"/>
  <c r="X144" i="8"/>
  <c r="W141" i="8"/>
  <c r="V138" i="8"/>
  <c r="W133" i="8"/>
  <c r="V130" i="8"/>
  <c r="W125" i="8"/>
  <c r="X108" i="8"/>
  <c r="V108" i="8"/>
  <c r="W101" i="8"/>
  <c r="V101" i="8"/>
  <c r="Y101" i="8"/>
  <c r="U83" i="8"/>
  <c r="Y83" i="8"/>
  <c r="W83" i="8"/>
  <c r="X83" i="8"/>
  <c r="U81" i="8"/>
  <c r="Y81" i="8"/>
  <c r="V81" i="8"/>
  <c r="U61" i="8"/>
  <c r="X61" i="8"/>
  <c r="W61" i="8"/>
  <c r="V61" i="8"/>
  <c r="Y61" i="8"/>
  <c r="Y25" i="8"/>
  <c r="U25" i="8"/>
  <c r="W25" i="8"/>
  <c r="X25" i="8"/>
  <c r="Y199" i="8"/>
  <c r="Y191" i="8"/>
  <c r="Y183" i="8"/>
  <c r="Y175" i="8"/>
  <c r="Y167" i="8"/>
  <c r="X165" i="8"/>
  <c r="Y159" i="8"/>
  <c r="X157" i="8"/>
  <c r="Y152" i="8"/>
  <c r="Y149" i="8"/>
  <c r="Y144" i="8"/>
  <c r="Y114" i="8"/>
  <c r="W104" i="8"/>
  <c r="V95" i="8"/>
  <c r="Y95" i="8"/>
  <c r="Y94" i="8"/>
  <c r="U94" i="8"/>
  <c r="V94" i="8"/>
  <c r="X94" i="8"/>
  <c r="X90" i="8"/>
  <c r="U84" i="8"/>
  <c r="Y84" i="8"/>
  <c r="V84" i="8"/>
  <c r="W84" i="8"/>
  <c r="W66" i="8"/>
  <c r="X66" i="8"/>
  <c r="U66" i="8"/>
  <c r="V66" i="8"/>
  <c r="X57" i="8"/>
  <c r="X54" i="8"/>
  <c r="V54" i="8"/>
  <c r="Y54" i="8"/>
  <c r="U54" i="8"/>
  <c r="W54" i="8"/>
  <c r="W199" i="8"/>
  <c r="W191" i="8"/>
  <c r="W183" i="8"/>
  <c r="W175" i="8"/>
  <c r="W167" i="8"/>
  <c r="W159" i="8"/>
  <c r="Y154" i="8"/>
  <c r="W152" i="8"/>
  <c r="X149" i="8"/>
  <c r="Y146" i="8"/>
  <c r="W144" i="8"/>
  <c r="X141" i="8"/>
  <c r="Y138" i="8"/>
  <c r="X133" i="8"/>
  <c r="Y130" i="8"/>
  <c r="X125" i="8"/>
  <c r="X116" i="8"/>
  <c r="Y116" i="8"/>
  <c r="U104" i="8"/>
  <c r="X95" i="8"/>
  <c r="V92" i="8"/>
  <c r="W91" i="8"/>
  <c r="V88" i="8"/>
  <c r="V87" i="8"/>
  <c r="Y87" i="8"/>
  <c r="W87" i="8"/>
  <c r="X87" i="8"/>
  <c r="X85" i="8"/>
  <c r="U85" i="8"/>
  <c r="V85" i="8"/>
  <c r="Y85" i="8"/>
  <c r="X62" i="8"/>
  <c r="V62" i="8"/>
  <c r="Y62" i="8"/>
  <c r="U62" i="8"/>
  <c r="U44" i="8"/>
  <c r="V44" i="8"/>
  <c r="Y44" i="8"/>
  <c r="X34" i="8"/>
  <c r="Y34" i="8"/>
  <c r="U28" i="8"/>
  <c r="W28" i="8"/>
  <c r="X28" i="8"/>
  <c r="Y28" i="8"/>
  <c r="V28" i="8"/>
  <c r="V14" i="8"/>
  <c r="W14" i="8"/>
  <c r="Y107" i="8"/>
  <c r="U107" i="8"/>
  <c r="Y99" i="8"/>
  <c r="U99" i="8"/>
  <c r="X93" i="8"/>
  <c r="U93" i="8"/>
  <c r="Y88" i="8"/>
  <c r="U88" i="8"/>
  <c r="W74" i="8"/>
  <c r="Y74" i="8"/>
  <c r="U52" i="8"/>
  <c r="V52" i="8"/>
  <c r="U45" i="8"/>
  <c r="X45" i="8"/>
  <c r="W45" i="8"/>
  <c r="Y45" i="8"/>
  <c r="V24" i="8"/>
  <c r="W24" i="8"/>
  <c r="X24" i="8"/>
  <c r="Y24" i="8"/>
  <c r="X22" i="8"/>
  <c r="Y22" i="8"/>
  <c r="W22" i="8"/>
  <c r="W113" i="8"/>
  <c r="W82" i="8"/>
  <c r="Y82" i="8"/>
  <c r="X69" i="8"/>
  <c r="U69" i="8"/>
  <c r="Y49" i="8"/>
  <c r="U49" i="8"/>
  <c r="W49" i="8"/>
  <c r="V47" i="8"/>
  <c r="Y47" i="8"/>
  <c r="V40" i="8"/>
  <c r="Y40" i="8"/>
  <c r="U40" i="8"/>
  <c r="W40" i="8"/>
  <c r="X40" i="8"/>
  <c r="X38" i="8"/>
  <c r="U38" i="8"/>
  <c r="V38" i="8"/>
  <c r="Y38" i="8"/>
  <c r="U36" i="8"/>
  <c r="V36" i="8"/>
  <c r="U31" i="8"/>
  <c r="V31" i="8"/>
  <c r="X31" i="8"/>
  <c r="U9" i="8"/>
  <c r="Y78" i="8"/>
  <c r="U78" i="8"/>
  <c r="U73" i="8"/>
  <c r="Y73" i="8"/>
  <c r="U68" i="8"/>
  <c r="Y68" i="8"/>
  <c r="Y65" i="8"/>
  <c r="W65" i="8"/>
  <c r="Y41" i="8"/>
  <c r="U41" i="8"/>
  <c r="W41" i="8"/>
  <c r="V39" i="8"/>
  <c r="Y39" i="8"/>
  <c r="V19" i="8"/>
  <c r="Y119" i="8"/>
  <c r="X113" i="8"/>
  <c r="Y111" i="8"/>
  <c r="U103" i="8"/>
  <c r="Y103" i="8"/>
  <c r="W90" i="8"/>
  <c r="Y90" i="8"/>
  <c r="X82" i="8"/>
  <c r="X78" i="8"/>
  <c r="X77" i="8"/>
  <c r="U77" i="8"/>
  <c r="U74" i="8"/>
  <c r="X73" i="8"/>
  <c r="Y72" i="8"/>
  <c r="U72" i="8"/>
  <c r="Y69" i="8"/>
  <c r="W67" i="8"/>
  <c r="Y67" i="8"/>
  <c r="X65" i="8"/>
  <c r="V64" i="8"/>
  <c r="Y64" i="8"/>
  <c r="U64" i="8"/>
  <c r="X52" i="8"/>
  <c r="X49" i="8"/>
  <c r="X47" i="8"/>
  <c r="V42" i="8"/>
  <c r="Y35" i="8"/>
  <c r="X35" i="8"/>
  <c r="U24" i="8"/>
  <c r="V22" i="8"/>
  <c r="V34" i="8"/>
  <c r="W34" i="8"/>
  <c r="U21" i="8"/>
  <c r="V21" i="8"/>
  <c r="W21" i="8"/>
  <c r="X21" i="8"/>
  <c r="Y17" i="8"/>
  <c r="V16" i="8"/>
  <c r="W16" i="8"/>
  <c r="X16" i="8"/>
  <c r="Y16" i="8"/>
  <c r="W58" i="8"/>
  <c r="W50" i="8"/>
  <c r="W42" i="8"/>
  <c r="U26" i="8"/>
  <c r="V26" i="8"/>
  <c r="W26" i="8"/>
  <c r="W19" i="8"/>
  <c r="X14" i="8"/>
  <c r="Y14" i="8"/>
  <c r="X58" i="8"/>
  <c r="X50" i="8"/>
  <c r="X42" i="8"/>
  <c r="U34" i="8"/>
  <c r="Y33" i="8"/>
  <c r="V32" i="8"/>
  <c r="W32" i="8"/>
  <c r="X32" i="8"/>
  <c r="Y32" i="8"/>
  <c r="X27" i="8"/>
  <c r="Y27" i="8"/>
  <c r="Y21" i="8"/>
  <c r="Y20" i="8"/>
  <c r="U18" i="8"/>
  <c r="V18" i="8"/>
  <c r="W18" i="8"/>
  <c r="U17" i="8"/>
  <c r="X19" i="8"/>
  <c r="V186" i="7"/>
  <c r="X186" i="7"/>
  <c r="U186" i="7"/>
  <c r="W186" i="7"/>
  <c r="Y186" i="7"/>
  <c r="V98" i="7"/>
  <c r="U98" i="7"/>
  <c r="X98" i="7"/>
  <c r="W98" i="7"/>
  <c r="Y98" i="7"/>
  <c r="V208" i="7"/>
  <c r="Y208" i="7"/>
  <c r="X208" i="7"/>
  <c r="U208" i="7"/>
  <c r="W208" i="7"/>
  <c r="Y191" i="7"/>
  <c r="X191" i="7"/>
  <c r="V188" i="7"/>
  <c r="Y188" i="7"/>
  <c r="W188" i="7"/>
  <c r="U188" i="7"/>
  <c r="X188" i="7"/>
  <c r="V173" i="7"/>
  <c r="Y173" i="7"/>
  <c r="U173" i="7"/>
  <c r="W173" i="7"/>
  <c r="X173" i="7"/>
  <c r="V157" i="7"/>
  <c r="U157" i="7"/>
  <c r="W157" i="7"/>
  <c r="X157" i="7"/>
  <c r="Y157" i="7"/>
  <c r="V205" i="7"/>
  <c r="V178" i="7"/>
  <c r="X178" i="7"/>
  <c r="Y178" i="7"/>
  <c r="W178" i="7"/>
  <c r="U178" i="7"/>
  <c r="X112" i="7"/>
  <c r="V112" i="7"/>
  <c r="U112" i="7"/>
  <c r="W112" i="7"/>
  <c r="Y112" i="7"/>
  <c r="Y203" i="7"/>
  <c r="V203" i="7"/>
  <c r="X203" i="7"/>
  <c r="Y195" i="7"/>
  <c r="X195" i="7"/>
  <c r="V195" i="7"/>
  <c r="Y187" i="7"/>
  <c r="V187" i="7"/>
  <c r="X187" i="7"/>
  <c r="V180" i="7"/>
  <c r="U180" i="7"/>
  <c r="Y180" i="7"/>
  <c r="W180" i="7"/>
  <c r="X180" i="7"/>
  <c r="V83" i="7"/>
  <c r="X83" i="7"/>
  <c r="W83" i="7"/>
  <c r="U83" i="7"/>
  <c r="Y83" i="7"/>
  <c r="V191" i="7"/>
  <c r="V165" i="7"/>
  <c r="Y165" i="7"/>
  <c r="U165" i="7"/>
  <c r="W165" i="7"/>
  <c r="X165" i="7"/>
  <c r="X206" i="7"/>
  <c r="Y206" i="7"/>
  <c r="V206" i="7"/>
  <c r="U206" i="7"/>
  <c r="W206" i="7"/>
  <c r="V202" i="7"/>
  <c r="X202" i="7"/>
  <c r="Y202" i="7"/>
  <c r="U202" i="7"/>
  <c r="W202" i="7"/>
  <c r="V184" i="7"/>
  <c r="X184" i="7"/>
  <c r="Y184" i="7"/>
  <c r="U184" i="7"/>
  <c r="W184" i="7"/>
  <c r="X128" i="7"/>
  <c r="V128" i="7"/>
  <c r="W128" i="7"/>
  <c r="U128" i="7"/>
  <c r="Y128" i="7"/>
  <c r="V114" i="7"/>
  <c r="U114" i="7"/>
  <c r="X114" i="7"/>
  <c r="W114" i="7"/>
  <c r="Y114" i="7"/>
  <c r="X42" i="7"/>
  <c r="U42" i="7"/>
  <c r="W42" i="7"/>
  <c r="Y42" i="7"/>
  <c r="V42" i="7"/>
  <c r="Y177" i="7"/>
  <c r="U177" i="7"/>
  <c r="V170" i="7"/>
  <c r="W170" i="7"/>
  <c r="X170" i="7"/>
  <c r="X148" i="7"/>
  <c r="V148" i="7"/>
  <c r="W148" i="7"/>
  <c r="Y148" i="7"/>
  <c r="V142" i="7"/>
  <c r="U142" i="7"/>
  <c r="W142" i="7"/>
  <c r="X142" i="7"/>
  <c r="W121" i="7"/>
  <c r="V121" i="7"/>
  <c r="X121" i="7"/>
  <c r="Y121" i="7"/>
  <c r="V194" i="7"/>
  <c r="X194" i="7"/>
  <c r="V162" i="7"/>
  <c r="W162" i="7"/>
  <c r="X162" i="7"/>
  <c r="X108" i="7"/>
  <c r="V108" i="7"/>
  <c r="W108" i="7"/>
  <c r="Y108" i="7"/>
  <c r="Y101" i="7"/>
  <c r="W207" i="7"/>
  <c r="X205" i="7"/>
  <c r="Y201" i="7"/>
  <c r="U201" i="7"/>
  <c r="V200" i="7"/>
  <c r="X200" i="7"/>
  <c r="Y198" i="7"/>
  <c r="U197" i="7"/>
  <c r="W197" i="7"/>
  <c r="Y197" i="7"/>
  <c r="W179" i="7"/>
  <c r="W177" i="7"/>
  <c r="X171" i="7"/>
  <c r="V168" i="7"/>
  <c r="W168" i="7"/>
  <c r="X168" i="7"/>
  <c r="Y163" i="7"/>
  <c r="U155" i="7"/>
  <c r="V155" i="7"/>
  <c r="V154" i="7"/>
  <c r="W154" i="7"/>
  <c r="X154" i="7"/>
  <c r="W151" i="7"/>
  <c r="Y149" i="7"/>
  <c r="X143" i="7"/>
  <c r="X132" i="7"/>
  <c r="V132" i="7"/>
  <c r="W132" i="7"/>
  <c r="Y132" i="7"/>
  <c r="X120" i="7"/>
  <c r="V120" i="7"/>
  <c r="V118" i="7"/>
  <c r="X118" i="7"/>
  <c r="Y118" i="7"/>
  <c r="V106" i="7"/>
  <c r="U106" i="7"/>
  <c r="X106" i="7"/>
  <c r="W105" i="7"/>
  <c r="V105" i="7"/>
  <c r="X105" i="7"/>
  <c r="Y105" i="7"/>
  <c r="W95" i="7"/>
  <c r="X95" i="7"/>
  <c r="U95" i="7"/>
  <c r="V95" i="7"/>
  <c r="V85" i="7"/>
  <c r="U85" i="7"/>
  <c r="X77" i="7"/>
  <c r="W77" i="7"/>
  <c r="U73" i="7"/>
  <c r="V73" i="7"/>
  <c r="X73" i="7"/>
  <c r="W73" i="7"/>
  <c r="X50" i="7"/>
  <c r="U50" i="7"/>
  <c r="W50" i="7"/>
  <c r="V28" i="7"/>
  <c r="U28" i="7"/>
  <c r="W28" i="7"/>
  <c r="X28" i="7"/>
  <c r="Y28" i="7"/>
  <c r="Y207" i="7"/>
  <c r="X201" i="7"/>
  <c r="W198" i="7"/>
  <c r="V196" i="7"/>
  <c r="Y194" i="7"/>
  <c r="V177" i="7"/>
  <c r="Y176" i="7"/>
  <c r="Y175" i="7"/>
  <c r="V175" i="7"/>
  <c r="W171" i="7"/>
  <c r="Y170" i="7"/>
  <c r="V160" i="7"/>
  <c r="W160" i="7"/>
  <c r="X160" i="7"/>
  <c r="Y155" i="7"/>
  <c r="X149" i="7"/>
  <c r="U147" i="7"/>
  <c r="V147" i="7"/>
  <c r="V146" i="7"/>
  <c r="W146" i="7"/>
  <c r="X146" i="7"/>
  <c r="Y142" i="7"/>
  <c r="Y141" i="7"/>
  <c r="V130" i="7"/>
  <c r="U130" i="7"/>
  <c r="X130" i="7"/>
  <c r="W129" i="7"/>
  <c r="V129" i="7"/>
  <c r="X129" i="7"/>
  <c r="Y129" i="7"/>
  <c r="V127" i="7"/>
  <c r="X111" i="7"/>
  <c r="V92" i="7"/>
  <c r="X92" i="7"/>
  <c r="U92" i="7"/>
  <c r="W92" i="7"/>
  <c r="X85" i="7"/>
  <c r="W85" i="7"/>
  <c r="U81" i="7"/>
  <c r="V81" i="7"/>
  <c r="X81" i="7"/>
  <c r="W81" i="7"/>
  <c r="Y81" i="7"/>
  <c r="U75" i="7"/>
  <c r="V75" i="7"/>
  <c r="X75" i="7"/>
  <c r="W75" i="7"/>
  <c r="V68" i="7"/>
  <c r="U68" i="7"/>
  <c r="W68" i="7"/>
  <c r="Y68" i="7"/>
  <c r="Y57" i="7"/>
  <c r="U57" i="7"/>
  <c r="V57" i="7"/>
  <c r="W57" i="7"/>
  <c r="X57" i="7"/>
  <c r="U53" i="7"/>
  <c r="Y53" i="7"/>
  <c r="V53" i="7"/>
  <c r="W39" i="7"/>
  <c r="U39" i="7"/>
  <c r="X39" i="7"/>
  <c r="V39" i="7"/>
  <c r="V25" i="7"/>
  <c r="W25" i="7"/>
  <c r="X25" i="7"/>
  <c r="U205" i="7"/>
  <c r="W205" i="7"/>
  <c r="Y205" i="7"/>
  <c r="W187" i="7"/>
  <c r="V204" i="7"/>
  <c r="U183" i="7"/>
  <c r="W183" i="7"/>
  <c r="U163" i="7"/>
  <c r="V163" i="7"/>
  <c r="Y135" i="7"/>
  <c r="V135" i="7"/>
  <c r="W109" i="7"/>
  <c r="V109" i="7"/>
  <c r="Y79" i="7"/>
  <c r="V77" i="7"/>
  <c r="U77" i="7"/>
  <c r="W201" i="7"/>
  <c r="V207" i="7"/>
  <c r="W204" i="7"/>
  <c r="V201" i="7"/>
  <c r="Y200" i="7"/>
  <c r="U199" i="7"/>
  <c r="W199" i="7"/>
  <c r="U198" i="7"/>
  <c r="V197" i="7"/>
  <c r="Y196" i="7"/>
  <c r="U194" i="7"/>
  <c r="X193" i="7"/>
  <c r="W190" i="7"/>
  <c r="V183" i="7"/>
  <c r="V179" i="7"/>
  <c r="X175" i="7"/>
  <c r="X172" i="7"/>
  <c r="V172" i="7"/>
  <c r="W172" i="7"/>
  <c r="Y172" i="7"/>
  <c r="Y167" i="7"/>
  <c r="V167" i="7"/>
  <c r="V166" i="7"/>
  <c r="U166" i="7"/>
  <c r="W166" i="7"/>
  <c r="X166" i="7"/>
  <c r="U162" i="7"/>
  <c r="W155" i="7"/>
  <c r="Y154" i="7"/>
  <c r="U149" i="7"/>
  <c r="U148" i="7"/>
  <c r="X147" i="7"/>
  <c r="V144" i="7"/>
  <c r="W144" i="7"/>
  <c r="X144" i="7"/>
  <c r="W141" i="7"/>
  <c r="U135" i="7"/>
  <c r="X133" i="7"/>
  <c r="V126" i="7"/>
  <c r="X126" i="7"/>
  <c r="Y126" i="7"/>
  <c r="U121" i="7"/>
  <c r="Y120" i="7"/>
  <c r="W113" i="7"/>
  <c r="V113" i="7"/>
  <c r="X113" i="7"/>
  <c r="Y113" i="7"/>
  <c r="V111" i="7"/>
  <c r="X109" i="7"/>
  <c r="X90" i="7"/>
  <c r="Y90" i="7"/>
  <c r="V90" i="7"/>
  <c r="U89" i="7"/>
  <c r="X89" i="7"/>
  <c r="V89" i="7"/>
  <c r="W89" i="7"/>
  <c r="V87" i="7"/>
  <c r="X86" i="7"/>
  <c r="U86" i="7"/>
  <c r="V86" i="7"/>
  <c r="W86" i="7"/>
  <c r="W69" i="7"/>
  <c r="U61" i="7"/>
  <c r="Y61" i="7"/>
  <c r="V61" i="7"/>
  <c r="W61" i="7"/>
  <c r="X61" i="7"/>
  <c r="Y50" i="7"/>
  <c r="V176" i="7"/>
  <c r="X176" i="7"/>
  <c r="X62" i="7"/>
  <c r="W62" i="7"/>
  <c r="Y62" i="7"/>
  <c r="U62" i="7"/>
  <c r="V62" i="7"/>
  <c r="V52" i="7"/>
  <c r="U52" i="7"/>
  <c r="W52" i="7"/>
  <c r="Y52" i="7"/>
  <c r="X52" i="7"/>
  <c r="Y35" i="7"/>
  <c r="V35" i="7"/>
  <c r="X140" i="7"/>
  <c r="V140" i="7"/>
  <c r="W140" i="7"/>
  <c r="Y140" i="7"/>
  <c r="X207" i="7"/>
  <c r="X204" i="7"/>
  <c r="X197" i="7"/>
  <c r="W194" i="7"/>
  <c r="V192" i="7"/>
  <c r="X192" i="7"/>
  <c r="Y190" i="7"/>
  <c r="W176" i="7"/>
  <c r="W163" i="7"/>
  <c r="V152" i="7"/>
  <c r="W152" i="7"/>
  <c r="X152" i="7"/>
  <c r="W149" i="7"/>
  <c r="U139" i="7"/>
  <c r="V139" i="7"/>
  <c r="W135" i="7"/>
  <c r="Y133" i="7"/>
  <c r="X78" i="7"/>
  <c r="U78" i="7"/>
  <c r="V78" i="7"/>
  <c r="W78" i="7"/>
  <c r="U207" i="7"/>
  <c r="U204" i="7"/>
  <c r="W200" i="7"/>
  <c r="X196" i="7"/>
  <c r="W195" i="7"/>
  <c r="V190" i="7"/>
  <c r="Y185" i="7"/>
  <c r="U185" i="7"/>
  <c r="Y182" i="7"/>
  <c r="U181" i="7"/>
  <c r="W181" i="7"/>
  <c r="Y181" i="7"/>
  <c r="Y168" i="7"/>
  <c r="X164" i="7"/>
  <c r="V164" i="7"/>
  <c r="W164" i="7"/>
  <c r="Y164" i="7"/>
  <c r="Y159" i="7"/>
  <c r="V159" i="7"/>
  <c r="V158" i="7"/>
  <c r="U158" i="7"/>
  <c r="W158" i="7"/>
  <c r="X158" i="7"/>
  <c r="U154" i="7"/>
  <c r="U141" i="7"/>
  <c r="U140" i="7"/>
  <c r="X139" i="7"/>
  <c r="V136" i="7"/>
  <c r="W136" i="7"/>
  <c r="X136" i="7"/>
  <c r="W133" i="7"/>
  <c r="W120" i="7"/>
  <c r="X119" i="7"/>
  <c r="W118" i="7"/>
  <c r="U109" i="7"/>
  <c r="U108" i="7"/>
  <c r="Y106" i="7"/>
  <c r="W101" i="7"/>
  <c r="V101" i="7"/>
  <c r="X100" i="7"/>
  <c r="V100" i="7"/>
  <c r="W100" i="7"/>
  <c r="Y100" i="7"/>
  <c r="Y95" i="7"/>
  <c r="W76" i="7"/>
  <c r="Y73" i="7"/>
  <c r="V50" i="7"/>
  <c r="V16" i="7"/>
  <c r="W16" i="7"/>
  <c r="X16" i="7"/>
  <c r="U16" i="7"/>
  <c r="U171" i="7"/>
  <c r="V171" i="7"/>
  <c r="Y143" i="7"/>
  <c r="V143" i="7"/>
  <c r="V122" i="7"/>
  <c r="U122" i="7"/>
  <c r="X122" i="7"/>
  <c r="W63" i="7"/>
  <c r="U63" i="7"/>
  <c r="X63" i="7"/>
  <c r="Y63" i="7"/>
  <c r="U34" i="7"/>
  <c r="V34" i="7"/>
  <c r="X34" i="7"/>
  <c r="W34" i="7"/>
  <c r="Y34" i="7"/>
  <c r="X177" i="7"/>
  <c r="V134" i="7"/>
  <c r="U134" i="7"/>
  <c r="W134" i="7"/>
  <c r="X134" i="7"/>
  <c r="W203" i="7"/>
  <c r="V198" i="7"/>
  <c r="Y193" i="7"/>
  <c r="U193" i="7"/>
  <c r="U189" i="7"/>
  <c r="W189" i="7"/>
  <c r="Y189" i="7"/>
  <c r="X183" i="7"/>
  <c r="X179" i="7"/>
  <c r="V174" i="7"/>
  <c r="U174" i="7"/>
  <c r="X174" i="7"/>
  <c r="U170" i="7"/>
  <c r="Y162" i="7"/>
  <c r="X155" i="7"/>
  <c r="U143" i="7"/>
  <c r="X141" i="7"/>
  <c r="V138" i="7"/>
  <c r="W138" i="7"/>
  <c r="X138" i="7"/>
  <c r="Y134" i="7"/>
  <c r="Y122" i="7"/>
  <c r="W117" i="7"/>
  <c r="V117" i="7"/>
  <c r="X116" i="7"/>
  <c r="V116" i="7"/>
  <c r="W116" i="7"/>
  <c r="Y116" i="7"/>
  <c r="Y109" i="7"/>
  <c r="X104" i="7"/>
  <c r="V104" i="7"/>
  <c r="V102" i="7"/>
  <c r="X102" i="7"/>
  <c r="Y102" i="7"/>
  <c r="X82" i="7"/>
  <c r="Y82" i="7"/>
  <c r="U82" i="7"/>
  <c r="V82" i="7"/>
  <c r="X66" i="7"/>
  <c r="U66" i="7"/>
  <c r="W66" i="7"/>
  <c r="V66" i="7"/>
  <c r="X58" i="7"/>
  <c r="U58" i="7"/>
  <c r="W58" i="7"/>
  <c r="V58" i="7"/>
  <c r="Y58" i="7"/>
  <c r="X35" i="7"/>
  <c r="U23" i="7"/>
  <c r="W23" i="7"/>
  <c r="V23" i="7"/>
  <c r="Y23" i="7"/>
  <c r="U200" i="7"/>
  <c r="V193" i="7"/>
  <c r="Y192" i="7"/>
  <c r="U191" i="7"/>
  <c r="W191" i="7"/>
  <c r="U190" i="7"/>
  <c r="V189" i="7"/>
  <c r="X185" i="7"/>
  <c r="W182" i="7"/>
  <c r="W174" i="7"/>
  <c r="U168" i="7"/>
  <c r="X156" i="7"/>
  <c r="V156" i="7"/>
  <c r="W156" i="7"/>
  <c r="Y156" i="7"/>
  <c r="Y151" i="7"/>
  <c r="V151" i="7"/>
  <c r="V150" i="7"/>
  <c r="U150" i="7"/>
  <c r="W150" i="7"/>
  <c r="X150" i="7"/>
  <c r="W139" i="7"/>
  <c r="Y138" i="7"/>
  <c r="U133" i="7"/>
  <c r="U132" i="7"/>
  <c r="W125" i="7"/>
  <c r="V125" i="7"/>
  <c r="X124" i="7"/>
  <c r="V124" i="7"/>
  <c r="W124" i="7"/>
  <c r="Y124" i="7"/>
  <c r="U120" i="7"/>
  <c r="U118" i="7"/>
  <c r="Y117" i="7"/>
  <c r="V110" i="7"/>
  <c r="X110" i="7"/>
  <c r="Y110" i="7"/>
  <c r="W106" i="7"/>
  <c r="U105" i="7"/>
  <c r="Y104" i="7"/>
  <c r="W97" i="7"/>
  <c r="V97" i="7"/>
  <c r="X97" i="7"/>
  <c r="Y97" i="7"/>
  <c r="Y49" i="7"/>
  <c r="U49" i="7"/>
  <c r="V49" i="7"/>
  <c r="W49" i="7"/>
  <c r="X49" i="7"/>
  <c r="X46" i="7"/>
  <c r="W46" i="7"/>
  <c r="Y46" i="7"/>
  <c r="V46" i="7"/>
  <c r="Y39" i="7"/>
  <c r="X30" i="7"/>
  <c r="Y30" i="7"/>
  <c r="U30" i="7"/>
  <c r="V30" i="7"/>
  <c r="X38" i="7"/>
  <c r="W38" i="7"/>
  <c r="Y38" i="7"/>
  <c r="U26" i="7"/>
  <c r="V26" i="7"/>
  <c r="X26" i="7"/>
  <c r="U9" i="7"/>
  <c r="U127" i="7"/>
  <c r="Y127" i="7"/>
  <c r="U119" i="7"/>
  <c r="Y119" i="7"/>
  <c r="U111" i="7"/>
  <c r="Y111" i="7"/>
  <c r="U103" i="7"/>
  <c r="Y103" i="7"/>
  <c r="W55" i="7"/>
  <c r="U55" i="7"/>
  <c r="X55" i="7"/>
  <c r="V32" i="7"/>
  <c r="W32" i="7"/>
  <c r="X32" i="7"/>
  <c r="U29" i="7"/>
  <c r="V29" i="7"/>
  <c r="W29" i="7"/>
  <c r="Y29" i="7"/>
  <c r="X19" i="7"/>
  <c r="Y19" i="7"/>
  <c r="U13" i="7"/>
  <c r="X88" i="7"/>
  <c r="W71" i="7"/>
  <c r="U71" i="7"/>
  <c r="X71" i="7"/>
  <c r="X54" i="7"/>
  <c r="W54" i="7"/>
  <c r="Y54" i="7"/>
  <c r="V44" i="7"/>
  <c r="U44" i="7"/>
  <c r="W44" i="7"/>
  <c r="Y44" i="7"/>
  <c r="V36" i="7"/>
  <c r="W36" i="7"/>
  <c r="W35" i="7"/>
  <c r="X27" i="7"/>
  <c r="Y27" i="7"/>
  <c r="V27" i="7"/>
  <c r="Y26" i="7"/>
  <c r="X94" i="7"/>
  <c r="X91" i="7"/>
  <c r="U69" i="7"/>
  <c r="Y69" i="7"/>
  <c r="V69" i="7"/>
  <c r="Y65" i="7"/>
  <c r="U65" i="7"/>
  <c r="V65" i="7"/>
  <c r="W65" i="7"/>
  <c r="X65" i="7"/>
  <c r="W47" i="7"/>
  <c r="U47" i="7"/>
  <c r="X47" i="7"/>
  <c r="V38" i="7"/>
  <c r="X37" i="7"/>
  <c r="W26" i="7"/>
  <c r="Y17" i="7"/>
  <c r="U17" i="7"/>
  <c r="V17" i="7"/>
  <c r="X17" i="7"/>
  <c r="W169" i="7"/>
  <c r="W161" i="7"/>
  <c r="W153" i="7"/>
  <c r="W145" i="7"/>
  <c r="W137" i="7"/>
  <c r="Y131" i="7"/>
  <c r="U131" i="7"/>
  <c r="Y123" i="7"/>
  <c r="U123" i="7"/>
  <c r="Y115" i="7"/>
  <c r="U115" i="7"/>
  <c r="Y107" i="7"/>
  <c r="U107" i="7"/>
  <c r="Y99" i="7"/>
  <c r="U99" i="7"/>
  <c r="X96" i="7"/>
  <c r="Y94" i="7"/>
  <c r="Y91" i="7"/>
  <c r="Y88" i="7"/>
  <c r="W87" i="7"/>
  <c r="U87" i="7"/>
  <c r="X87" i="7"/>
  <c r="W79" i="7"/>
  <c r="U79" i="7"/>
  <c r="X79" i="7"/>
  <c r="X70" i="7"/>
  <c r="W70" i="7"/>
  <c r="Y70" i="7"/>
  <c r="V60" i="7"/>
  <c r="U60" i="7"/>
  <c r="W60" i="7"/>
  <c r="Y60" i="7"/>
  <c r="V55" i="7"/>
  <c r="V51" i="7"/>
  <c r="U45" i="7"/>
  <c r="Y45" i="7"/>
  <c r="V45" i="7"/>
  <c r="Y41" i="7"/>
  <c r="U41" i="7"/>
  <c r="V41" i="7"/>
  <c r="W41" i="7"/>
  <c r="X41" i="7"/>
  <c r="U38" i="7"/>
  <c r="Y36" i="7"/>
  <c r="Y32" i="7"/>
  <c r="X29" i="7"/>
  <c r="V20" i="7"/>
  <c r="X20" i="7"/>
  <c r="Y20" i="7"/>
  <c r="U18" i="7"/>
  <c r="V18" i="7"/>
  <c r="X18" i="7"/>
  <c r="W18" i="7"/>
  <c r="Y93" i="7"/>
  <c r="Y85" i="7"/>
  <c r="Y77" i="7"/>
  <c r="X22" i="7"/>
  <c r="Y22" i="7"/>
  <c r="U21" i="7"/>
  <c r="V21" i="7"/>
  <c r="W21" i="7"/>
  <c r="Y21" i="7"/>
  <c r="U15" i="7"/>
  <c r="W15" i="7"/>
  <c r="V84" i="7"/>
  <c r="V76" i="7"/>
  <c r="W67" i="7"/>
  <c r="V64" i="7"/>
  <c r="W59" i="7"/>
  <c r="V56" i="7"/>
  <c r="W51" i="7"/>
  <c r="V48" i="7"/>
  <c r="W43" i="7"/>
  <c r="V40" i="7"/>
  <c r="Y33" i="7"/>
  <c r="U33" i="7"/>
  <c r="X14" i="7"/>
  <c r="Y14" i="7"/>
  <c r="X74" i="7"/>
  <c r="U37" i="7"/>
  <c r="W37" i="7"/>
  <c r="Y37" i="7"/>
  <c r="V24" i="7"/>
  <c r="W24" i="7"/>
  <c r="X24" i="7"/>
  <c r="W19" i="7"/>
  <c r="X15" i="7"/>
  <c r="X84" i="7"/>
  <c r="X76" i="7"/>
  <c r="Y74" i="7"/>
  <c r="X67" i="7"/>
  <c r="Y64" i="7"/>
  <c r="X59" i="7"/>
  <c r="Y56" i="7"/>
  <c r="X51" i="7"/>
  <c r="Y48" i="7"/>
  <c r="X43" i="7"/>
  <c r="Y40" i="7"/>
  <c r="X33" i="7"/>
  <c r="U31" i="7"/>
  <c r="W31" i="7"/>
  <c r="Y25" i="7"/>
  <c r="U25" i="7"/>
  <c r="V22" i="7"/>
  <c r="V15" i="7"/>
  <c r="U8" i="7"/>
  <c r="F236" i="2" l="1"/>
  <c r="AG240" i="2" l="1"/>
  <c r="AH240" i="2" s="1"/>
  <c r="AG257" i="2"/>
  <c r="AH257" i="2" s="1"/>
  <c r="AG256" i="2"/>
  <c r="AH256" i="2" s="1"/>
  <c r="AG255" i="2"/>
  <c r="AH255" i="2" s="1"/>
  <c r="AG254" i="2"/>
  <c r="AH254" i="2" s="1"/>
  <c r="AG253" i="2"/>
  <c r="AH253" i="2" s="1"/>
  <c r="AG252" i="2"/>
  <c r="AH252" i="2" s="1"/>
  <c r="AG251" i="2"/>
  <c r="AH251" i="2" s="1"/>
  <c r="AG250" i="2"/>
  <c r="AH250" i="2" s="1"/>
  <c r="AG249" i="2"/>
  <c r="AH249" i="2" s="1"/>
  <c r="AG248" i="2"/>
  <c r="AH248" i="2" s="1"/>
  <c r="AG247" i="2"/>
  <c r="AH247" i="2" s="1"/>
  <c r="AG246" i="2"/>
  <c r="AH246" i="2" s="1"/>
  <c r="AG245" i="2"/>
  <c r="AH245" i="2" s="1"/>
  <c r="AG244" i="2"/>
  <c r="AH244" i="2" s="1"/>
  <c r="AG243" i="2"/>
  <c r="AH243" i="2" s="1"/>
  <c r="AG242" i="2"/>
  <c r="AH242" i="2" s="1"/>
  <c r="AG241" i="2"/>
  <c r="AH241" i="2" s="1"/>
  <c r="CE211" i="2"/>
  <c r="CD211" i="2"/>
  <c r="CE210" i="2"/>
  <c r="CD210" i="2"/>
  <c r="CE209" i="2"/>
  <c r="CD209" i="2"/>
  <c r="CE208" i="2"/>
  <c r="CD208" i="2"/>
  <c r="CE207" i="2"/>
  <c r="CD207" i="2"/>
  <c r="CE206" i="2"/>
  <c r="CD206" i="2"/>
  <c r="CE205" i="2"/>
  <c r="CD205" i="2"/>
  <c r="CE204" i="2"/>
  <c r="CD204" i="2"/>
  <c r="CE203" i="2"/>
  <c r="CD203" i="2"/>
  <c r="CE202" i="2"/>
  <c r="CD202" i="2"/>
  <c r="CE201" i="2"/>
  <c r="CD201" i="2"/>
  <c r="CE200" i="2"/>
  <c r="CD200" i="2"/>
  <c r="CE199" i="2"/>
  <c r="CD199" i="2"/>
  <c r="CE198" i="2"/>
  <c r="CD198" i="2"/>
  <c r="CE197" i="2"/>
  <c r="CD197" i="2"/>
  <c r="CE196" i="2"/>
  <c r="CD196" i="2"/>
  <c r="CE195" i="2"/>
  <c r="CD195" i="2"/>
  <c r="CE194" i="2"/>
  <c r="CD194" i="2"/>
  <c r="CE193" i="2"/>
  <c r="CD193" i="2"/>
  <c r="CE192" i="2"/>
  <c r="CD192" i="2"/>
  <c r="CE191" i="2"/>
  <c r="CD191" i="2"/>
  <c r="CE190" i="2"/>
  <c r="CD190" i="2"/>
  <c r="CE189" i="2"/>
  <c r="CD189" i="2"/>
  <c r="CE188" i="2"/>
  <c r="CD188" i="2"/>
  <c r="CE187" i="2"/>
  <c r="CD187" i="2"/>
  <c r="CE186" i="2"/>
  <c r="CD186" i="2"/>
  <c r="CE185" i="2"/>
  <c r="CD185" i="2"/>
  <c r="CE184" i="2"/>
  <c r="CD184" i="2"/>
  <c r="CE183" i="2"/>
  <c r="CD183" i="2"/>
  <c r="CE182" i="2"/>
  <c r="CD182" i="2"/>
  <c r="CE181" i="2"/>
  <c r="CD181" i="2"/>
  <c r="CE180" i="2"/>
  <c r="CD180" i="2"/>
  <c r="CE179" i="2"/>
  <c r="CD179" i="2"/>
  <c r="CE178" i="2"/>
  <c r="CD178" i="2"/>
  <c r="CE177" i="2"/>
  <c r="CD177" i="2"/>
  <c r="CE176" i="2"/>
  <c r="CD176" i="2"/>
  <c r="CE175" i="2"/>
  <c r="CD175" i="2"/>
  <c r="CE174" i="2"/>
  <c r="CD174" i="2"/>
  <c r="CE173" i="2"/>
  <c r="CD173" i="2"/>
  <c r="CE172" i="2"/>
  <c r="CD172" i="2"/>
  <c r="CE171" i="2"/>
  <c r="CD171" i="2"/>
  <c r="CE170" i="2"/>
  <c r="CD170" i="2"/>
  <c r="CE169" i="2"/>
  <c r="CD169" i="2"/>
  <c r="CE168" i="2"/>
  <c r="CD168" i="2"/>
  <c r="CE167" i="2"/>
  <c r="CD167" i="2"/>
  <c r="CE166" i="2"/>
  <c r="CD166" i="2"/>
  <c r="CE165" i="2"/>
  <c r="CD165" i="2"/>
  <c r="CE164" i="2"/>
  <c r="CD164" i="2"/>
  <c r="CE163" i="2"/>
  <c r="CD163" i="2"/>
  <c r="CE162" i="2"/>
  <c r="CD162" i="2"/>
  <c r="CE161" i="2"/>
  <c r="CD161" i="2"/>
  <c r="CE160" i="2"/>
  <c r="CD160" i="2"/>
  <c r="CE159" i="2"/>
  <c r="CD159" i="2"/>
  <c r="CE158" i="2"/>
  <c r="CD158" i="2"/>
  <c r="CE157" i="2"/>
  <c r="CD157" i="2"/>
  <c r="CE156" i="2"/>
  <c r="CD156" i="2"/>
  <c r="CE155" i="2"/>
  <c r="CD155" i="2"/>
  <c r="CE154" i="2"/>
  <c r="CD154" i="2"/>
  <c r="CE153" i="2"/>
  <c r="CD153" i="2"/>
  <c r="CE152" i="2"/>
  <c r="CD152" i="2"/>
  <c r="CE151" i="2"/>
  <c r="CD151" i="2"/>
  <c r="CE150" i="2"/>
  <c r="CD150" i="2"/>
  <c r="CE149" i="2"/>
  <c r="CD149" i="2"/>
  <c r="CE148" i="2"/>
  <c r="CD148" i="2"/>
  <c r="CE147" i="2"/>
  <c r="CD147" i="2"/>
  <c r="CE146" i="2"/>
  <c r="CD146" i="2"/>
  <c r="CE145" i="2"/>
  <c r="CD145" i="2"/>
  <c r="CE144" i="2"/>
  <c r="CD144" i="2"/>
  <c r="CE143" i="2"/>
  <c r="CD143" i="2"/>
  <c r="CE142" i="2"/>
  <c r="CD142" i="2"/>
  <c r="CE141" i="2"/>
  <c r="CD141" i="2"/>
  <c r="CE140" i="2"/>
  <c r="CD140" i="2"/>
  <c r="CE139" i="2"/>
  <c r="CD139" i="2"/>
  <c r="CE138" i="2"/>
  <c r="CD138" i="2"/>
  <c r="CE137" i="2"/>
  <c r="CD137" i="2"/>
  <c r="CE136" i="2"/>
  <c r="CD136" i="2"/>
  <c r="CE135" i="2"/>
  <c r="CD135" i="2"/>
  <c r="CE134" i="2"/>
  <c r="CD134" i="2"/>
  <c r="CE133" i="2"/>
  <c r="CD133" i="2"/>
  <c r="CE132" i="2"/>
  <c r="CD132" i="2"/>
  <c r="CE131" i="2"/>
  <c r="CD131" i="2"/>
  <c r="CE130" i="2"/>
  <c r="CD130" i="2"/>
  <c r="CE129" i="2"/>
  <c r="CD129" i="2"/>
  <c r="CE128" i="2"/>
  <c r="CD128" i="2"/>
  <c r="CE127" i="2"/>
  <c r="CD127" i="2"/>
  <c r="CE126" i="2"/>
  <c r="CD126" i="2"/>
  <c r="CE125" i="2"/>
  <c r="CD125" i="2"/>
  <c r="CE124" i="2"/>
  <c r="CD124" i="2"/>
  <c r="CE123" i="2"/>
  <c r="CD123" i="2"/>
  <c r="CE122" i="2"/>
  <c r="CD122" i="2"/>
  <c r="CE121" i="2"/>
  <c r="CD121" i="2"/>
  <c r="CE120" i="2"/>
  <c r="CD120" i="2"/>
  <c r="CE119" i="2"/>
  <c r="CD119" i="2"/>
  <c r="CE118" i="2"/>
  <c r="CD118" i="2"/>
  <c r="CE117" i="2"/>
  <c r="CD117" i="2"/>
  <c r="CE116" i="2"/>
  <c r="CD116" i="2"/>
  <c r="CE115" i="2"/>
  <c r="CD115" i="2"/>
  <c r="CE114" i="2"/>
  <c r="CD114" i="2"/>
  <c r="CE113" i="2"/>
  <c r="CD113" i="2"/>
  <c r="CE112" i="2"/>
  <c r="CD112" i="2"/>
  <c r="CE111" i="2"/>
  <c r="CD111" i="2"/>
  <c r="CE110" i="2"/>
  <c r="CD110" i="2"/>
  <c r="CE109" i="2"/>
  <c r="CD109" i="2"/>
  <c r="CE108" i="2"/>
  <c r="CD108" i="2"/>
  <c r="CE107" i="2"/>
  <c r="CD107" i="2"/>
  <c r="CE106" i="2"/>
  <c r="CD106" i="2"/>
  <c r="CE105" i="2"/>
  <c r="CD105" i="2"/>
  <c r="CE104" i="2"/>
  <c r="CD104" i="2"/>
  <c r="CE103" i="2"/>
  <c r="CD103" i="2"/>
  <c r="CE102" i="2"/>
  <c r="CD102" i="2"/>
  <c r="CE101" i="2"/>
  <c r="CD101" i="2"/>
  <c r="CE100" i="2"/>
  <c r="CD100" i="2"/>
  <c r="CE99" i="2"/>
  <c r="CD99" i="2"/>
  <c r="CE98" i="2"/>
  <c r="CD98" i="2"/>
  <c r="CE97" i="2"/>
  <c r="CD97" i="2"/>
  <c r="CE96" i="2"/>
  <c r="CD96" i="2"/>
  <c r="CE95" i="2"/>
  <c r="CD95" i="2"/>
  <c r="CE94" i="2"/>
  <c r="CD94" i="2"/>
  <c r="CE93" i="2"/>
  <c r="CD93" i="2"/>
  <c r="CE92" i="2"/>
  <c r="CD92" i="2"/>
  <c r="CE91" i="2"/>
  <c r="CD91" i="2"/>
  <c r="CE90" i="2"/>
  <c r="CD90" i="2"/>
  <c r="CE89" i="2"/>
  <c r="CD89" i="2"/>
  <c r="CE88" i="2"/>
  <c r="CD88" i="2"/>
  <c r="CE87" i="2"/>
  <c r="CD87" i="2"/>
  <c r="CE86" i="2"/>
  <c r="CD86" i="2"/>
  <c r="CE85" i="2"/>
  <c r="CD85" i="2"/>
  <c r="CE84" i="2"/>
  <c r="CD84" i="2"/>
  <c r="CE83" i="2"/>
  <c r="CD83" i="2"/>
  <c r="CE82" i="2"/>
  <c r="CD82" i="2"/>
  <c r="CE81" i="2"/>
  <c r="CD81" i="2"/>
  <c r="CE80" i="2"/>
  <c r="CD80" i="2"/>
  <c r="CE79" i="2"/>
  <c r="CD79" i="2"/>
  <c r="CE78" i="2"/>
  <c r="CD78" i="2"/>
  <c r="CE77" i="2"/>
  <c r="CD77" i="2"/>
  <c r="CE76" i="2"/>
  <c r="CD76" i="2"/>
  <c r="CE75" i="2"/>
  <c r="CD75" i="2"/>
  <c r="CE74" i="2"/>
  <c r="CD74" i="2"/>
  <c r="CE73" i="2"/>
  <c r="CD73" i="2"/>
  <c r="CE72" i="2"/>
  <c r="CD72" i="2"/>
  <c r="CE71" i="2"/>
  <c r="CD71" i="2"/>
  <c r="CE70" i="2"/>
  <c r="CD70" i="2"/>
  <c r="CE69" i="2"/>
  <c r="CD69" i="2"/>
  <c r="CE68" i="2"/>
  <c r="CD68" i="2"/>
  <c r="CE67" i="2"/>
  <c r="CD67" i="2"/>
  <c r="CE66" i="2"/>
  <c r="CD66" i="2"/>
  <c r="CE65" i="2"/>
  <c r="CD65" i="2"/>
  <c r="CE64" i="2"/>
  <c r="CD64" i="2"/>
  <c r="CE63" i="2"/>
  <c r="CD63" i="2"/>
  <c r="CE62" i="2"/>
  <c r="CD62" i="2"/>
  <c r="CE61" i="2"/>
  <c r="CD61" i="2"/>
  <c r="CE60" i="2"/>
  <c r="CD60" i="2"/>
  <c r="CE59" i="2"/>
  <c r="CD59" i="2"/>
  <c r="CE58" i="2"/>
  <c r="CD58" i="2"/>
  <c r="CE57" i="2"/>
  <c r="CD57" i="2"/>
  <c r="CE56" i="2"/>
  <c r="CD56" i="2"/>
  <c r="CE55" i="2"/>
  <c r="CD55" i="2"/>
  <c r="CE54" i="2"/>
  <c r="CD54" i="2"/>
  <c r="CE53" i="2"/>
  <c r="CD53" i="2"/>
  <c r="CE52" i="2"/>
  <c r="CD52" i="2"/>
  <c r="CE51" i="2"/>
  <c r="CD51" i="2"/>
  <c r="CE50" i="2"/>
  <c r="CD50" i="2"/>
  <c r="CE49" i="2"/>
  <c r="CD49" i="2"/>
  <c r="CE48" i="2"/>
  <c r="CD48" i="2"/>
  <c r="CE47" i="2"/>
  <c r="CD47" i="2"/>
  <c r="CE46" i="2"/>
  <c r="CD46" i="2"/>
  <c r="CE45" i="2"/>
  <c r="CD45" i="2"/>
  <c r="CE44" i="2"/>
  <c r="CD44" i="2"/>
  <c r="CE43" i="2"/>
  <c r="CD43" i="2"/>
  <c r="CE42" i="2"/>
  <c r="CD42" i="2"/>
  <c r="CE41" i="2"/>
  <c r="CD41" i="2"/>
  <c r="CE40" i="2"/>
  <c r="CD40" i="2"/>
  <c r="CE39" i="2"/>
  <c r="CD39" i="2"/>
  <c r="CE38" i="2"/>
  <c r="CD38" i="2"/>
  <c r="CE37" i="2"/>
  <c r="CD37" i="2"/>
  <c r="CE36" i="2"/>
  <c r="CD36" i="2"/>
  <c r="CE35" i="2"/>
  <c r="CD35" i="2"/>
  <c r="CE34" i="2"/>
  <c r="CD34" i="2"/>
  <c r="CE33" i="2"/>
  <c r="CD33" i="2"/>
  <c r="CE32" i="2"/>
  <c r="CD32" i="2"/>
  <c r="CE31" i="2"/>
  <c r="CD31" i="2"/>
  <c r="CE30" i="2"/>
  <c r="CD30" i="2"/>
  <c r="CE29" i="2"/>
  <c r="CD29" i="2"/>
  <c r="CE28" i="2"/>
  <c r="CD28" i="2"/>
  <c r="CE27" i="2"/>
  <c r="CD27" i="2"/>
  <c r="CE26" i="2"/>
  <c r="CD26" i="2"/>
  <c r="CE25" i="2"/>
  <c r="CD25" i="2"/>
  <c r="CE24" i="2"/>
  <c r="CD24" i="2"/>
  <c r="CE23" i="2"/>
  <c r="CD23" i="2"/>
  <c r="CE22" i="2"/>
  <c r="CD22" i="2"/>
  <c r="CE21" i="2"/>
  <c r="CD21" i="2"/>
  <c r="CE20" i="2"/>
  <c r="CD20" i="2"/>
  <c r="CE19" i="2"/>
  <c r="CD19" i="2"/>
  <c r="CE18" i="2"/>
  <c r="CD18" i="2"/>
  <c r="CE17" i="2"/>
  <c r="CD17" i="2"/>
  <c r="CE16" i="2"/>
  <c r="CD16" i="2"/>
  <c r="CE15" i="2"/>
  <c r="CD15" i="2"/>
  <c r="CE14" i="2"/>
  <c r="CD14" i="2"/>
  <c r="CE13" i="2"/>
  <c r="CD13" i="2"/>
  <c r="CE12" i="2"/>
  <c r="CD12" i="2"/>
  <c r="CE11" i="2"/>
  <c r="CD11" i="2"/>
  <c r="CE10" i="2"/>
  <c r="CD10" i="2"/>
  <c r="CE9" i="2"/>
  <c r="CD9" i="2"/>
  <c r="CE8" i="2"/>
  <c r="CD8" i="2"/>
  <c r="CE7" i="2"/>
  <c r="CD7" i="2"/>
  <c r="CE6" i="2"/>
  <c r="CD6" i="2"/>
  <c r="CE5" i="2"/>
  <c r="CD5" i="2"/>
  <c r="CF4" i="2"/>
  <c r="CD3" i="2"/>
  <c r="CF5" i="2" l="1"/>
  <c r="CF9" i="2"/>
  <c r="CF13" i="2"/>
  <c r="CF17" i="2"/>
  <c r="CF21" i="2"/>
  <c r="CF25" i="2"/>
  <c r="CF29" i="2"/>
  <c r="CF33" i="2"/>
  <c r="CF37" i="2"/>
  <c r="CF41" i="2"/>
  <c r="CF45" i="2"/>
  <c r="CF49" i="2"/>
  <c r="CF53" i="2"/>
  <c r="CF57" i="2"/>
  <c r="CF61" i="2"/>
  <c r="CF65" i="2"/>
  <c r="CF69" i="2"/>
  <c r="CF73" i="2"/>
  <c r="CF77" i="2"/>
  <c r="CF81" i="2"/>
  <c r="CF85" i="2"/>
  <c r="CF89" i="2"/>
  <c r="CF93" i="2"/>
  <c r="CF97" i="2"/>
  <c r="CF101" i="2"/>
  <c r="CF105" i="2"/>
  <c r="CF109" i="2"/>
  <c r="CF113" i="2"/>
  <c r="CF117" i="2"/>
  <c r="CF121" i="2"/>
  <c r="CF125" i="2"/>
  <c r="CF129" i="2"/>
  <c r="CF133" i="2"/>
  <c r="CF137" i="2"/>
  <c r="CF141" i="2"/>
  <c r="CF145" i="2"/>
  <c r="CF149" i="2"/>
  <c r="CF153" i="2"/>
  <c r="CF157" i="2"/>
  <c r="CF161" i="2"/>
  <c r="CF165" i="2"/>
  <c r="CF169" i="2"/>
  <c r="CF173" i="2"/>
  <c r="CF177" i="2"/>
  <c r="CF181" i="2"/>
  <c r="CF185" i="2"/>
  <c r="CF189" i="2"/>
  <c r="CF193" i="2"/>
  <c r="CF197" i="2"/>
  <c r="CF201" i="2"/>
  <c r="CF205" i="2"/>
  <c r="CF209" i="2"/>
  <c r="CF7" i="2"/>
  <c r="CF11" i="2"/>
  <c r="CF15" i="2"/>
  <c r="CF19" i="2"/>
  <c r="CF23" i="2"/>
  <c r="CF27" i="2"/>
  <c r="CF31" i="2"/>
  <c r="CF35" i="2"/>
  <c r="CF39" i="2"/>
  <c r="CF43" i="2"/>
  <c r="CF47" i="2"/>
  <c r="CF51" i="2"/>
  <c r="CF55" i="2"/>
  <c r="CF59" i="2"/>
  <c r="CF63" i="2"/>
  <c r="CF67" i="2"/>
  <c r="CF71" i="2"/>
  <c r="CF75" i="2"/>
  <c r="CF79" i="2"/>
  <c r="CF6" i="2"/>
  <c r="CF10" i="2"/>
  <c r="CF14" i="2"/>
  <c r="CF18" i="2"/>
  <c r="CF22" i="2"/>
  <c r="CF26" i="2"/>
  <c r="CF30" i="2"/>
  <c r="CF34" i="2"/>
  <c r="CF38" i="2"/>
  <c r="CF42" i="2"/>
  <c r="CF46" i="2"/>
  <c r="CF50" i="2"/>
  <c r="CF54" i="2"/>
  <c r="CF58" i="2"/>
  <c r="CF62" i="2"/>
  <c r="CF66" i="2"/>
  <c r="CF70" i="2"/>
  <c r="CF74" i="2"/>
  <c r="CF78" i="2"/>
  <c r="CF82" i="2"/>
  <c r="CF86" i="2"/>
  <c r="CF90" i="2"/>
  <c r="CF94" i="2"/>
  <c r="CF98" i="2"/>
  <c r="CF102" i="2"/>
  <c r="CF106" i="2"/>
  <c r="CF110" i="2"/>
  <c r="CF114" i="2"/>
  <c r="CF118" i="2"/>
  <c r="CF122" i="2"/>
  <c r="CF126" i="2"/>
  <c r="CF130" i="2"/>
  <c r="CF134" i="2"/>
  <c r="CF138" i="2"/>
  <c r="CF142" i="2"/>
  <c r="CF146" i="2"/>
  <c r="CF150" i="2"/>
  <c r="CF154" i="2"/>
  <c r="CF158" i="2"/>
  <c r="CF162" i="2"/>
  <c r="CF166" i="2"/>
  <c r="CF170" i="2"/>
  <c r="CF174" i="2"/>
  <c r="CF178" i="2"/>
  <c r="CF182" i="2"/>
  <c r="CF186" i="2"/>
  <c r="CF190" i="2"/>
  <c r="CF194" i="2"/>
  <c r="CF198" i="2"/>
  <c r="CF202" i="2"/>
  <c r="CF206" i="2"/>
  <c r="CF210" i="2"/>
  <c r="CF83" i="2"/>
  <c r="CF87" i="2"/>
  <c r="CF91" i="2"/>
  <c r="CF95" i="2"/>
  <c r="CF99" i="2"/>
  <c r="CF103" i="2"/>
  <c r="CF107" i="2"/>
  <c r="CF111" i="2"/>
  <c r="CF115" i="2"/>
  <c r="CF119" i="2"/>
  <c r="CF123" i="2"/>
  <c r="CF127" i="2"/>
  <c r="CF131" i="2"/>
  <c r="CF135" i="2"/>
  <c r="CF139" i="2"/>
  <c r="CF143" i="2"/>
  <c r="CF147" i="2"/>
  <c r="CF151" i="2"/>
  <c r="CF155" i="2"/>
  <c r="CF159" i="2"/>
  <c r="CF163" i="2"/>
  <c r="CF167" i="2"/>
  <c r="CF171" i="2"/>
  <c r="CF175" i="2"/>
  <c r="CF179" i="2"/>
  <c r="CF183" i="2"/>
  <c r="CF187" i="2"/>
  <c r="CF191" i="2"/>
  <c r="CF195" i="2"/>
  <c r="CF199" i="2"/>
  <c r="CF203" i="2"/>
  <c r="CF207" i="2"/>
  <c r="CF211" i="2"/>
  <c r="CF8" i="2"/>
  <c r="CF12" i="2"/>
  <c r="CF16" i="2"/>
  <c r="CF20" i="2"/>
  <c r="CF24" i="2"/>
  <c r="CF28" i="2"/>
  <c r="CF32" i="2"/>
  <c r="CF36" i="2"/>
  <c r="CF40" i="2"/>
  <c r="CF44" i="2"/>
  <c r="CF48" i="2"/>
  <c r="CF52" i="2"/>
  <c r="CF56" i="2"/>
  <c r="CF60" i="2"/>
  <c r="CF64" i="2"/>
  <c r="CF68" i="2"/>
  <c r="CF72" i="2"/>
  <c r="CF76" i="2"/>
  <c r="CF80" i="2"/>
  <c r="CF84" i="2"/>
  <c r="CF88" i="2"/>
  <c r="CF92" i="2"/>
  <c r="CF96" i="2"/>
  <c r="CF100" i="2"/>
  <c r="CF104" i="2"/>
  <c r="CF108" i="2"/>
  <c r="CF112" i="2"/>
  <c r="CF116" i="2"/>
  <c r="CF120" i="2"/>
  <c r="CF124" i="2"/>
  <c r="CF128" i="2"/>
  <c r="CF132" i="2"/>
  <c r="CF136" i="2"/>
  <c r="CF140" i="2"/>
  <c r="CF144" i="2"/>
  <c r="CF148" i="2"/>
  <c r="CF152" i="2"/>
  <c r="CF156" i="2"/>
  <c r="CF160" i="2"/>
  <c r="CF164" i="2"/>
  <c r="CF168" i="2"/>
  <c r="CF172" i="2"/>
  <c r="CF176" i="2"/>
  <c r="CF180" i="2"/>
  <c r="CF184" i="2"/>
  <c r="CF188" i="2"/>
  <c r="CF192" i="2"/>
  <c r="CF196" i="2"/>
  <c r="CF200" i="2"/>
  <c r="CF204" i="2"/>
  <c r="CF208" i="2"/>
  <c r="AE257" i="2"/>
  <c r="AE256" i="2"/>
  <c r="AE255" i="2"/>
  <c r="AE254" i="2"/>
  <c r="AE253" i="2"/>
  <c r="AE252" i="2"/>
  <c r="AE251" i="2"/>
  <c r="AE243" i="2"/>
  <c r="AE250" i="2"/>
  <c r="AE249" i="2"/>
  <c r="AE248" i="2"/>
  <c r="AE247" i="2"/>
  <c r="AE246" i="2"/>
  <c r="AE245" i="2"/>
  <c r="AE244" i="2"/>
  <c r="AE242" i="2"/>
  <c r="AE241" i="2"/>
  <c r="AE240" i="2"/>
  <c r="G256" i="2" l="1"/>
  <c r="G246" i="2"/>
  <c r="F240" i="2"/>
  <c r="G252" i="2"/>
  <c r="G243" i="2"/>
  <c r="F244" i="2"/>
  <c r="G247" i="2"/>
  <c r="G251" i="2"/>
  <c r="G254" i="2"/>
  <c r="F256" i="2"/>
  <c r="G255" i="2"/>
  <c r="F252" i="2"/>
  <c r="G241" i="2"/>
  <c r="F242" i="2"/>
  <c r="G250" i="2"/>
  <c r="F245" i="2"/>
  <c r="G245" i="2"/>
  <c r="F247" i="2"/>
  <c r="G244" i="2"/>
  <c r="F253" i="2"/>
  <c r="G257" i="2"/>
  <c r="G242" i="2"/>
  <c r="F248" i="2"/>
  <c r="F249" i="2"/>
  <c r="G249" i="2"/>
  <c r="F251" i="2"/>
  <c r="G248" i="2"/>
  <c r="F257" i="2"/>
  <c r="F243" i="2"/>
  <c r="F250" i="2"/>
  <c r="F246" i="2"/>
  <c r="F254" i="2"/>
  <c r="G253" i="2"/>
  <c r="F255" i="2"/>
  <c r="G240" i="2"/>
  <c r="F241" i="2"/>
  <c r="D211" i="2" l="1"/>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P212" i="1" l="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6" i="1"/>
</calcChain>
</file>

<file path=xl/comments1.xml><?xml version="1.0" encoding="utf-8"?>
<comments xmlns="http://schemas.openxmlformats.org/spreadsheetml/2006/main">
  <authors>
    <author>Neha Khoda</author>
  </authors>
  <commentList>
    <comment ref="B5" authorId="0" shapeId="0">
      <text>
        <r>
          <rPr>
            <sz val="10"/>
            <color indexed="81"/>
            <rFont val="Tahoma"/>
            <family val="2"/>
          </rPr>
          <t>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group by ReportDate
order by ReportDate</t>
        </r>
      </text>
    </comment>
    <comment ref="H5" authorId="0" shapeId="0">
      <text>
        <r>
          <rPr>
            <sz val="10"/>
            <color indexed="81"/>
            <rFont val="Tahoma"/>
            <family val="2"/>
          </rPr>
          <t>SELECT (DATEADD(d, -DAY(DATEADD(m,1,DATEADD(yyyy, 2, a.reportdate))),DATEADD(m,1,DATEADD(yyyy, 2, a.reportdate)))) as ReportDate, 
sum(b.Price*b.defaultedamount)/100 AS WtdRecovery, sum(b.defaultedamount) as Face, (sum(b.price*b.defaultedamount))/sum(b.defaultedamount) as [LTM Sr Unsec recovery rate (ex-Commodities)]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not in ('Energy','Materials')
group by ReportDate
order by ReportDate</t>
        </r>
      </text>
    </comment>
    <comment ref="N5" authorId="0" shapeId="0">
      <text>
        <r>
          <rPr>
            <sz val="10"/>
            <color indexed="81"/>
            <rFont val="Tahoma"/>
            <family val="2"/>
          </rPr>
          <t>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&lt;&gt;'Energy'
group by ReportDate
order by ReportDate</t>
        </r>
      </text>
    </comment>
    <comment ref="W5" authorId="0" shapeId="0">
      <text>
        <r>
          <rPr>
            <sz val="10"/>
            <color indexed="81"/>
            <rFont val="Tahoma"/>
            <family val="2"/>
          </rPr>
          <t xml:space="preserve">
SELECT (DATEADD(d, -DAY(DATEADD(m,1,DATEADD(yyyy, 2, a.reportdate))),DATEADD(m,1,DATEADD(yyyy, 2, a.reportdate)))) as ReportDate, d.DefaultedAmount, a.Universe FROM 
(SELECT ReportDate, sum(FaceValueUSD) as Universe
FROM tblHysIndexMLMemberlistNew INNER JOIN tblHysMapRatings ON tblHysIndexMLMemberlistNew.Rating = tblHysMapRatings.RatingMLAlphaNumeric
WHERE (tickerindex= 'HW00' or tickerindex= 'H544' or TickerIndex = 'HW00.MissedDefault') and country = 'US' 
and Tickerbond not in ('WCOM','CIT','RESCAP','WAMU','AIB','GLBIR','BKIR','FNV') /*exclude Fallen Angels that defaulted within a year of transition of &gt;$3bn par*/
GROUP BY ReportDate) a
left join
(SELECT ReportDate, sum(b.DefaultedAmount) AS DefaultedAmount
FROM tblHysIndexMLMemberlistNew a INNER JOIN tblHysMapRatings m ON a.Rating = m.RatingMLAlphaNumeric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b.MonthEndDate &gt; a.reportdate
and b.MonthEndDate &lt;= (DATEADD(d, -DAY(DATEADD(m,1,DATEADD(yyyy, 2, a.reportdate))),DATEADD(m,1,DATEADD(yyyy, 2, a.reportdate))))
group by a.ReportDate
) d on a.reportdate = d.reportdate
where a.reportdate &lt; (DATEADD(d, -DAY(DATEADD(m,1,DATEADD(mm, -25, getdate()))),DATEADD(m,1,DATEADD(mm, -25, getdate()))))
and a.reportdate &gt; '12/31/1996'
order by a.ReportDate
</t>
        </r>
      </text>
    </comment>
    <comment ref="AB5" authorId="0" shapeId="0">
      <text>
        <r>
          <rPr>
            <sz val="10"/>
            <color indexed="81"/>
            <rFont val="Tahoma"/>
            <family val="2"/>
          </rPr>
          <t xml:space="preserve">
SELECT (DATEADD(d, -DAY(DATEADD(m,1,DATEADD(yyyy, 2, a.reportdate))),DATEADD(m,1,DATEADD(yyyy, 2, a.reportdate)))) as ReportDate, d.DefaultedAmount, a.Universe FROM 
(SELECT ReportDate, sum(FaceValueUSD) as Universe
FROM tblHysIndexMLMemberlistNew INNER JOIN tblHysMapRatings ON tblHysIndexMLMemberlistNew.Rating = tblHysMapRatings.RatingMLAlphaNumeric
inner join tblHysMapSectors ms on tblHysIndexMLMemberlistNew.SectorMLILevel4 = ms.SectorMLILevel4
WHERE (tickerindex= 'HW00' or tickerindex= 'H544' or TickerIndex = 'HW00.MissedDefault') and country = 'US' 
and Tickerbond not in ('WCOM','CIT','RESCAP','WAMU','AIB','GLBIR','BKIR','FNV') /*exclude Fallen Angels that defaulted within a year of transition of &gt;$3bn par*/
And ms.SectorCreditStrategy not in ('Energy','Materials')
GROUP BY ReportDate) a
left join
(SELECT ReportDate, sum(b.DefaultedAmount) AS DefaultedAmount
FROM tblHysIndexMLMemberlistNew a INNER JOIN tblHysMapRatings m ON a.Rating = m.RatingMLAlphaNumeric
inner join tblHysMapSectors ms on a.SectorMLILevel4 = ms.SectorMLILevel4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ms.SectorCreditStrategy not in ('Energy','Materials')
and b.MonthEndDate &gt; a.reportdate
and b.MonthEndDate &lt;= (DATEADD(d, -DAY(DATEADD(m,1,DATEADD(yyyy, 2, a.reportdate))),DATEADD(m,1,DATEADD(yyyy, 2, a.reportdate))))
group by a.ReportDate
) d on a.reportdate = d.reportdate
where a.reportdate &lt; (DATEADD(d, -DAY(DATEADD(m,1,DATEADD(mm, -25, getdate()))),DATEADD(m,1,DATEADD(mm, -25, getdate()))))
and a.reportdate &gt; '12/31/1996'
order by a.ReportDate
</t>
        </r>
      </text>
    </comment>
    <comment ref="AG5" authorId="0" shapeId="0">
      <text>
        <r>
          <rPr>
            <sz val="10"/>
            <color indexed="81"/>
            <rFont val="Tahoma"/>
            <family val="2"/>
          </rPr>
          <t xml:space="preserve">
SELECT (DATEADD(d, -DAY(DATEADD(m,1,DATEADD(yyyy, 2, a.reportdate))),DATEADD(m,1,DATEADD(yyyy, 2, a.reportdate)))) as ReportDate, d.DefaultedAmount, a.Universe FROM 
(SELECT ReportDate, sum(FaceValueUSD) as Universe
FROM tblHysIndexMLMemberlistNew INNER JOIN tblHysMapRatings ON tblHysIndexMLMemberlistNew.Rating = tblHysMapRatings.RatingMLAlphaNumeric
inner join tblHysMapSectors ms on tblHysIndexMLMemberlistNew.SectorMLILevel4 = ms.SectorMLILevel4
WHERE (tickerindex= 'HW00' or tickerindex= 'H544' or TickerIndex = 'HW00.MissedDefault') and country = 'US' 
and Tickerbond not in ('WCOM','CIT','RESCAP','WAMU','AIB','GLBIR','BKIR','FNV') /*exclude Fallen Angels that defaulted within a year of transition of &gt;$3bn par*/
And ms.SectorCreditStrategy not in ('Energy')
GROUP BY ReportDate) a
left join
(SELECT ReportDate, sum(b.DefaultedAmount) AS DefaultedAmount
FROM tblHysIndexMLMemberlistNew a INNER JOIN tblHysMapRatings m ON a.Rating = m.RatingMLAlphaNumeric
inner join tblHysMapSectors ms on a.SectorMLILevel4 = ms.SectorMLILevel4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ms.SectorCreditStrategy not in ('Energy')
and b.MonthEndDate &gt; a.reportdate
and b.MonthEndDate &lt;= (DATEADD(d, -DAY(DATEADD(m,1,DATEADD(yyyy, 2, a.reportdate))),DATEADD(m,1,DATEADD(yyyy, 2, a.reportdate))))
group by a.ReportDate
) d on a.reportdate = d.reportdate
where a.reportdate &lt; (DATEADD(d, -DAY(DATEADD(m,1,DATEADD(mm, -25, getdate()))),DATEADD(m,1,DATEADD(mm, -25, getdate()))))
and a.reportdate &gt; '12/31/1996'
order by a.ReportDate
</t>
        </r>
      </text>
    </comment>
  </commentList>
</comments>
</file>

<file path=xl/comments2.xml><?xml version="1.0" encoding="utf-8"?>
<comments xmlns="http://schemas.openxmlformats.org/spreadsheetml/2006/main">
  <authors>
    <author>Neha Khoda</author>
  </authors>
  <commentList>
    <comment ref="B4" authorId="0" shapeId="0">
      <text>
        <r>
          <rPr>
            <sz val="10"/>
            <color indexed="81"/>
            <rFont val="Tahoma"/>
            <family val="2"/>
          </rPr>
          <t>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group by ReportDate
order by ReportDate</t>
        </r>
      </text>
    </comment>
    <comment ref="J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'Automotive'
group by ReportDate
) e on f.ReportDate = e.ReportDate
Where f.ReportDate&gt;='01/31/1999'
Group by f.ReportDate, e.WtdRecovery, e.Face
Order by f.reportdate</t>
        </r>
      </text>
    </comment>
    <comment ref="N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'Capital Goods'
group by ReportDate
) e on f.ReportDate = e.ReportDate
Where f.ReportDate&gt;='01/31/1999'
Group by f.ReportDate, e.WtdRecovery, e.Face
Order by f.reportdate</t>
        </r>
      </text>
    </comment>
    <comment ref="R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'Commercial Services'
group by ReportDate
) e on f.ReportDate = e.ReportDate
Where f.ReportDate&gt;='01/31/1999'
Group by f.ReportDate, e.WtdRecovery, e.Face
Order by f.reportdate</t>
        </r>
      </text>
    </comment>
    <comment ref="V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'Consumer Products'
group by ReportDate
) e on f.ReportDate = e.ReportDate
Where f.ReportDate&gt;='01/31/1999'
Group by f.ReportDate, e.WtdRecovery, e.Face
Order by f.reportdate</t>
        </r>
      </text>
    </comment>
    <comment ref="Z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'Energy'
group by ReportDate
) e on f.ReportDate = e.ReportDate
Where f.ReportDate&gt;='01/31/1999'
Group by f.ReportDate, e.WtdRecovery, e.Face
Order by f.reportdate</t>
        </r>
      </text>
    </comment>
    <comment ref="AD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'Financials'
group by ReportDate
) e on f.ReportDate = e.ReportDate
Where f.ReportDate&gt;='01/31/1999'
Group by f.ReportDate, e.WtdRecovery, e.Face
Order by f.reportdate</t>
        </r>
      </text>
    </comment>
    <comment ref="AH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'Food'
group by ReportDate
) e on f.ReportDate = e.ReportDate
Where f.ReportDate&gt;='01/31/1999'
Group by f.ReportDate, e.WtdRecovery, e.Face
Order by f.reportdate</t>
        </r>
      </text>
    </comment>
    <comment ref="AL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'Gaming'
group by ReportDate
) e on f.ReportDate = e.ReportDate
Where f.ReportDate&gt;='01/31/1999'
Group by f.ReportDate, e.WtdRecovery, e.Face
Order by f.reportdate</t>
        </r>
      </text>
    </comment>
    <comment ref="AP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'Health Care'
group by ReportDate
) e on f.ReportDate = e.ReportDate
Where f.ReportDate&gt;='01/31/1999'
Group by f.ReportDate, e.WtdRecovery, e.Face
Order by f.reportdate</t>
        </r>
      </text>
    </comment>
    <comment ref="AT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'Hotels &amp; Leisure'
group by ReportDate
) e on f.ReportDate = e.ReportDate
Where f.ReportDate&gt;='01/31/1999'
Group by f.ReportDate, e.WtdRecovery, e.Face
Order by f.reportdate</t>
        </r>
      </text>
    </comment>
    <comment ref="AX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'Materials'
group by ReportDate
) e on f.ReportDate = e.ReportDate
Where f.ReportDate&gt;='01/31/1999'
Group by f.ReportDate, e.WtdRecovery, e.Face
Order by f.reportdate</t>
        </r>
      </text>
    </comment>
    <comment ref="BB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'Media'
group by ReportDate
) e on f.ReportDate = e.ReportDate
Where f.ReportDate&gt;='01/31/1999'
Group by f.ReportDate, e.WtdRecovery, e.Face
Order by f.reportdate</t>
        </r>
      </text>
    </comment>
    <comment ref="BF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'Real Estate'
group by ReportDate
) e on f.ReportDate = e.ReportDate
Where f.ReportDate&gt;='01/31/1999'
Group by f.ReportDate, e.WtdRecovery, e.Face
Order by f.reportdate</t>
        </r>
      </text>
    </comment>
    <comment ref="BJ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'Retail'
group by ReportDate
) e on f.ReportDate = e.ReportDate
Where f.ReportDate&gt;='01/31/1999'
Group by f.ReportDate, e.WtdRecovery, e.Face
Order by f.reportdate</t>
        </r>
      </text>
    </comment>
    <comment ref="BN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'Technology'
group by ReportDate
) e on f.ReportDate = e.ReportDate
Where f.ReportDate&gt;='01/31/1999'
Group by f.ReportDate, e.WtdRecovery, e.Face
Order by f.reportdate</t>
        </r>
      </text>
    </comment>
    <comment ref="BR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'Telecommunications'
group by ReportDate
) e on f.ReportDate = e.ReportDate
Where f.ReportDate&gt;='01/31/1999'
Group by f.ReportDate, e.WtdRecovery, e.Face
Order by f.reportdate</t>
        </r>
      </text>
    </comment>
    <comment ref="BV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'Transportation'
group by ReportDate
) e on f.ReportDate = e.ReportDate
Where f.ReportDate&gt;='01/31/1999'
Group by f.ReportDate, e.WtdRecovery, e.Face
Order by f.reportdate</t>
        </r>
      </text>
    </comment>
    <comment ref="BZ4" authorId="0" shapeId="0">
      <text>
        <r>
          <rPr>
            <sz val="10"/>
            <color indexed="81"/>
            <rFont val="Tahoma"/>
            <family val="2"/>
          </rPr>
          <t>Select e.WtdRecovery, e.Face, (e.WtdRecovery/e.Face)*100 as [LTM Sr Unsec recovery rate] from tblHysIndexMLMemberlistNew f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ms.SectorCreditStrategy = 'Utilities'
group by ReportDate
) e on f.ReportDate = e.ReportDate
Where f.ReportDate&gt;='01/31/1999'
Group by f.ReportDate, e.WtdRecovery, e.Face
Order by f.reportdate</t>
        </r>
      </text>
    </comment>
  </commentList>
</comments>
</file>

<file path=xl/comments3.xml><?xml version="1.0" encoding="utf-8"?>
<comments xmlns="http://schemas.openxmlformats.org/spreadsheetml/2006/main">
  <authors>
    <author>Neha Khoda</author>
  </authors>
  <commentList>
    <comment ref="B4" authorId="0" shapeId="0">
      <text>
        <r>
          <rPr>
            <sz val="10"/>
            <color indexed="81"/>
            <rFont val="Tahoma"/>
            <family val="2"/>
          </rPr>
          <t>Select e.ReportDate, f.WtdRecovery, f.Face from tblhysindexmlmemberlistnew e left join 
(
SELECT (DATEADD(d, -DAY(DATEADD(m,1,DATEADD(yyyy, 1, a.reportdate))),DATEADD(m,1,DATEADD(yyyy, 1,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1, a.reportdate))),DATEADD(m,1,DATEADD(yyyy, 1, a.reportdate))))
and reportdate &lt; (DATEADD(d, -DAY(DATEADD(m,1,DATEADD(mm, -13, getdate()))),DATEADD(m,1,DATEADD(mm, -13, getdate()))))
and reportdate &gt; '12/31/1996'
group by ReportDate
) f on e.ReportDate = f.ReportDate
Where e.ReportDate &gt;='01/31/1998'
Group by  e.ReportDate, f.WtdRecovery, f.Face 
Order by e.ReportDate</t>
        </r>
      </text>
    </comment>
    <comment ref="H4" authorId="0" shapeId="0">
      <text>
        <r>
          <rPr>
            <sz val="10"/>
            <color indexed="81"/>
            <rFont val="Tahoma"/>
            <family val="2"/>
          </rPr>
          <t>Select e.ReportDate, f.WtdRecovery, f.Face from tblhysindexmlmemberlistnew e left join
(
SELECT (DATEADD(d, -DAY(DATEADD(m,1,DATEADD(yyyy, 1, a.reportdate))),DATEADD(m,1,DATEADD(yyyy, 1,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1, a.reportdate))),DATEADD(m,1,DATEADD(yyyy, 1, a.reportdate))))
and reportdate &lt; (DATEADD(d, -DAY(DATEADD(m,1,DATEADD(mm, -13, getdate()))),DATEADD(m,1,DATEADD(mm, -13, getdate()))))
and reportdate &gt; '12/31/1996'
group by ReportDate
) f on e.ReportDate = f.ReportDate
Where e.ReportDate&gt;='01/31/1998' 
Group by e.ReportDate, f.WtdRecovery, f.Face
Order by e.ReportDate</t>
        </r>
      </text>
    </comment>
    <comment ref="M4" authorId="0" shapeId="0">
      <text>
        <r>
          <rPr>
            <sz val="10"/>
            <color indexed="81"/>
            <rFont val="Tahoma"/>
            <family val="2"/>
          </rPr>
          <t>SELECT (DATEADD(d, -DAY(DATEADD(m,1,DATEADD(yyyy, 1, a.reportdate))),DATEADD(m,1,DATEADD(yyyy, 1, a.reportdate)))) as ReportDate, 
sum(b.Price*a.FaceValueUSD)/100 AS WtdRecovery, sum(a.FaceValueUSD) as Face 
FROM tblHysIndexMLMemberlistNew a INNER JOIN tblHysMapRatings m ON a.Rating = m.RatingMLAlphaNumeric
inner join tblHysMapSectors ms on a.SectorMLILevel4 = ms.SectorMLILevel4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 /*exclude Fallen Angels that defaulted within a year of transition of &gt;$3bn par*/
and b.MonthEndDate &gt; a.reportdate
and b.MonthEndDate &lt;= (DATEADD(d, -DAY(DATEADD(m,1,DATEADD(yyyy, 1, a.reportdate))),DATEADD(m,1,DATEADD(yyyy, 1, a.reportdate))))
and reportdate &lt; (DATEADD(d, -DAY(DATEADD(m,1,DATEADD(mm, -13, getdate()))),DATEADD(m,1,DATEADD(mm, -13, getdate()))))
and reportdate &gt; '12/31/1996'
and ms.SectorCreditStrategy &lt;&gt; 'Energy'
and ms.SectorCreditStrategy &lt;&gt; 'Materials'
group by ReportDate
order by ReportDate</t>
        </r>
      </text>
    </comment>
    <comment ref="R4" authorId="0" shapeId="0">
      <text>
        <r>
          <rPr>
            <sz val="10"/>
            <color indexed="81"/>
            <rFont val="Tahoma"/>
            <family val="2"/>
          </rPr>
          <t>Select e.ReportDate, f.WtdRecovery, f.Face from tblhysindexmlmemberlistnew e left join
(
SELECT (DATEADD(d, -DAY(DATEADD(m,1,DATEADD(yyyy, 1, a.reportdate))),DATEADD(m,1,DATEADD(yyyy, 1,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'Senior Secured' or Seniority = 'Senior secured: first lien' or Seniority = 'Senior secured: 1st lien')
) b ON b.IndexCusip = a.Cusip 
WHERE (tickerindex= 'HW00' or tickerindex= 'H544' or TickerIndex = 'HW00.MissedDefault') and country = 'US'  
and Tickerbond not in ('WCOM','CIT','RESCAP','WAMU','AIB','GLBIR','BKIR','FNV', 'TXU','ABK','AMR') /*exclude Fallen Angels that defaulted within a year of transition of &gt;$3bn par*/
and b.MonthEndDate &gt; a.reportdate
and b.MonthEndDate &lt;= (DATEADD(d, -DAY(DATEADD(m,1,DATEADD(yyyy, 1, a.reportdate))),DATEADD(m,1,DATEADD(yyyy, 1, a.reportdate))))
and reportdate &lt; (DATEADD(d, -DAY(DATEADD(m,1,DATEADD(mm, -13, getdate()))),DATEADD(m,1,DATEADD(mm, -13, getdate()))))
and reportdate &gt; '12/31/1996'
group by ReportDate
) f on e.reportdate = f.reportdate
Where e.reportdate&gt;='01/31/1998'
Group by e.ReportDate, f.WtdRecovery, f.Face
Order by e.ReportDate</t>
        </r>
      </text>
    </comment>
    <comment ref="W4" authorId="0" shapeId="0">
      <text>
        <r>
          <rPr>
            <sz val="10"/>
            <color indexed="81"/>
            <rFont val="Tahoma"/>
            <family val="2"/>
          </rPr>
          <t>Select e.ReportDate, f.WtdRecovery, f.Face from tblhysindexmlmemberlistnew e left join
(
SELECT (DATEADD(d, -DAY(DATEADD(m,1,DATEADD(yyyy, 1, a.reportdate))),DATEADD(m,1,DATEADD(yyyy, 1,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'Subordinated'
) b ON b.IndexCusip = a.Cusip 
WHERE (tickerindex= 'HW00' or tickerindex= 'H544' or TickerIndex = 'HW00.MissedDefault') and country = 'US'  
and Tickerbond not in ('WCOM','CIT','RESCAP','WAMU','AIB','GLBIR','BKIR','FNV', 'TXU','ABK','AMR') /*exclude Fallen Angels that defaulted within a year of transition of &gt;$3bn par*/
and b.MonthEndDate &gt; a.reportdate
and b.MonthEndDate &lt;= (DATEADD(d, -DAY(DATEADD(m,1,DATEADD(yyyy, 1, a.reportdate))),DATEADD(m,1,DATEADD(yyyy, 1, a.reportdate))))
and reportdate &lt; (DATEADD(d, -DAY(DATEADD(m,1,DATEADD(mm, -13, getdate()))),DATEADD(m,1,DATEADD(mm, -13, getdate()))))
and reportdate &gt; '12/31/1996'
group by ReportDate
) f on e.ReportDate = f.ReportDate 
where e.reportdate&gt;='01/31/1998'
Group by e.ReportDate, f.WtdRecovery, f.Face
Order by e.ReportDate</t>
        </r>
      </text>
    </comment>
    <comment ref="AC4" authorId="0" shapeId="0">
      <text>
        <r>
          <rPr>
            <sz val="10"/>
            <color indexed="81"/>
            <rFont val="Tahoma"/>
            <family val="2"/>
          </rPr>
          <t>Select e.ReportDate, f.WtdRecovery, f.Face from tblhysindexmlmemberlistnew e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1, a.reportdate))),DATEADD(m,1,DATEADD(yyyy, 1, a.reportdate))))
and reportdate &lt; (DATEADD(d, -DAY(DATEADD(m,1,DATEADD(mm, -13, getdate()))),DATEADD(m,1,DATEADD(mm, -13, getdate()))))
and reportdate &gt; '12/31/1996'
group by ReportDate
) f on e.ReportDate = f.ReportDate
Where e.ReportDate&gt;='01/31/1998' 
Group by e.ReportDate, f.WtdRecovery, f.Face
Order by e.ReportDate</t>
        </r>
      </text>
    </comment>
    <comment ref="AH4" authorId="0" shapeId="0">
      <text>
        <r>
          <rPr>
            <sz val="10"/>
            <color indexed="81"/>
            <rFont val="Tahoma"/>
            <family val="2"/>
          </rPr>
          <t>Select e.ReportDate, f.WtdRecovery, f.Face from tblhysindexmlmemberlistnew e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'Senior Secured' or Seniority = 'Senior secured: first lien' or Seniority = 'Senior secured: 1st lien')
) b ON b.IndexCusip = a.Cusip 
WHERE (tickerindex= 'HW00' or tickerindex= 'H544' or TickerIndex = 'HW00.MissedDefault') and country = 'US'  
and Tickerbond not in ('WCOM','CIT','RESCAP','WAMU','AIB','GLBIR','BKIR','FNV', 'TXU','ABK','AMR') /*exclude Fallen Angels that defaulted within a year of transition of &gt;$3bn par*/
and b.MonthEndDate &gt; a.reportdate
and b.MonthEndDate &lt;= (DATEADD(d, -DAY(DATEADD(m,1,DATEADD(yyyy, 1, a.reportdate))),DATEADD(m,1,DATEADD(yyyy, 1, a.reportdate))))
and reportdate &lt; (DATEADD(d, -DAY(DATEADD(m,1,DATEADD(mm, -13, getdate()))),DATEADD(m,1,DATEADD(mm, -13, getdate()))))
and reportdate &gt; '12/31/1996'
group by ReportDate
) f on e.reportdate = f.reportdate
Where e.reportdate&gt;='01/31/1998'
Group by e.ReportDate, f.WtdRecovery, f.Face
Order by e.ReportDate</t>
        </r>
      </text>
    </comment>
    <comment ref="AM4" authorId="0" shapeId="0">
      <text>
        <r>
          <rPr>
            <sz val="10"/>
            <color indexed="81"/>
            <rFont val="Tahoma"/>
            <family val="2"/>
          </rPr>
          <t>Select e.ReportDate, f.WtdRecovery, f.Face from tblhysindexmlmemberlistnew e left join
(
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'Subordinated'
) b ON b.IndexCusip = a.Cusip 
WHERE (tickerindex= 'HW00' or tickerindex= 'H544' or TickerIndex = 'HW00.MissedDefault') and country = 'US'  
and Tickerbond not in ('WCOM','CIT','RESCAP','WAMU','AIB','GLBIR','BKIR','FNV', 'TXU','ABK','AMR') /*exclude Fallen Angels that defaulted within a year of transition of &gt;$3bn par*/
and b.MonthEndDate &gt; a.reportdate
and b.MonthEndDate &lt;= (DATEADD(d, -DAY(DATEADD(m,1,DATEADD(yyyy, 1, a.reportdate))),DATEADD(m,1,DATEADD(yyyy, 1, a.reportdate))))
and reportdate &lt; (DATEADD(d, -DAY(DATEADD(m,1,DATEADD(mm, -13, getdate()))),DATEADD(m,1,DATEADD(mm, -13, getdate()))))
and reportdate &gt; '12/31/1996'
group by ReportDate
) f on e.ReportDate = f.ReportDate 
where e.reportdate&gt;='01/31/1998'
Group by e.ReportDate, f.WtdRecovery, f.Face
Order by e.ReportDate</t>
        </r>
      </text>
    </comment>
  </commentList>
</comments>
</file>

<file path=xl/comments4.xml><?xml version="1.0" encoding="utf-8"?>
<comments xmlns="http://schemas.openxmlformats.org/spreadsheetml/2006/main">
  <authors>
    <author>Neha Khoda</author>
  </authors>
  <commentList>
    <comment ref="B5" authorId="0" shapeId="0">
      <text>
        <r>
          <rPr>
            <sz val="10"/>
            <color indexed="81"/>
            <rFont val="Tahoma"/>
            <family val="2"/>
          </rPr>
          <t>Select w.reportdate, x.WtdRecovery, x.face, x.srunsec from tblhysindexmlmemberlistnew w left join
(
SELECT (DATEADD(d, -DAY(DATEADD(m,1,DATEADD(yyyy, 2, a.reportdate))),DATEADD(m,1,DATEADD(yyyy, 2, a.reportdate)))) as ReportDate, 
sum(b.Price*b.defaultedamount)/100 AS WtdRecovery, sum(b.defaultedamount) as Face, sum(b.price*b.defaultedamount)/sum(b.defaultedamount) as SrUnsec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m.ratingalpha = 'bb'
group by ReportDate
) x on w.reportdate = x.reportdate 
Where w.reportdate&gt;='01/31/1999' 
group by w.reportdate, x.WtdRecovery, x.face, x.srunsec
order by w.reportdate</t>
        </r>
      </text>
    </comment>
    <comment ref="H5" authorId="0" shapeId="0">
      <text>
        <r>
          <rPr>
            <sz val="10"/>
            <color indexed="81"/>
            <rFont val="Tahoma"/>
            <family val="2"/>
          </rPr>
          <t>Select w.reportdate, x.WtdRecovery, x.face, x.srunsec from tblhysindexmlmemberlistnew w left join
(
SELECT (DATEADD(d, -DAY(DATEADD(m,1,DATEADD(yyyy, 2, a.reportdate))),DATEADD(m,1,DATEADD(yyyy, 2, a.reportdate)))) as ReportDate, 
sum(b.Price*b.defaultedamount)/100 AS WtdRecovery, sum(b.defaultedamount) as Face, sum(b.price*b.defaultedamount)/sum(b.defaultedamount) as SrUnsec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m.RatingAlpha = 'B'
group by ReportDate
) x on w.reportdate = x.reportdate
Where w.reportdate&gt;='01/31/1999' 
group by w.reportdate, x.WtdRecovery, x.face, x.srunsec
order by w.reportdate</t>
        </r>
      </text>
    </comment>
    <comment ref="N5" authorId="0" shapeId="0">
      <text>
        <r>
          <rPr>
            <sz val="10"/>
            <color indexed="81"/>
            <rFont val="Tahoma"/>
            <family val="2"/>
          </rPr>
          <t>Select w.reportdate, x.WtdRecovery, x.face, x.srunsec from tblhysindexmlmemberlistnew w left join
(
SELECT (DATEADD(d, -DAY(DATEADD(m,1,DATEADD(yyyy, 2, a.reportdate))),DATEADD(m,1,DATEADD(yyyy, 2, a.reportdate)))) as ReportDate, 
sum(b.Price*b.defaultedamount)/100 AS WtdRecovery, sum(b.defaultedamount) as Face, sum(b.price*b.defaultedamount)/sum(b.defaultedamount) as SrUnsec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and m.RatingAlpha = 'CCC'
group by ReportDate
) x on w.reportdate = x.reportdate
Where w.reportdate&gt;='01/31/1999' 
group by w.reportdate, x.WtdRecovery, x.face, x.srunsec
order by w.reportdate</t>
        </r>
      </text>
    </comment>
    <comment ref="W5" authorId="0" shapeId="0">
      <text>
        <r>
          <rPr>
            <sz val="10"/>
            <color indexed="81"/>
            <rFont val="Tahoma"/>
            <family val="2"/>
          </rPr>
          <t xml:space="preserve">
SELECT (DATEADD(d, -DAY(DATEADD(m,1,DATEADD(yyyy, 2, a.reportdate))),DATEADD(m,1,DATEADD(yyyy, 2, a.reportdate)))) as ReportDate, d.DefaultedAmount, a.Universe, (d.defaultedamount/a.universe)*100 as DefaultRate from
(SELECT ReportDate, sum(FaceValueUSD) as Universe
FROM tblHysIndexMLMemberlistNew INNER JOIN tblHysMapRatings m ON tblHysIndexMLMemberlistNew.Rating = m.RatingMLAlphaNumeric
inner join tblHysMapSectors ms on tblHysIndexMLMemberlistNew.SectorMLILevel4 = ms.SectorMLILevel4
WHERE (tickerindex= 'HW00' or tickerindex= 'H544' or TickerIndex = 'HW00.MissedDefault') and country = 'US' 
and Tickerbond not in ('WCOM','CIT','RESCAP','WAMU','AIB','GLBIR','BKIR','FNV') /*exclude Fallen Angels that defaulted within a year of transition of &gt;$3bn par*/
And m.ratingalpha = 'bb'
GROUP BY ReportDate) a
left join
(SELECT ReportDate, sum(b.DefaultedAmount) AS DefaultedAmount
FROM tblHysIndexMLMemberlistNew a INNER JOIN tblHysMapRatings m ON a.Rating = m.RatingMLAlphaNumeric
inner join tblHysMapSectors ms on a.SectorMLILevel4 = ms.SectorMLILevel4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m.RatingAlpha = 'bb'
and b.MonthEndDate &gt; a.reportdate
and b.MonthEndDate &lt;= (DATEADD(d, -DAY(DATEADD(m,1,DATEADD(yyyy, 2, a.reportdate))),DATEADD(m,1,DATEADD(yyyy, 2, a.reportdate))))
group by a.ReportDate
) d on a.reportdate = d.reportdate
where a.reportdate &lt; (DATEADD(d, -DAY(DATEADD(m,1,DATEADD(mm, -25, getdate()))),DATEADD(m,1,DATEADD(mm, -25, getdate()))))
and a.reportdate &gt; '12/31/1996'
order by a.ReportDate
</t>
        </r>
      </text>
    </comment>
    <comment ref="AB5" authorId="0" shapeId="0">
      <text>
        <r>
          <rPr>
            <sz val="10"/>
            <color indexed="81"/>
            <rFont val="Tahoma"/>
            <family val="2"/>
          </rPr>
          <t xml:space="preserve">
SELECT (DATEADD(d, -DAY(DATEADD(m,1,DATEADD(yyyy, 2, a.reportdate))),DATEADD(m,1,DATEADD(yyyy, 2, a.reportdate)))) as ReportDate, d.DefaultedAmount, a.Universe, (d.defaultedamount/a.universe)*100 as DefaultRate from
(SELECT ReportDate, sum(FaceValueUSD) as Universe
FROM tblHysIndexMLMemberlistNew INNER JOIN tblHysMapRatings m ON tblHysIndexMLMemberlistNew.Rating = m.RatingMLAlphaNumeric
inner join tblHysMapSectors ms on tblHysIndexMLMemberlistNew.SectorMLILevel4 = ms.SectorMLILevel4
WHERE (tickerindex= 'HW00' or tickerindex= 'H544' or TickerIndex = 'HW00.MissedDefault') and country = 'US' 
and Tickerbond not in ('WCOM','CIT','RESCAP','WAMU','AIB','GLBIR','BKIR','FNV') /*exclude Fallen Angels that defaulted within a year of transition of &gt;$3bn par*/
And m.ratingalpha = 'b'
GROUP BY ReportDate) a
left join
(SELECT ReportDate, sum(b.DefaultedAmount) AS DefaultedAmount
FROM tblHysIndexMLMemberlistNew a INNER JOIN tblHysMapRatings m ON a.Rating = m.RatingMLAlphaNumeric
inner join tblHysMapSectors ms on a.SectorMLILevel4 = ms.SectorMLILevel4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m.RatingAlpha = 'b'
and b.MonthEndDate &gt; a.reportdate
and b.MonthEndDate &lt;= (DATEADD(d, -DAY(DATEADD(m,1,DATEADD(yyyy, 2, a.reportdate))),DATEADD(m,1,DATEADD(yyyy, 2, a.reportdate))))
group by a.ReportDate
) d on a.reportdate = d.reportdate
where a.reportdate &lt; (DATEADD(d, -DAY(DATEADD(m,1,DATEADD(mm, -25, getdate()))),DATEADD(m,1,DATEADD(mm, -25, getdate()))))
and a.reportdate &gt; '12/31/1996'
order by a.ReportDate
</t>
        </r>
      </text>
    </comment>
    <comment ref="AG5" authorId="0" shapeId="0">
      <text>
        <r>
          <rPr>
            <sz val="10"/>
            <color indexed="81"/>
            <rFont val="Tahoma"/>
            <family val="2"/>
          </rPr>
          <t xml:space="preserve">
SELECT (DATEADD(d, -DAY(DATEADD(m,1,DATEADD(yyyy, 2, a.reportdate))),DATEADD(m,1,DATEADD(yyyy, 2, a.reportdate)))) as ReportDate, d.DefaultedAmount, a.Universe, (d.defaultedamount/a.universe)*100 as DefaultRate from
(SELECT ReportDate, sum(FaceValueUSD) as Universe
FROM tblHysIndexMLMemberlistNew INNER JOIN tblHysMapRatings m ON tblHysIndexMLMemberlistNew.Rating = m.RatingMLAlphaNumeric
inner join tblHysMapSectors ms on tblHysIndexMLMemberlistNew.SectorMLILevel4 = ms.SectorMLILevel4
WHERE (tickerindex= 'HW00' or tickerindex= 'H544' or TickerIndex = 'HW00.MissedDefault') and country = 'US' 
and Tickerbond not in ('WCOM','CIT','RESCAP','WAMU','AIB','GLBIR','BKIR','FNV') /*exclude Fallen Angels that defaulted within a year of transition of &gt;$3bn par*/
And m.ratingalpha = 'CCC'
GROUP BY ReportDate) a
left join
(SELECT ReportDate, sum(b.DefaultedAmount) AS DefaultedAmount
FROM tblHysIndexMLMemberlistNew a INNER JOIN tblHysMapRatings m ON a.Rating = m.RatingMLAlphaNumeric
inner join tblHysMapSectors ms on a.SectorMLILevel4 = ms.SectorMLILevel4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m.RatingAlpha = 'CCC'
and b.MonthEndDate &gt; a.reportdate
and b.MonthEndDate &lt;= (DATEADD(d, -DAY(DATEADD(m,1,DATEADD(yyyy, 2, a.reportdate))),DATEADD(m,1,DATEADD(yyyy, 2, a.reportdate))))
group by a.ReportDate
) d on a.reportdate = d.reportdate
where a.reportdate &lt; (DATEADD(d, -DAY(DATEADD(m,1,DATEADD(mm, -25, getdate()))),DATEADD(m,1,DATEADD(mm, -25, getdate()))))
and a.reportdate &gt; '12/31/1996'
order by a.ReportDate
</t>
        </r>
      </text>
    </comment>
  </commentList>
</comments>
</file>

<file path=xl/comments5.xml><?xml version="1.0" encoding="utf-8"?>
<comments xmlns="http://schemas.openxmlformats.org/spreadsheetml/2006/main">
  <authors>
    <author>Neha Khoda</author>
    <author>Oleg Melentyev</author>
  </authors>
  <commentList>
    <comment ref="B2" authorId="0" shapeId="0">
      <text>
        <r>
          <rPr>
            <sz val="10"/>
            <color indexed="81"/>
            <rFont val="Tahoma"/>
            <family val="2"/>
          </rPr>
          <t>SELECT (DATEADD(d, -DAY(DATEADD(m,1,DATEADD(yyyy, 2, a.reportdate))),DATEADD(m,1,DATEADD(yyyy, 2, a.reportdate)))) as ReportDate, 
sum(b.Price*b.defaultedamount)/100 AS WtdRecovery, sum(b.defaultedamount) as Face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group by ReportDate
order by ReportDate</t>
        </r>
      </text>
    </comment>
    <comment ref="G2" authorId="0" shapeId="0">
      <text>
        <r>
          <rPr>
            <sz val="10"/>
            <color indexed="81"/>
            <rFont val="Tahoma"/>
            <family val="2"/>
          </rPr>
          <t xml:space="preserve">
SELECT (DATEADD(d, -DAY(DATEADD(m,1,DATEADD(yyyy, 2, a.reportdate))),DATEADD(m,1,DATEADD(yyyy, 2, a.reportdate)))) as ReportDate, d.DefaultedAmount, a.Universe FROM 
(SELECT ReportDate, sum(FaceValueUSD) as Universe
FROM tblHysIndexMLMemberlistNew INNER JOIN tblHysMapRatings ON tblHysIndexMLMemberlistNew.Rating = tblHysMapRatings.RatingMLAlphaNumeric
WHERE (tickerindex= 'HW00' or tickerindex= 'H544' or TickerIndex = 'HW00.MissedDefault') and country = 'US' 
and Tickerbond not in ('WCOM','CIT','RESCAP','WAMU','AIB','GLBIR','BKIR','FNV') /*exclude Fallen Angels that defaulted within a year of transition of &gt;$3bn par*/
GROUP BY ReportDate) a
left join
(SELECT ReportDate, sum(b.DefaultedAmount) AS DefaultedAmount
FROM tblHysIndexMLMemberlistNew a INNER JOIN tblHysMapRatings m ON a.Rating = m.RatingMLAlphaNumeric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b.MonthEndDate &gt; a.reportdate
and b.MonthEndDate &lt;= (DATEADD(d, -DAY(DATEADD(m,1,DATEADD(yyyy, 2, a.reportdate))),DATEADD(m,1,DATEADD(yyyy, 2, a.reportdate))))
group by a.ReportDate
) d on a.reportdate = d.reportdate
where a.reportdate &lt; (DATEADD(d, -DAY(DATEADD(m,1,DATEADD(mm, -25, getdate()))),DATEADD(m,1,DATEADD(mm, -25, getdate()))))
and a.reportdate &gt; '12/31/1996'
order by a.ReportDate
</t>
        </r>
      </text>
    </comment>
    <comment ref="L2" authorId="1" shapeId="0">
      <text>
        <r>
          <rPr>
            <sz val="10"/>
            <color indexed="81"/>
            <rFont val="Tahoma"/>
            <family val="2"/>
          </rPr>
          <t>select a.reportdate, b.Secured/sum(a.facevalueusd)*100 as PctSecured from tblHysIndexMLMemberlistNew a
inner join tblHysMapCountries m on a.Country=m.Country
left join
(
select reportdate, sum(facevalueusd) as Secured from tblHysIndexMLMemberlistNew a inner join tblHysMapCountries m on a.Country=m.Country
where tickerindex='hw00' and [type]='secr' 
and m.EMDMFlag= 'DM' 
group by reportdate
) b
on a.reportdate=b.reportdate
where a.tickerindex='hw00'
and m.EMDMFlag= 'DM' 
and a.reportdate&gt;'12/31/1997'
group by a.reportdate, b.Secured
order by a.reportdate</t>
        </r>
      </text>
    </comment>
    <comment ref="M2" authorId="1" shapeId="0">
      <text>
        <r>
          <rPr>
            <sz val="10"/>
            <color indexed="81"/>
            <rFont val="Tahoma"/>
            <family val="2"/>
          </rPr>
          <t>select b.Secured/sum(a.facevalueusd)*100 as PctSecured from tblHysIndexMLMemberlistNew a
inner join tblHysMapCountries m on a.Country=m.Country
left join
(
select reportdate, sum(facevalueusd) as Secured from tblHysIndexMLMemberlistNew a inner join tblHysMapCountries m on a.Country=m.Country
where tickerindex='hw00' and [type]='senr' 
and m.EMDMFlag= 'DM' 
group by reportdate
) b
on a.reportdate=b.reportdate
where a.tickerindex='hw00'
and m.EMDMFlag= 'DM' 
and a.reportdate&gt;'12/31/1997'
group by a.reportdate, b.Secured
order by a.reportdate</t>
        </r>
      </text>
    </comment>
    <comment ref="N2" authorId="1" shapeId="0">
      <text>
        <r>
          <rPr>
            <sz val="10"/>
            <color indexed="81"/>
            <rFont val="Tahoma"/>
            <family val="2"/>
          </rPr>
          <t>select b.Secured/sum(a.facevalueusd)*100 as PctSecured from tblHysIndexMLMemberlistNew a
inner join tblHysMapCountries m on a.Country=m.Country
left join
(
select reportdate, sum(facevalueusd) as Secured from tblHysIndexMLMemberlistNew a inner join tblHysMapCountries m on a.Country=m.Country
where tickerindex='hw00' 
and [type] not in ('senr','secr')
and m.EMDMFlag= 'DM' 
group by reportdate
) b
on a.reportdate=b.reportdate
where a.tickerindex='hw00'
and m.EMDMFlag= 'DM' 
and a.reportdate&gt;'12/31/1997'
group by a.reportdate, b.Secured
order by a.reportdate</t>
        </r>
      </text>
    </comment>
  </commentList>
</comments>
</file>

<file path=xl/comments6.xml><?xml version="1.0" encoding="utf-8"?>
<comments xmlns="http://schemas.openxmlformats.org/spreadsheetml/2006/main">
  <authors>
    <author>Neha Khoda</author>
    <author>Oleg Melentyev</author>
  </authors>
  <commentList>
    <comment ref="B2" authorId="0" shapeId="0">
      <text>
        <r>
          <rPr>
            <sz val="10"/>
            <color indexed="81"/>
            <rFont val="Tahoma"/>
            <family val="2"/>
          </rPr>
          <t>SELECT (DATEADD(d, -DAY(DATEADD(m,1,DATEADD(yyyy, 2, a.reportdate))),DATEADD(m,1,DATEADD(yyyy, 2, a.reportdate)))) as ReportDate, 
sum(b.Price*a.FaceValueUSD)/100 AS WtdRecovery, sum(a.FaceValueUSD) as Face 
FROM tblHysIndexMLMemberlistNew a INNER JOIN tblHysMapRatings m ON a.Rating = m.RatingMLAlphaNumeric
inner join
(SELECT MonthEndDate, IndexCusip, Price, Seniority, DefaultedAmount
FROM tblHysDefaultsMaster 
where DebtTypeFlag = 'Corp'
and price is not null
and Seniority = 'Senior Unsecured'
) b ON b.IndexCusip = a.Cusip 
WHERE (tickerindex= 'HW00' or tickerindex= 'H544' or TickerIndex = 'HW00.MissedDefault') and country = 'US'  
and Tickerbond not in ('WCOM','CIT','RESCAP','WAMU','AIB','GLBIR','BKIR','FNV','TXU','ABK','AMR') /*exclude Fallen Angels that defaulted within a year of transition of &gt;$3bn par*/
and b.MonthEndDate &gt; a.reportdate
and b.MonthEndDate &lt;= (DATEADD(d, -DAY(DATEADD(m,1,DATEADD(yyyy, 2, a.reportdate))),DATEADD(m,1,DATEADD(yyyy, 2, a.reportdate))))
and reportdate &lt; (DATEADD(d, -DAY(DATEADD(m,1,DATEADD(mm, -25, getdate()))),DATEADD(m,1,DATEADD(mm, -25, getdate()))))
and reportdate &gt; '12/31/1996'
group by ReportDate
order by ReportDate</t>
        </r>
      </text>
    </comment>
    <comment ref="G2" authorId="0" shapeId="0">
      <text>
        <r>
          <rPr>
            <sz val="10"/>
            <color indexed="81"/>
            <rFont val="Tahoma"/>
            <family val="2"/>
          </rPr>
          <t xml:space="preserve">
SELECT (DATEADD(d, -DAY(DATEADD(m,1,DATEADD(yyyy, 2, a.reportdate))),DATEADD(m,1,DATEADD(yyyy, 2, a.reportdate)))) as ReportDate, d.DefaultedAmount, a.Universe FROM 
(SELECT ReportDate, sum(FaceValueUSD) as Universe
FROM tblHysIndexMLMemberlistNew INNER JOIN tblHysMapRatings ON tblHysIndexMLMemberlistNew.Rating = tblHysMapRatings.RatingMLAlphaNumeric
WHERE (tickerindex= 'HW00' or tickerindex= 'H544' or TickerIndex = 'HW00.MissedDefault') and country = 'US' 
and Tickerbond not in ('WCOM','CIT','RESCAP','WAMU','AIB','GLBIR','BKIR','FNV') /*exclude Fallen Angels that defaulted within a year of transition of &gt;$3bn par*/
GROUP BY ReportDate) a
left join
(SELECT ReportDate, sum(b.DefaultedAmount) AS DefaultedAmount
FROM tblHysIndexMLMemberlistNew a INNER JOIN tblHysMapRatings m ON a.Rating = m.RatingMLAlphaNumeric
inner join
(SELECT MonthEndDate, IndexCusip, DefaultedAmount
FROM tblHysDefaultsMaster 
where DebtTypeFlag = 'Corp'
) b ON b.IndexCusip = a.Cusip 
WHERE (tickerindex= 'HW00' or tickerindex= 'H544' or TickerIndex = 'HW00.MissedDefault') and country = 'US'  
and Tickerbond not in ('WCOM','CIT','RESCAP','WAMU','AIB','GLBIR','BKIR','FNV') /*exclude Fallen Angels that defaulted within a year of transition of &gt;$3bn par*/
and b.MonthEndDate &gt; a.reportdate
and b.MonthEndDate &lt;= (DATEADD(d, -DAY(DATEADD(m,1,DATEADD(yyyy, 2, a.reportdate))),DATEADD(m,1,DATEADD(yyyy, 2, a.reportdate))))
group by a.ReportDate
) d on a.reportdate = d.reportdate
where a.reportdate &lt; (DATEADD(d, -DAY(DATEADD(m,1,DATEADD(mm, -25, getdate()))),DATEADD(m,1,DATEADD(mm, -25, getdate()))))
and a.reportdate &gt; '12/31/1996'
order by a.ReportDate
</t>
        </r>
      </text>
    </comment>
    <comment ref="L2" authorId="1" shapeId="0">
      <text>
        <r>
          <rPr>
            <sz val="10"/>
            <color indexed="81"/>
            <rFont val="Tahoma"/>
            <family val="2"/>
          </rPr>
          <t>select a.reportdate, b.Secured/sum(a.facevalueusd)*100 as PctSecured from tblHysIndexMLMemberlistNew a
inner join tblHysMapCountries m on a.Country=m.Country
left join
(
select reportdate, sum(facevalueusd) as Secured from tblHysIndexMLMemberlistNew a inner join tblHysMapCountries m on a.Country=m.Country
where tickerindex='hw00' and [type]='secr' 
and m.EMDMFlag= 'DM' 
group by reportdate
) b
on a.reportdate=b.reportdate
where a.tickerindex='hw00'
and m.EMDMFlag= 'DM' 
and a.reportdate&gt;'12/31/1997'
group by a.reportdate, b.Secured
order by a.reportdate</t>
        </r>
      </text>
    </comment>
    <comment ref="M2" authorId="1" shapeId="0">
      <text>
        <r>
          <rPr>
            <sz val="10"/>
            <color indexed="81"/>
            <rFont val="Tahoma"/>
            <family val="2"/>
          </rPr>
          <t>select b.Secured/sum(a.facevalueusd)*100 as PctSecured from tblHysIndexMLMemberlistNew a
inner join tblHysMapCountries m on a.Country=m.Country
left join
(
select reportdate, sum(facevalueusd) as Secured from tblHysIndexMLMemberlistNew a inner join tblHysMapCountries m on a.Country=m.Country
where tickerindex='hw00' and [type]='senr' 
and m.EMDMFlag= 'DM' 
group by reportdate
) b
on a.reportdate=b.reportdate
where a.tickerindex='hw00'
and m.EMDMFlag= 'DM' 
and a.reportdate&gt;'12/31/1997'
group by a.reportdate, b.Secured
order by a.reportdate</t>
        </r>
      </text>
    </comment>
    <comment ref="N2" authorId="1" shapeId="0">
      <text>
        <r>
          <rPr>
            <sz val="10"/>
            <color indexed="81"/>
            <rFont val="Tahoma"/>
            <family val="2"/>
          </rPr>
          <t>select b.Secured/sum(a.facevalueusd)*100 as PctSecured from tblHysIndexMLMemberlistNew a
inner join tblHysMapCountries m on a.Country=m.Country
left join
(
select reportdate, sum(facevalueusd) as Secured from tblHysIndexMLMemberlistNew a inner join tblHysMapCountries m on a.Country=m.Country
where tickerindex='hw00' 
and [type] not in ('senr','secr')
and m.EMDMFlag= 'DM' 
group by reportdate
) b
on a.reportdate=b.reportdate
where a.tickerindex='hw00'
and m.EMDMFlag= 'DM' 
and a.reportdate&gt;'12/31/1997'
group by a.reportdate, b.Secured
order by a.reportdate</t>
        </r>
      </text>
    </comment>
  </commentList>
</comments>
</file>

<file path=xl/comments7.xml><?xml version="1.0" encoding="utf-8"?>
<comments xmlns="http://schemas.openxmlformats.org/spreadsheetml/2006/main">
  <authors>
    <author>Neha Khoda</author>
  </authors>
  <commentList>
    <comment ref="B2" authorId="0" shapeId="0">
      <text>
        <r>
          <rPr>
            <sz val="8"/>
            <color indexed="81"/>
            <rFont val="Tahoma"/>
            <family val="2"/>
          </rPr>
          <t xml:space="preserve">select MonthEndDate, Seniority, SectorCreditStrategy, IndexCusip6digits, avg(tblHysDefaultsMaster.Price) as Price, sum(tblHysDefaultsMaster.DefaultedAmount), tblHysIndexMLMemberlistNew.Country as Country, Subregion, EMDMFlag
from tblHysDefaultsMaster inner join tblHysIndexMLMemberlistNew 
on tblHysDefaultsMaster.IndexCusip=tblHysIndexMLMemberlistNew.Cusip
inner join tblHysMapCountries on tblHysIndexMLMemberlistNew.Country=tblHysMapCountries.Country
inner join tblHysMapSectors on tblHysIndexMLMemberlistNew.SectorMLILevel4=tblHysMapSectors.SectorMLILevel4
where 
IndexCusip Not Like 'ML%' and IndexCusip Not Like 'MD%'
and IndexCusip is not null
and DebtTypeFlag = 'Corp' 
and tblHysDefaultsMaster.Price is not null
and DefaultedAmount is not null
and reportdate = (select max(reportdate) from tblHysIndexMLMemberlistNew where cusip=indexcusip and reportdate&lt;defaultdate and tickerindex in ('HW00','H544','G0BC','HW00.MissedDefault','EMCB.MissedDefault'))
and tickerindex in ('HW00','H544','G0BC','HW00.MissedDefault','EMCB.MissedDefault')
group by MonthEndDate, Seniority, SectorCreditStrategy, IndexCusip6digits,tblHysIndexMLMemberlistNew.country,SubRegion,EMDMFlag
order by MonthEndDate, Seniority, SectorCreditStrategy, Subregion, EMDMFlag, IndexCusip6digits
</t>
        </r>
      </text>
    </comment>
    <comment ref="P2" authorId="0" shapeId="0">
      <text>
        <r>
          <rPr>
            <sz val="8"/>
            <color indexed="81"/>
            <rFont val="Tahoma"/>
            <family val="2"/>
          </rPr>
          <t xml:space="preserve">select IndexCusip6digits, seniority, avg(tblHysDefaultsMaster.Price) as Price, tblHysIndexMLMemberlistNew.Country as Country, Subregion, EMDMFlag
from tblHysDefaultsMaster inner join tblHysIndexMLMemberlistNew 
on tblHysDefaultsMaster.IndexCusip=tblHysIndexMLMemberlistNew.Cusip
inner join tblHysMapCountries on tblHysIndexMLMemberlistNew.Country=tblHysMapCountries.Country
where 
IndexCusip Not Like 'ML%' and IndexCusip Not Like 'MD%'
and defaultdate&gt;'12/31/2008'
and DebtTypeFlag = 'Corp' 
and tblHysDefaultsMaster.Price is not null
and DefaultedAmount is not null
and reportdate = (select max(reportdate) from tblHysIndexMLMemberlistNew where cusip=indexcusip and tickerindex in ('HW00','H544','G0BC','HW00.MissedDefault','EMCB.MissedDefault'))
and tickerindex in ('HW00','H544','G0BC','HW00.MissedDefault','EMCB.MissedDefault')
group by IndexCusip6digits,tblHysIndexMLMemberlistNew.country,SubRegion,EMDMFlag,Seniority
order by Subregion, EMDMFlag, Seniority, IndexCusip6digits
</t>
        </r>
      </text>
    </comment>
    <comment ref="X2" authorId="0" shapeId="0">
      <text>
        <r>
          <rPr>
            <sz val="8"/>
            <color indexed="81"/>
            <rFont val="Tahoma"/>
            <family val="2"/>
          </rPr>
          <t xml:space="preserve">select year(DefaultDate) as YEar, IndexCusip6digits, avg(tblHysDefaultsMaster.Price) as Price, tblHysIndexMLMemberlistNew.Country as Country, Subregion, EMDMFlag
from tblHysDefaultsMaster inner join tblHysIndexMLMemberlistNew 
on tblHysDefaultsMaster.IndexCusip=tblHysIndexMLMemberlistNew.Cusip
inner join tblHysMapCountries on tblHysIndexMLMemberlistNew.Country=tblHysMapCountries.Country
where Seniority='Senior Unsecured' 
and IndexCusip Not Like 'ML%' and IndexCusip Not Like 'MD%'
and defaultdate&gt;'12/31/2008'
and DebtTypeFlag = 'Corp' 
and tblHysDefaultsMaster.Price is not null
and DefaultedAmount is not null
and reportdate = (select max(reportdate) from tblHysIndexMLMemberlistNew where cusip=indexcusip)
and tickerindex in ('HW00','H544','G0BC','HW00.MissedDefault','EMCB.MissedDefault')
group by year(DefaultDate), IndexCusip6digits,tblHysIndexMLMemberlistNew.country,SubRegion,EMDMFlag
order by year(DefaultDate),Subregion, EMDMFlag, IndexCusip6digits
</t>
        </r>
      </text>
    </comment>
    <comment ref="AH2" authorId="0" shapeId="0">
      <text>
        <r>
          <rPr>
            <sz val="8"/>
            <color indexed="81"/>
            <rFont val="Tahoma"/>
            <family val="2"/>
          </rPr>
          <t xml:space="preserve">select year(DefaultDate) as Year, name, IndexCusip6digits, avg(tblHysDefaultsMaster.Price) as Price, tblHysIndexMLMemberlistNew.Country as Country, Subregion, EMDMFlag
from tblHysDefaultsMaster inner join tblHysIndexMLMemberlistNew 
on tblHysDefaultsMaster.IndexCusip=tblHysIndexMLMemberlistNew.Cusip
inner join tblHysMapCountries on tblHysIndexMLMemberlistNew.Country=tblHysMapCountries.Country
inner join tblHysMapSectors on tblHysIndexMLMemberlistNew.SectorMLILevel4=tblHysMapSectors.SectorMLILevel4
where Seniority='Senior Unsecured' 
and IndexCusip Not Like 'ML%' and IndexCusip Not Like 'MD%'
and DebtTypeFlag = 'Corp' 
and tblHysDefaultsMaster.Price is not null
and DefaultedAmount is not null
and reportdate = (select max(reportdate) from tblHysIndexMLMemberlistNew where cusip=indexcusip and reportdate&lt;defaultdate and tickerindex in ('HW00','H544','G0BC','HW00.MissedDefault','EMCB.MissedDefault'))
and tickerindex in ('HW00','H544','G0BC','HW00.MissedDefault','EMCB.MissedDefault')
and tblHysMapSectors.SectorCreditStrategy = 'Financials'
group by year(DefaultDate), name, IndexCusip6digits,tblHysIndexMLMemberlistNew.country,SubRegion,EMDMFlag
order by EMDMFlag, Subregion, year(DefaultDate), name, IndexCusip6digits
</t>
        </r>
      </text>
    </comment>
  </commentList>
</comments>
</file>

<file path=xl/sharedStrings.xml><?xml version="1.0" encoding="utf-8"?>
<sst xmlns="http://schemas.openxmlformats.org/spreadsheetml/2006/main" count="12519" uniqueCount="1312">
  <si>
    <t>LTM recovered face</t>
  </si>
  <si>
    <t>ReportDate</t>
  </si>
  <si>
    <t>LTM defaulted face</t>
  </si>
  <si>
    <t>US HY</t>
  </si>
  <si>
    <t>ex-Commodities</t>
  </si>
  <si>
    <t>ex-Energy</t>
  </si>
  <si>
    <t>BofA-ML Senior Unsecured Recovery Rates</t>
  </si>
  <si>
    <t>BofA-ML Senior Unsecured Recovery Rates by Sector</t>
  </si>
  <si>
    <t>Face</t>
  </si>
  <si>
    <t>Automotive</t>
  </si>
  <si>
    <t>Capital Goods</t>
  </si>
  <si>
    <t>Consumer Products</t>
  </si>
  <si>
    <t>Food</t>
  </si>
  <si>
    <t>Gaming</t>
  </si>
  <si>
    <t>Health Care</t>
  </si>
  <si>
    <t>Real Estate</t>
  </si>
  <si>
    <t>Telecommunications</t>
  </si>
  <si>
    <t>Transportation</t>
  </si>
  <si>
    <t>Utilities</t>
  </si>
  <si>
    <t>Financials</t>
  </si>
  <si>
    <t>Commercial Services</t>
  </si>
  <si>
    <t>Technology</t>
  </si>
  <si>
    <t>Retail</t>
  </si>
  <si>
    <t>Media</t>
  </si>
  <si>
    <t>Hotels &amp; Leisure</t>
  </si>
  <si>
    <t>Materials</t>
  </si>
  <si>
    <t>Energy</t>
  </si>
  <si>
    <t>LTM Default Rate</t>
  </si>
  <si>
    <t>Universe</t>
  </si>
  <si>
    <t>Select sector here &gt;&gt;</t>
  </si>
  <si>
    <t>Sector</t>
  </si>
  <si>
    <t>BofA-ML US HY LTM Recovery Rate</t>
  </si>
  <si>
    <t>Sector LTM Default Rates, ending &gt;&gt;</t>
  </si>
  <si>
    <t>US HY recovery rate</t>
  </si>
  <si>
    <t>DM</t>
  </si>
  <si>
    <t>US</t>
  </si>
  <si>
    <t>039380</t>
  </si>
  <si>
    <t>Senior Unsecured</t>
  </si>
  <si>
    <t>EM</t>
  </si>
  <si>
    <t>Europe</t>
  </si>
  <si>
    <t>UA</t>
  </si>
  <si>
    <t>591555</t>
  </si>
  <si>
    <t>870738</t>
  </si>
  <si>
    <t>BS</t>
  </si>
  <si>
    <t>Senior Secured</t>
  </si>
  <si>
    <t>92531X</t>
  </si>
  <si>
    <t>62704P</t>
  </si>
  <si>
    <t>Latin America</t>
  </si>
  <si>
    <t>CL</t>
  </si>
  <si>
    <t>05330J</t>
  </si>
  <si>
    <t>MX</t>
  </si>
  <si>
    <t>29246D</t>
  </si>
  <si>
    <t>398176</t>
  </si>
  <si>
    <t>BR</t>
  </si>
  <si>
    <t>89031R</t>
  </si>
  <si>
    <t>RU</t>
  </si>
  <si>
    <t>55973B</t>
  </si>
  <si>
    <t>165167</t>
  </si>
  <si>
    <t>13057Q</t>
  </si>
  <si>
    <t>PL</t>
  </si>
  <si>
    <t>676253</t>
  </si>
  <si>
    <t>DE</t>
  </si>
  <si>
    <t>Asia/Pacific</t>
  </si>
  <si>
    <t>CN</t>
  </si>
  <si>
    <t>536022</t>
  </si>
  <si>
    <t>008294</t>
  </si>
  <si>
    <t>25212W</t>
  </si>
  <si>
    <t>Subordinated</t>
  </si>
  <si>
    <t>269279</t>
  </si>
  <si>
    <t>023850</t>
  </si>
  <si>
    <t>74840D</t>
  </si>
  <si>
    <t>796038</t>
  </si>
  <si>
    <t>382410</t>
  </si>
  <si>
    <t>02076X</t>
  </si>
  <si>
    <t>427093</t>
  </si>
  <si>
    <t>ID</t>
  </si>
  <si>
    <t>083518</t>
  </si>
  <si>
    <t>78636X</t>
  </si>
  <si>
    <t>93317Q</t>
  </si>
  <si>
    <t>890311</t>
  </si>
  <si>
    <t>62910T</t>
  </si>
  <si>
    <t>346091</t>
  </si>
  <si>
    <t>09203Y</t>
  </si>
  <si>
    <t>GB</t>
  </si>
  <si>
    <t>17186E</t>
  </si>
  <si>
    <t>02564P</t>
  </si>
  <si>
    <t>19686T</t>
  </si>
  <si>
    <t>608753</t>
  </si>
  <si>
    <t>975731</t>
  </si>
  <si>
    <t>93564A</t>
  </si>
  <si>
    <t>80007P</t>
  </si>
  <si>
    <t>59804V</t>
  </si>
  <si>
    <t>40537Q</t>
  </si>
  <si>
    <t>307322</t>
  </si>
  <si>
    <t>559417</t>
  </si>
  <si>
    <t>14986N</t>
  </si>
  <si>
    <t>74920A</t>
  </si>
  <si>
    <t>02554F</t>
  </si>
  <si>
    <t>Canada</t>
  </si>
  <si>
    <t>CA</t>
  </si>
  <si>
    <t>04248L</t>
  </si>
  <si>
    <t>48300T</t>
  </si>
  <si>
    <t>92275P</t>
  </si>
  <si>
    <t>531359</t>
  </si>
  <si>
    <t>98418G</t>
  </si>
  <si>
    <t>80629Q</t>
  </si>
  <si>
    <t>74837R</t>
  </si>
  <si>
    <t>019344</t>
  </si>
  <si>
    <t>92824D</t>
  </si>
  <si>
    <t>00830F</t>
  </si>
  <si>
    <t>20588Y</t>
  </si>
  <si>
    <t>750438</t>
  </si>
  <si>
    <t>67104H</t>
  </si>
  <si>
    <t>31529T</t>
  </si>
  <si>
    <t>92824B</t>
  </si>
  <si>
    <t>02152F</t>
  </si>
  <si>
    <t>127693</t>
  </si>
  <si>
    <t>84359Y</t>
  </si>
  <si>
    <t>EJ8380</t>
  </si>
  <si>
    <t>120469</t>
  </si>
  <si>
    <t>42952U</t>
  </si>
  <si>
    <t>AR</t>
  </si>
  <si>
    <t>92935N</t>
  </si>
  <si>
    <t>29259G</t>
  </si>
  <si>
    <t>67021B</t>
  </si>
  <si>
    <t>62914Q</t>
  </si>
  <si>
    <t>46263Y</t>
  </si>
  <si>
    <t>46262E</t>
  </si>
  <si>
    <t>PT</t>
  </si>
  <si>
    <t>Africa</t>
  </si>
  <si>
    <t>ZA</t>
  </si>
  <si>
    <t>05572U</t>
  </si>
  <si>
    <t>01660N</t>
  </si>
  <si>
    <t>BM</t>
  </si>
  <si>
    <t>973735</t>
  </si>
  <si>
    <t>29667W</t>
  </si>
  <si>
    <t>018089</t>
  </si>
  <si>
    <t>16946L</t>
  </si>
  <si>
    <t>60877U</t>
  </si>
  <si>
    <t>882330</t>
  </si>
  <si>
    <t>873168</t>
  </si>
  <si>
    <t>470355</t>
  </si>
  <si>
    <t>29269Q</t>
  </si>
  <si>
    <t>BE</t>
  </si>
  <si>
    <t>14756F</t>
  </si>
  <si>
    <t>52490F</t>
  </si>
  <si>
    <t>03851P</t>
  </si>
  <si>
    <t>Middle East</t>
  </si>
  <si>
    <t>KZ</t>
  </si>
  <si>
    <t>Y00377</t>
  </si>
  <si>
    <t>37946S</t>
  </si>
  <si>
    <t>AU</t>
  </si>
  <si>
    <t>59841R</t>
  </si>
  <si>
    <t>D04847</t>
  </si>
  <si>
    <t>ES</t>
  </si>
  <si>
    <t>L1861K</t>
  </si>
  <si>
    <t>05462G</t>
  </si>
  <si>
    <t>F9893R</t>
  </si>
  <si>
    <t>60458P</t>
  </si>
  <si>
    <t>057590</t>
  </si>
  <si>
    <t>67089W</t>
  </si>
  <si>
    <t>39304K</t>
  </si>
  <si>
    <t>54222R</t>
  </si>
  <si>
    <t>19189W</t>
  </si>
  <si>
    <t>781748</t>
  </si>
  <si>
    <t>25030W</t>
  </si>
  <si>
    <t>21986V</t>
  </si>
  <si>
    <t>57773A</t>
  </si>
  <si>
    <t>HU</t>
  </si>
  <si>
    <t>N5574M</t>
  </si>
  <si>
    <t>15135R</t>
  </si>
  <si>
    <t>71944M</t>
  </si>
  <si>
    <t>00126V</t>
  </si>
  <si>
    <t>68234K</t>
  </si>
  <si>
    <t>302051</t>
  </si>
  <si>
    <t>125182</t>
  </si>
  <si>
    <t>91724R</t>
  </si>
  <si>
    <t>171276</t>
  </si>
  <si>
    <t>38011M</t>
  </si>
  <si>
    <t>055508</t>
  </si>
  <si>
    <t>778669</t>
  </si>
  <si>
    <t>U1259B</t>
  </si>
  <si>
    <t>15080B</t>
  </si>
  <si>
    <t>NL</t>
  </si>
  <si>
    <t>N8126Z</t>
  </si>
  <si>
    <t>N8109C</t>
  </si>
  <si>
    <t>EH5043</t>
  </si>
  <si>
    <t>292681</t>
  </si>
  <si>
    <t>IT</t>
  </si>
  <si>
    <t>T8380H</t>
  </si>
  <si>
    <t>709600</t>
  </si>
  <si>
    <t>501786</t>
  </si>
  <si>
    <t>53218M</t>
  </si>
  <si>
    <t>292680</t>
  </si>
  <si>
    <t>281023</t>
  </si>
  <si>
    <t>37252C</t>
  </si>
  <si>
    <t>75734P</t>
  </si>
  <si>
    <t>690368</t>
  </si>
  <si>
    <t>S5677V</t>
  </si>
  <si>
    <t>05955W</t>
  </si>
  <si>
    <t>111384</t>
  </si>
  <si>
    <t>00208J</t>
  </si>
  <si>
    <t>70336T</t>
  </si>
  <si>
    <t>44157Q</t>
  </si>
  <si>
    <t>EF4137</t>
  </si>
  <si>
    <t>76113B</t>
  </si>
  <si>
    <t>76114E</t>
  </si>
  <si>
    <t>420122</t>
  </si>
  <si>
    <t>75734R</t>
  </si>
  <si>
    <t>757344</t>
  </si>
  <si>
    <t>N7055R</t>
  </si>
  <si>
    <t>17274R</t>
  </si>
  <si>
    <t>239191</t>
  </si>
  <si>
    <t>608328</t>
  </si>
  <si>
    <t>15235L</t>
  </si>
  <si>
    <t>37990V</t>
  </si>
  <si>
    <t>25456N</t>
  </si>
  <si>
    <t>759219</t>
  </si>
  <si>
    <t>277461</t>
  </si>
  <si>
    <t>CH</t>
  </si>
  <si>
    <t>71676B</t>
  </si>
  <si>
    <t>716745</t>
  </si>
  <si>
    <t>50217B</t>
  </si>
  <si>
    <t>14888T</t>
  </si>
  <si>
    <t>EI3805</t>
  </si>
  <si>
    <t>G6640T</t>
  </si>
  <si>
    <t>G6639Q</t>
  </si>
  <si>
    <t>G66388</t>
  </si>
  <si>
    <t>552075</t>
  </si>
  <si>
    <t>HK</t>
  </si>
  <si>
    <t>82934H</t>
  </si>
  <si>
    <t>247907</t>
  </si>
  <si>
    <t>03841X</t>
  </si>
  <si>
    <t>00104B</t>
  </si>
  <si>
    <t>265338</t>
  </si>
  <si>
    <t>008674</t>
  </si>
  <si>
    <t>777774</t>
  </si>
  <si>
    <t>62912P</t>
  </si>
  <si>
    <t>629121</t>
  </si>
  <si>
    <t>26816L</t>
  </si>
  <si>
    <t>370290</t>
  </si>
  <si>
    <t>023771</t>
  </si>
  <si>
    <t>001765</t>
  </si>
  <si>
    <t>442488</t>
  </si>
  <si>
    <t>LU</t>
  </si>
  <si>
    <t>L6026E</t>
  </si>
  <si>
    <t>69344V</t>
  </si>
  <si>
    <t>69344M</t>
  </si>
  <si>
    <t>768369</t>
  </si>
  <si>
    <t>358497</t>
  </si>
  <si>
    <t>55277J</t>
  </si>
  <si>
    <t>75601R</t>
  </si>
  <si>
    <t>651715</t>
  </si>
  <si>
    <t>IE</t>
  </si>
  <si>
    <t>G4945H</t>
  </si>
  <si>
    <t>FR</t>
  </si>
  <si>
    <t>F6638G</t>
  </si>
  <si>
    <t>66989L</t>
  </si>
  <si>
    <t>68385B</t>
  </si>
  <si>
    <t>68383K</t>
  </si>
  <si>
    <t>639579</t>
  </si>
  <si>
    <t>761253</t>
  </si>
  <si>
    <t>G4945A</t>
  </si>
  <si>
    <t>49338P</t>
  </si>
  <si>
    <t>415905</t>
  </si>
  <si>
    <t>805844</t>
  </si>
  <si>
    <t>G02086</t>
  </si>
  <si>
    <t>G0207T</t>
  </si>
  <si>
    <t>G0149K</t>
  </si>
  <si>
    <t>ED8346</t>
  </si>
  <si>
    <t>ED2243</t>
  </si>
  <si>
    <t>CZ</t>
  </si>
  <si>
    <t>X76313</t>
  </si>
  <si>
    <t>G4937G</t>
  </si>
  <si>
    <t>G4937B</t>
  </si>
  <si>
    <t>G49374</t>
  </si>
  <si>
    <t>G13720</t>
  </si>
  <si>
    <t>92851R</t>
  </si>
  <si>
    <t>92851F</t>
  </si>
  <si>
    <t>390064</t>
  </si>
  <si>
    <t>455209</t>
  </si>
  <si>
    <t>53957M</t>
  </si>
  <si>
    <t>02744R</t>
  </si>
  <si>
    <t>57301P</t>
  </si>
  <si>
    <t>573013</t>
  </si>
  <si>
    <t>023139</t>
  </si>
  <si>
    <t>NO</t>
  </si>
  <si>
    <t>89612B</t>
  </si>
  <si>
    <t>034918</t>
  </si>
  <si>
    <t>433514</t>
  </si>
  <si>
    <t>204755</t>
  </si>
  <si>
    <t>114535</t>
  </si>
  <si>
    <t>75040P</t>
  </si>
  <si>
    <t>707078</t>
  </si>
  <si>
    <t>093679</t>
  </si>
  <si>
    <t>L4881N</t>
  </si>
  <si>
    <t>888312</t>
  </si>
  <si>
    <t>ED7187</t>
  </si>
  <si>
    <t>92926T</t>
  </si>
  <si>
    <t>89676X</t>
  </si>
  <si>
    <t>64125B</t>
  </si>
  <si>
    <t>650341</t>
  </si>
  <si>
    <t>90333L</t>
  </si>
  <si>
    <t>G2073E</t>
  </si>
  <si>
    <t>65653R</t>
  </si>
  <si>
    <t>055967</t>
  </si>
  <si>
    <t>05568A</t>
  </si>
  <si>
    <t>618270</t>
  </si>
  <si>
    <t>84842P</t>
  </si>
  <si>
    <t>574754</t>
  </si>
  <si>
    <t>916906</t>
  </si>
  <si>
    <t>398186</t>
  </si>
  <si>
    <t>JP</t>
  </si>
  <si>
    <t>EC3789</t>
  </si>
  <si>
    <t>016275</t>
  </si>
  <si>
    <t>09852T</t>
  </si>
  <si>
    <t>87973T</t>
  </si>
  <si>
    <t>29276K</t>
  </si>
  <si>
    <t>74756T</t>
  </si>
  <si>
    <t>656559</t>
  </si>
  <si>
    <t>D8563X</t>
  </si>
  <si>
    <t>854631</t>
  </si>
  <si>
    <t>75605E</t>
  </si>
  <si>
    <t>038101</t>
  </si>
  <si>
    <t>D8407F</t>
  </si>
  <si>
    <t>174420</t>
  </si>
  <si>
    <t>004398</t>
  </si>
  <si>
    <t>00826W</t>
  </si>
  <si>
    <t>07556Q</t>
  </si>
  <si>
    <t>40521W</t>
  </si>
  <si>
    <t>40521H</t>
  </si>
  <si>
    <t>537535</t>
  </si>
  <si>
    <t>024937</t>
  </si>
  <si>
    <t>852591</t>
  </si>
  <si>
    <t>755267</t>
  </si>
  <si>
    <t>263578</t>
  </si>
  <si>
    <t>195556</t>
  </si>
  <si>
    <t>195554</t>
  </si>
  <si>
    <t>125581</t>
  </si>
  <si>
    <t>125577</t>
  </si>
  <si>
    <t>184502</t>
  </si>
  <si>
    <t>EF9575</t>
  </si>
  <si>
    <t>EF6940</t>
  </si>
  <si>
    <t>EF1611</t>
  </si>
  <si>
    <t>ED8558</t>
  </si>
  <si>
    <t>ED7127</t>
  </si>
  <si>
    <t>ED6176</t>
  </si>
  <si>
    <t>ED4576</t>
  </si>
  <si>
    <t>12560P</t>
  </si>
  <si>
    <t>125568</t>
  </si>
  <si>
    <t>02369B</t>
  </si>
  <si>
    <t>202608</t>
  </si>
  <si>
    <t>G9544B</t>
  </si>
  <si>
    <t>216762</t>
  </si>
  <si>
    <t>G5712E</t>
  </si>
  <si>
    <t>305560</t>
  </si>
  <si>
    <t>909214</t>
  </si>
  <si>
    <t>N65965</t>
  </si>
  <si>
    <t>62947Q</t>
  </si>
  <si>
    <t>75409F</t>
  </si>
  <si>
    <t>521865</t>
  </si>
  <si>
    <t>640071</t>
  </si>
  <si>
    <t>007922</t>
  </si>
  <si>
    <t>EC9743</t>
  </si>
  <si>
    <t>499040</t>
  </si>
  <si>
    <t>099599</t>
  </si>
  <si>
    <t>562670</t>
  </si>
  <si>
    <t>83001L</t>
  </si>
  <si>
    <t>45771V</t>
  </si>
  <si>
    <t>019645</t>
  </si>
  <si>
    <t>C3735X</t>
  </si>
  <si>
    <t>370442</t>
  </si>
  <si>
    <t>36380V</t>
  </si>
  <si>
    <t>428303</t>
  </si>
  <si>
    <t>34460X</t>
  </si>
  <si>
    <t>F91824</t>
  </si>
  <si>
    <t>698604</t>
  </si>
  <si>
    <t>04962V</t>
  </si>
  <si>
    <t>252126</t>
  </si>
  <si>
    <t>13874T</t>
  </si>
  <si>
    <t>373200</t>
  </si>
  <si>
    <t>39576Q</t>
  </si>
  <si>
    <t>25212E</t>
  </si>
  <si>
    <t>140909</t>
  </si>
  <si>
    <t>Y0433E</t>
  </si>
  <si>
    <t>29270U</t>
  </si>
  <si>
    <t>112013</t>
  </si>
  <si>
    <t>EH3134</t>
  </si>
  <si>
    <t>92839U</t>
  </si>
  <si>
    <t>682391</t>
  </si>
  <si>
    <t>240028</t>
  </si>
  <si>
    <t>126001</t>
  </si>
  <si>
    <t>885797</t>
  </si>
  <si>
    <t>085791</t>
  </si>
  <si>
    <t>64805E</t>
  </si>
  <si>
    <t>102183</t>
  </si>
  <si>
    <t>102175</t>
  </si>
  <si>
    <t>TH</t>
  </si>
  <si>
    <t>EF1122</t>
  </si>
  <si>
    <t>885218</t>
  </si>
  <si>
    <t>EG0444</t>
  </si>
  <si>
    <t>EF7132</t>
  </si>
  <si>
    <t>8998X0</t>
  </si>
  <si>
    <t>89989E</t>
  </si>
  <si>
    <t>053505</t>
  </si>
  <si>
    <t>458408</t>
  </si>
  <si>
    <t>75524D</t>
  </si>
  <si>
    <t>345370</t>
  </si>
  <si>
    <t>345220</t>
  </si>
  <si>
    <t>35687M</t>
  </si>
  <si>
    <t>729416</t>
  </si>
  <si>
    <t>58446M</t>
  </si>
  <si>
    <t>06851T</t>
  </si>
  <si>
    <t>857689</t>
  </si>
  <si>
    <t>G2935Y</t>
  </si>
  <si>
    <t>897853</t>
  </si>
  <si>
    <t>EG1583</t>
  </si>
  <si>
    <t>64201P</t>
  </si>
  <si>
    <t>779282</t>
  </si>
  <si>
    <t>779273</t>
  </si>
  <si>
    <t>G19990</t>
  </si>
  <si>
    <t>451663</t>
  </si>
  <si>
    <t>16117P</t>
  </si>
  <si>
    <t>12502C</t>
  </si>
  <si>
    <t>12501B</t>
  </si>
  <si>
    <t>1248EP</t>
  </si>
  <si>
    <t>978093</t>
  </si>
  <si>
    <t>977385</t>
  </si>
  <si>
    <t>390568</t>
  </si>
  <si>
    <t>163893</t>
  </si>
  <si>
    <t>04519D</t>
  </si>
  <si>
    <t>67105E</t>
  </si>
  <si>
    <t>140661</t>
  </si>
  <si>
    <t>N02694</t>
  </si>
  <si>
    <t>00156E</t>
  </si>
  <si>
    <t>456473</t>
  </si>
  <si>
    <t>81725W</t>
  </si>
  <si>
    <t>161175</t>
  </si>
  <si>
    <t>12502B</t>
  </si>
  <si>
    <t>45338F</t>
  </si>
  <si>
    <t>59870N</t>
  </si>
  <si>
    <t>987434</t>
  </si>
  <si>
    <t>014477</t>
  </si>
  <si>
    <t>G15401</t>
  </si>
  <si>
    <t>G1288A</t>
  </si>
  <si>
    <t>G12880</t>
  </si>
  <si>
    <t>ED2434</t>
  </si>
  <si>
    <t>EC9429</t>
  </si>
  <si>
    <t>84762L</t>
  </si>
  <si>
    <t>828709</t>
  </si>
  <si>
    <t>755081</t>
  </si>
  <si>
    <t>45820E</t>
  </si>
  <si>
    <t>298726</t>
  </si>
  <si>
    <t>45380R</t>
  </si>
  <si>
    <t>62844K</t>
  </si>
  <si>
    <t>729136</t>
  </si>
  <si>
    <t>92769P</t>
  </si>
  <si>
    <t>KR</t>
  </si>
  <si>
    <t>55932R</t>
  </si>
  <si>
    <t>58985C</t>
  </si>
  <si>
    <t>58984W</t>
  </si>
  <si>
    <t>665815</t>
  </si>
  <si>
    <t>665810</t>
  </si>
  <si>
    <t>656569</t>
  </si>
  <si>
    <t>861594</t>
  </si>
  <si>
    <t>861589</t>
  </si>
  <si>
    <t>83272A</t>
  </si>
  <si>
    <t>60036N</t>
  </si>
  <si>
    <t>47508X</t>
  </si>
  <si>
    <t>29444V</t>
  </si>
  <si>
    <t>001920</t>
  </si>
  <si>
    <t>903414</t>
  </si>
  <si>
    <t>64016A</t>
  </si>
  <si>
    <t>420029</t>
  </si>
  <si>
    <t>ED7233</t>
  </si>
  <si>
    <t>EC5192</t>
  </si>
  <si>
    <t>21036U</t>
  </si>
  <si>
    <t>700690</t>
  </si>
  <si>
    <t>721467</t>
  </si>
  <si>
    <t>52729N</t>
  </si>
  <si>
    <t>52109F</t>
  </si>
  <si>
    <t>62941E</t>
  </si>
  <si>
    <t>897053</t>
  </si>
  <si>
    <t>413627</t>
  </si>
  <si>
    <t>EG4572</t>
  </si>
  <si>
    <t>C3744M</t>
  </si>
  <si>
    <t>895797</t>
  </si>
  <si>
    <t>37042W</t>
  </si>
  <si>
    <t>370425</t>
  </si>
  <si>
    <t>36186C</t>
  </si>
  <si>
    <t>640094</t>
  </si>
  <si>
    <t>89605H</t>
  </si>
  <si>
    <t>896047</t>
  </si>
  <si>
    <t>887364</t>
  </si>
  <si>
    <t>887360</t>
  </si>
  <si>
    <t>89816W</t>
  </si>
  <si>
    <t>591160</t>
  </si>
  <si>
    <t>317887</t>
  </si>
  <si>
    <t>56075T</t>
  </si>
  <si>
    <t>261018</t>
  </si>
  <si>
    <t>56075R</t>
  </si>
  <si>
    <t>045086</t>
  </si>
  <si>
    <t>IS</t>
  </si>
  <si>
    <t>5150X4</t>
  </si>
  <si>
    <t>48632H</t>
  </si>
  <si>
    <t>379308</t>
  </si>
  <si>
    <t>82966U</t>
  </si>
  <si>
    <t>5150X0</t>
  </si>
  <si>
    <t>48632F</t>
  </si>
  <si>
    <t>464586</t>
  </si>
  <si>
    <t>37930J</t>
  </si>
  <si>
    <t>37930E</t>
  </si>
  <si>
    <t>92336G</t>
  </si>
  <si>
    <t>069827</t>
  </si>
  <si>
    <t>EF9328</t>
  </si>
  <si>
    <t>93933W</t>
  </si>
  <si>
    <t>93933V</t>
  </si>
  <si>
    <t>939322</t>
  </si>
  <si>
    <t>524909</t>
  </si>
  <si>
    <t>524908</t>
  </si>
  <si>
    <t>5252M0</t>
  </si>
  <si>
    <t>52517P</t>
  </si>
  <si>
    <t>40429U</t>
  </si>
  <si>
    <t>92923C</t>
  </si>
  <si>
    <t>737008</t>
  </si>
  <si>
    <t>43325M</t>
  </si>
  <si>
    <t>62474E</t>
  </si>
  <si>
    <t>720830</t>
  </si>
  <si>
    <t>00087E</t>
  </si>
  <si>
    <t>009037</t>
  </si>
  <si>
    <t>81662T</t>
  </si>
  <si>
    <t>554067</t>
  </si>
  <si>
    <t>42703X</t>
  </si>
  <si>
    <t>83001P</t>
  </si>
  <si>
    <t>EG5857</t>
  </si>
  <si>
    <t>925335</t>
  </si>
  <si>
    <t>897083</t>
  </si>
  <si>
    <t>74163R</t>
  </si>
  <si>
    <t>392484</t>
  </si>
  <si>
    <t>BG</t>
  </si>
  <si>
    <t>N1759J</t>
  </si>
  <si>
    <t>49427T</t>
  </si>
  <si>
    <t>003924</t>
  </si>
  <si>
    <t>003672</t>
  </si>
  <si>
    <t>003669</t>
  </si>
  <si>
    <t>925817</t>
  </si>
  <si>
    <t>356609</t>
  </si>
  <si>
    <t>357721</t>
  </si>
  <si>
    <t>45866V</t>
  </si>
  <si>
    <t>52536P</t>
  </si>
  <si>
    <t>87971K</t>
  </si>
  <si>
    <t>878483</t>
  </si>
  <si>
    <t>872962</t>
  </si>
  <si>
    <t>87910P</t>
  </si>
  <si>
    <t>74345R</t>
  </si>
  <si>
    <t>74820Q</t>
  </si>
  <si>
    <t>748203</t>
  </si>
  <si>
    <t>7481F1</t>
  </si>
  <si>
    <t>748196</t>
  </si>
  <si>
    <t>119883</t>
  </si>
  <si>
    <t>025169</t>
  </si>
  <si>
    <t>624581</t>
  </si>
  <si>
    <t>313139</t>
  </si>
  <si>
    <t>G3642H</t>
  </si>
  <si>
    <t>981628</t>
  </si>
  <si>
    <t>45766Q</t>
  </si>
  <si>
    <t>246626</t>
  </si>
  <si>
    <t>657337</t>
  </si>
  <si>
    <t>05873K</t>
  </si>
  <si>
    <t>741929</t>
  </si>
  <si>
    <t>896778</t>
  </si>
  <si>
    <t>ED0578</t>
  </si>
  <si>
    <t>052907</t>
  </si>
  <si>
    <t>521295</t>
  </si>
  <si>
    <t>437305</t>
  </si>
  <si>
    <t>ED3198</t>
  </si>
  <si>
    <t>26632Q</t>
  </si>
  <si>
    <t>811371</t>
  </si>
  <si>
    <t>L2287L</t>
  </si>
  <si>
    <t>247701</t>
  </si>
  <si>
    <t>74051C</t>
  </si>
  <si>
    <t>048706</t>
  </si>
  <si>
    <t>750495</t>
  </si>
  <si>
    <t>925391</t>
  </si>
  <si>
    <t>387241</t>
  </si>
  <si>
    <t>950761</t>
  </si>
  <si>
    <t>L4391W</t>
  </si>
  <si>
    <t>69319F</t>
  </si>
  <si>
    <t>23581M</t>
  </si>
  <si>
    <t>235811</t>
  </si>
  <si>
    <t>45811E</t>
  </si>
  <si>
    <t>447013</t>
  </si>
  <si>
    <t>131347</t>
  </si>
  <si>
    <t>13134V</t>
  </si>
  <si>
    <t>85512Q</t>
  </si>
  <si>
    <t>888700</t>
  </si>
  <si>
    <t>247126</t>
  </si>
  <si>
    <t>667281</t>
  </si>
  <si>
    <t>667280</t>
  </si>
  <si>
    <t>247361</t>
  </si>
  <si>
    <t>247367</t>
  </si>
  <si>
    <t>344126</t>
  </si>
  <si>
    <t>043413</t>
  </si>
  <si>
    <t>033038</t>
  </si>
  <si>
    <t>67104R</t>
  </si>
  <si>
    <t>019223</t>
  </si>
  <si>
    <t>194832</t>
  </si>
  <si>
    <t>45734S</t>
  </si>
  <si>
    <t>270039</t>
  </si>
  <si>
    <t>929248</t>
  </si>
  <si>
    <t>974280</t>
  </si>
  <si>
    <t>74962J</t>
  </si>
  <si>
    <t>306075</t>
  </si>
  <si>
    <t>IL</t>
  </si>
  <si>
    <t>067066</t>
  </si>
  <si>
    <t>89816R</t>
  </si>
  <si>
    <t>897907</t>
  </si>
  <si>
    <t>871824</t>
  </si>
  <si>
    <t>45881K</t>
  </si>
  <si>
    <t>90332U</t>
  </si>
  <si>
    <t>350244</t>
  </si>
  <si>
    <t>038196</t>
  </si>
  <si>
    <t>70558A</t>
  </si>
  <si>
    <t>705904</t>
  </si>
  <si>
    <t>591261</t>
  </si>
  <si>
    <t>087714</t>
  </si>
  <si>
    <t>896106</t>
  </si>
  <si>
    <t>029309</t>
  </si>
  <si>
    <t>00252W</t>
  </si>
  <si>
    <t>749195</t>
  </si>
  <si>
    <t>847504</t>
  </si>
  <si>
    <t>420877</t>
  </si>
  <si>
    <t>315646</t>
  </si>
  <si>
    <t>235773</t>
  </si>
  <si>
    <t>480695</t>
  </si>
  <si>
    <t>054042</t>
  </si>
  <si>
    <t>749361</t>
  </si>
  <si>
    <t>460933</t>
  </si>
  <si>
    <t>207195</t>
  </si>
  <si>
    <t>834376</t>
  </si>
  <si>
    <t>591259</t>
  </si>
  <si>
    <t>011593</t>
  </si>
  <si>
    <t>011588</t>
  </si>
  <si>
    <t>029050</t>
  </si>
  <si>
    <t>750408</t>
  </si>
  <si>
    <t>901645</t>
  </si>
  <si>
    <t>668074</t>
  </si>
  <si>
    <t>206814</t>
  </si>
  <si>
    <t>612085</t>
  </si>
  <si>
    <t>677007</t>
  </si>
  <si>
    <t>37246R</t>
  </si>
  <si>
    <t>44043U</t>
  </si>
  <si>
    <t>803895</t>
  </si>
  <si>
    <t>233343</t>
  </si>
  <si>
    <t>VE</t>
  </si>
  <si>
    <t>12476N</t>
  </si>
  <si>
    <t>882650</t>
  </si>
  <si>
    <t>05164B</t>
  </si>
  <si>
    <t>543885</t>
  </si>
  <si>
    <t>045920</t>
  </si>
  <si>
    <t>390290</t>
  </si>
  <si>
    <t>40050B</t>
  </si>
  <si>
    <t>961238</t>
  </si>
  <si>
    <t>600814</t>
  </si>
  <si>
    <t>635847</t>
  </si>
  <si>
    <t>893868</t>
  </si>
  <si>
    <t>01747T</t>
  </si>
  <si>
    <t>707832</t>
  </si>
  <si>
    <t>92923J</t>
  </si>
  <si>
    <t>55376W</t>
  </si>
  <si>
    <t>46612H</t>
  </si>
  <si>
    <t>IN</t>
  </si>
  <si>
    <t>369339</t>
  </si>
  <si>
    <t>339130</t>
  </si>
  <si>
    <t>468694</t>
  </si>
  <si>
    <t>008911</t>
  </si>
  <si>
    <t>521863</t>
  </si>
  <si>
    <t>282621</t>
  </si>
  <si>
    <t>559079</t>
  </si>
  <si>
    <t>421924</t>
  </si>
  <si>
    <t>550060</t>
  </si>
  <si>
    <t>049164</t>
  </si>
  <si>
    <t>92326Y</t>
  </si>
  <si>
    <t>903473</t>
  </si>
  <si>
    <t>44980Y</t>
  </si>
  <si>
    <t>124923</t>
  </si>
  <si>
    <t>40050M</t>
  </si>
  <si>
    <t>21986M</t>
  </si>
  <si>
    <t>151295</t>
  </si>
  <si>
    <t>867015</t>
  </si>
  <si>
    <t>49326R</t>
  </si>
  <si>
    <t>909279</t>
  </si>
  <si>
    <t>59501T</t>
  </si>
  <si>
    <t>716597</t>
  </si>
  <si>
    <t>62937U</t>
  </si>
  <si>
    <t>909317</t>
  </si>
  <si>
    <t>909285</t>
  </si>
  <si>
    <t>909284</t>
  </si>
  <si>
    <t>909283</t>
  </si>
  <si>
    <t>IM</t>
  </si>
  <si>
    <t>63935K</t>
  </si>
  <si>
    <t>690132</t>
  </si>
  <si>
    <t>29255U</t>
  </si>
  <si>
    <t>120114</t>
  </si>
  <si>
    <t>164452</t>
  </si>
  <si>
    <t>69334T</t>
  </si>
  <si>
    <t>01446P</t>
  </si>
  <si>
    <t>47214R</t>
  </si>
  <si>
    <t>UY</t>
  </si>
  <si>
    <t>059480</t>
  </si>
  <si>
    <t>073051</t>
  </si>
  <si>
    <t>292689</t>
  </si>
  <si>
    <t>023586</t>
  </si>
  <si>
    <t>29410Y</t>
  </si>
  <si>
    <t>629377</t>
  </si>
  <si>
    <t>84760T</t>
  </si>
  <si>
    <t>59169Y</t>
  </si>
  <si>
    <t>00207Q</t>
  </si>
  <si>
    <t>00753C</t>
  </si>
  <si>
    <t>089098</t>
  </si>
  <si>
    <t>87956P</t>
  </si>
  <si>
    <t>62937M</t>
  </si>
  <si>
    <t>125127</t>
  </si>
  <si>
    <t>87944K</t>
  </si>
  <si>
    <t>566306</t>
  </si>
  <si>
    <t>20846N</t>
  </si>
  <si>
    <t>20846J</t>
  </si>
  <si>
    <t>20846G</t>
  </si>
  <si>
    <t>208464</t>
  </si>
  <si>
    <t>883060</t>
  </si>
  <si>
    <t>04853E</t>
  </si>
  <si>
    <t>458801</t>
  </si>
  <si>
    <t>98951U</t>
  </si>
  <si>
    <t>37245X</t>
  </si>
  <si>
    <t>91154R</t>
  </si>
  <si>
    <t>911546</t>
  </si>
  <si>
    <t>98157D</t>
  </si>
  <si>
    <t>98155K</t>
  </si>
  <si>
    <t>552673</t>
  </si>
  <si>
    <t>57722M</t>
  </si>
  <si>
    <t>131096</t>
  </si>
  <si>
    <t>05954E</t>
  </si>
  <si>
    <t>92552S</t>
  </si>
  <si>
    <t>35921L</t>
  </si>
  <si>
    <t>05501M</t>
  </si>
  <si>
    <t>925301</t>
  </si>
  <si>
    <t>362359</t>
  </si>
  <si>
    <t>35921Q</t>
  </si>
  <si>
    <t>059538</t>
  </si>
  <si>
    <t>219316</t>
  </si>
  <si>
    <t>45031T</t>
  </si>
  <si>
    <t>500750</t>
  </si>
  <si>
    <t>20452W</t>
  </si>
  <si>
    <t>87941T</t>
  </si>
  <si>
    <t>68162Y</t>
  </si>
  <si>
    <t>156503</t>
  </si>
  <si>
    <t>006848</t>
  </si>
  <si>
    <t>252646</t>
  </si>
  <si>
    <t>252567</t>
  </si>
  <si>
    <t>665509</t>
  </si>
  <si>
    <t>444123</t>
  </si>
  <si>
    <t>969455</t>
  </si>
  <si>
    <t>552763</t>
  </si>
  <si>
    <t>879273</t>
  </si>
  <si>
    <t>338332</t>
  </si>
  <si>
    <t>04518G</t>
  </si>
  <si>
    <t>130910</t>
  </si>
  <si>
    <t>62940N</t>
  </si>
  <si>
    <t>629407</t>
  </si>
  <si>
    <t>459216</t>
  </si>
  <si>
    <t>119003</t>
  </si>
  <si>
    <t>44914K</t>
  </si>
  <si>
    <t>346377</t>
  </si>
  <si>
    <t>368145</t>
  </si>
  <si>
    <t>72346N</t>
  </si>
  <si>
    <t>591689</t>
  </si>
  <si>
    <t>338347</t>
  </si>
  <si>
    <t>257039</t>
  </si>
  <si>
    <t>57632P</t>
  </si>
  <si>
    <t>637844</t>
  </si>
  <si>
    <t>676346</t>
  </si>
  <si>
    <t>36352K</t>
  </si>
  <si>
    <t>65332A</t>
  </si>
  <si>
    <t>579472</t>
  </si>
  <si>
    <t>144500</t>
  </si>
  <si>
    <t>911300</t>
  </si>
  <si>
    <t>62874L</t>
  </si>
  <si>
    <t>483008</t>
  </si>
  <si>
    <t>82881P</t>
  </si>
  <si>
    <t>582266</t>
  </si>
  <si>
    <t>35906P</t>
  </si>
  <si>
    <t>05577B</t>
  </si>
  <si>
    <t>64114M</t>
  </si>
  <si>
    <t>37931K</t>
  </si>
  <si>
    <t>482584</t>
  </si>
  <si>
    <t>910734</t>
  </si>
  <si>
    <t>75968B</t>
  </si>
  <si>
    <t>039525</t>
  </si>
  <si>
    <t>232971</t>
  </si>
  <si>
    <t>293561</t>
  </si>
  <si>
    <t>731745</t>
  </si>
  <si>
    <t>638588</t>
  </si>
  <si>
    <t>690903</t>
  </si>
  <si>
    <t>420804</t>
  </si>
  <si>
    <t>420781</t>
  </si>
  <si>
    <t>90329K</t>
  </si>
  <si>
    <t>68628K</t>
  </si>
  <si>
    <t>45321T</t>
  </si>
  <si>
    <t>948774</t>
  </si>
  <si>
    <t>004514</t>
  </si>
  <si>
    <t>189476</t>
  </si>
  <si>
    <t>460575</t>
  </si>
  <si>
    <t>29357W</t>
  </si>
  <si>
    <t>08170W</t>
  </si>
  <si>
    <t>591324</t>
  </si>
  <si>
    <t>54021N</t>
  </si>
  <si>
    <t>831258</t>
  </si>
  <si>
    <t>65333H</t>
  </si>
  <si>
    <t>65333A</t>
  </si>
  <si>
    <t>64114D</t>
  </si>
  <si>
    <t>902745</t>
  </si>
  <si>
    <t>447015</t>
  </si>
  <si>
    <t>121693</t>
  </si>
  <si>
    <t>26822Q</t>
  </si>
  <si>
    <t>709620</t>
  </si>
  <si>
    <t>344155</t>
  </si>
  <si>
    <t>155560</t>
  </si>
  <si>
    <t>549866</t>
  </si>
  <si>
    <t>087509</t>
  </si>
  <si>
    <t>313549</t>
  </si>
  <si>
    <t>750789</t>
  </si>
  <si>
    <t>879569</t>
  </si>
  <si>
    <t>55269H</t>
  </si>
  <si>
    <t>269263</t>
  </si>
  <si>
    <t>879946</t>
  </si>
  <si>
    <t>302088</t>
  </si>
  <si>
    <t>010714</t>
  </si>
  <si>
    <t>989524</t>
  </si>
  <si>
    <t>030222</t>
  </si>
  <si>
    <t>502020</t>
  </si>
  <si>
    <t>651186</t>
  </si>
  <si>
    <t>053672</t>
  </si>
  <si>
    <t>222814</t>
  </si>
  <si>
    <t>039381</t>
  </si>
  <si>
    <t>762430</t>
  </si>
  <si>
    <t>030789</t>
  </si>
  <si>
    <t>62544F</t>
  </si>
  <si>
    <t>18272N</t>
  </si>
  <si>
    <t>858903</t>
  </si>
  <si>
    <t>11687P</t>
  </si>
  <si>
    <t>031909</t>
  </si>
  <si>
    <t>59159P</t>
  </si>
  <si>
    <t>37936U</t>
  </si>
  <si>
    <t>039384</t>
  </si>
  <si>
    <t>256886</t>
  </si>
  <si>
    <t>73109P</t>
  </si>
  <si>
    <t>731095</t>
  </si>
  <si>
    <t>20033R</t>
  </si>
  <si>
    <t>200336</t>
  </si>
  <si>
    <t>85916E</t>
  </si>
  <si>
    <t>883439</t>
  </si>
  <si>
    <t>144269</t>
  </si>
  <si>
    <t>427516</t>
  </si>
  <si>
    <t>981583</t>
  </si>
  <si>
    <t>88575T</t>
  </si>
  <si>
    <t>903293</t>
  </si>
  <si>
    <t>121360</t>
  </si>
  <si>
    <t>037857</t>
  </si>
  <si>
    <t>452729</t>
  </si>
  <si>
    <t>29409K</t>
  </si>
  <si>
    <t>821266</t>
  </si>
  <si>
    <t>195910</t>
  </si>
  <si>
    <t>69553J</t>
  </si>
  <si>
    <t>233663</t>
  </si>
  <si>
    <t>765472</t>
  </si>
  <si>
    <t>399626</t>
  </si>
  <si>
    <t>87959Y</t>
  </si>
  <si>
    <t>69553Q</t>
  </si>
  <si>
    <t>74437C</t>
  </si>
  <si>
    <t>69363V</t>
  </si>
  <si>
    <t>249750</t>
  </si>
  <si>
    <t>125765</t>
  </si>
  <si>
    <t>GR</t>
  </si>
  <si>
    <t>29380P</t>
  </si>
  <si>
    <t>975515</t>
  </si>
  <si>
    <t>925529</t>
  </si>
  <si>
    <t>00754U</t>
  </si>
  <si>
    <t>099542</t>
  </si>
  <si>
    <t>694308</t>
  </si>
  <si>
    <t>01566M</t>
  </si>
  <si>
    <t>591647</t>
  </si>
  <si>
    <t>912325</t>
  </si>
  <si>
    <t>74972E</t>
  </si>
  <si>
    <t>722299</t>
  </si>
  <si>
    <t>45337V</t>
  </si>
  <si>
    <t>883435</t>
  </si>
  <si>
    <t>15133C</t>
  </si>
  <si>
    <t>SG</t>
  </si>
  <si>
    <t>00202B</t>
  </si>
  <si>
    <t>540423</t>
  </si>
  <si>
    <t>355352</t>
  </si>
  <si>
    <t>362286</t>
  </si>
  <si>
    <t>398037</t>
  </si>
  <si>
    <t>31808C</t>
  </si>
  <si>
    <t>318074</t>
  </si>
  <si>
    <t>76154M</t>
  </si>
  <si>
    <t>928559</t>
  </si>
  <si>
    <t>842400</t>
  </si>
  <si>
    <t>893349</t>
  </si>
  <si>
    <t>431263</t>
  </si>
  <si>
    <t>379363</t>
  </si>
  <si>
    <t>666610</t>
  </si>
  <si>
    <t>759677</t>
  </si>
  <si>
    <t>307054</t>
  </si>
  <si>
    <t>170032</t>
  </si>
  <si>
    <t>12526F</t>
  </si>
  <si>
    <t>92923X</t>
  </si>
  <si>
    <t>758754</t>
  </si>
  <si>
    <t>452835</t>
  </si>
  <si>
    <t>29665W</t>
  </si>
  <si>
    <t>042476</t>
  </si>
  <si>
    <t>668367</t>
  </si>
  <si>
    <t>502210</t>
  </si>
  <si>
    <t>501921</t>
  </si>
  <si>
    <t>690020</t>
  </si>
  <si>
    <t>693204</t>
  </si>
  <si>
    <t>253579</t>
  </si>
  <si>
    <t>721501</t>
  </si>
  <si>
    <t>591097</t>
  </si>
  <si>
    <t>44924S</t>
  </si>
  <si>
    <t>449247</t>
  </si>
  <si>
    <t>963142</t>
  </si>
  <si>
    <t>032375</t>
  </si>
  <si>
    <t>228443</t>
  </si>
  <si>
    <t>20450J</t>
  </si>
  <si>
    <t>69073F</t>
  </si>
  <si>
    <t>690734</t>
  </si>
  <si>
    <t>262497</t>
  </si>
  <si>
    <t>36318E</t>
  </si>
  <si>
    <t>267575</t>
  </si>
  <si>
    <t>745053</t>
  </si>
  <si>
    <t>143436</t>
  </si>
  <si>
    <t>379471</t>
  </si>
  <si>
    <t>153443</t>
  </si>
  <si>
    <t>556109</t>
  </si>
  <si>
    <t>030985</t>
  </si>
  <si>
    <t>749280</t>
  </si>
  <si>
    <t>889073</t>
  </si>
  <si>
    <t>786450</t>
  </si>
  <si>
    <t>847514</t>
  </si>
  <si>
    <t>82668B</t>
  </si>
  <si>
    <t>70321B</t>
  </si>
  <si>
    <t>78649Q</t>
  </si>
  <si>
    <t>50730K</t>
  </si>
  <si>
    <t>810197</t>
  </si>
  <si>
    <t>21075V</t>
  </si>
  <si>
    <t>78648R</t>
  </si>
  <si>
    <t>909412</t>
  </si>
  <si>
    <t>62543V</t>
  </si>
  <si>
    <t>371912</t>
  </si>
  <si>
    <t>904912</t>
  </si>
  <si>
    <t>517289</t>
  </si>
  <si>
    <t>493137</t>
  </si>
  <si>
    <t>228449</t>
  </si>
  <si>
    <t>740848</t>
  </si>
  <si>
    <t>698891</t>
  </si>
  <si>
    <t>708094</t>
  </si>
  <si>
    <t>269514</t>
  </si>
  <si>
    <t>695542</t>
  </si>
  <si>
    <t>03072J</t>
  </si>
  <si>
    <t>863905</t>
  </si>
  <si>
    <t>384632</t>
  </si>
  <si>
    <t>71676M</t>
  </si>
  <si>
    <t>003831</t>
  </si>
  <si>
    <t>359416</t>
  </si>
  <si>
    <t>028821</t>
  </si>
  <si>
    <t>45812C</t>
  </si>
  <si>
    <t>70557C</t>
  </si>
  <si>
    <t>56845J</t>
  </si>
  <si>
    <t>47758R</t>
  </si>
  <si>
    <t>683817</t>
  </si>
  <si>
    <t>035396</t>
  </si>
  <si>
    <t>594081</t>
  </si>
  <si>
    <t>22161G</t>
  </si>
  <si>
    <t>82930F</t>
  </si>
  <si>
    <t>81662E</t>
  </si>
  <si>
    <t>482434</t>
  </si>
  <si>
    <t>Temirbank</t>
  </si>
  <si>
    <t>379357</t>
  </si>
  <si>
    <t>BTA Bank</t>
  </si>
  <si>
    <t>44929P</t>
  </si>
  <si>
    <t>896925</t>
  </si>
  <si>
    <t>847499</t>
  </si>
  <si>
    <t>873071</t>
  </si>
  <si>
    <t>Astana Finance</t>
  </si>
  <si>
    <t>54042D</t>
  </si>
  <si>
    <t>Alliance Bank</t>
  </si>
  <si>
    <t>413345</t>
  </si>
  <si>
    <t>CANTV Finance Ltd.</t>
  </si>
  <si>
    <t>847498</t>
  </si>
  <si>
    <t>Banco de Montevideo S.A.</t>
  </si>
  <si>
    <t>89558D</t>
  </si>
  <si>
    <t>Banco de Galicia y Buenos Aires S.A.</t>
  </si>
  <si>
    <t>863689</t>
  </si>
  <si>
    <t>Banco Comercial S.A.</t>
  </si>
  <si>
    <t>92260G</t>
  </si>
  <si>
    <t>International Industrial Bank</t>
  </si>
  <si>
    <t>487906</t>
  </si>
  <si>
    <t>Pindo Deli Finance Mauritius Limited</t>
  </si>
  <si>
    <t>540417</t>
  </si>
  <si>
    <t>Indah Kiat Finance Mauritius Limited</t>
  </si>
  <si>
    <t>422660</t>
  </si>
  <si>
    <t>Residential Capital LLC</t>
  </si>
  <si>
    <t>40050R</t>
  </si>
  <si>
    <t>23380G</t>
  </si>
  <si>
    <t>PMI Group, Inc</t>
  </si>
  <si>
    <t>899900</t>
  </si>
  <si>
    <t>PMI Capital I</t>
  </si>
  <si>
    <t>911623</t>
  </si>
  <si>
    <t>MF Global Holdings Ltd.</t>
  </si>
  <si>
    <t>338271</t>
  </si>
  <si>
    <t>Ambac Financial Group, Inc.</t>
  </si>
  <si>
    <t>872298</t>
  </si>
  <si>
    <t>TMST, Inc.</t>
  </si>
  <si>
    <t>866933</t>
  </si>
  <si>
    <t>CIT Group Inc. (Old)</t>
  </si>
  <si>
    <t>192481</t>
  </si>
  <si>
    <t>022069</t>
  </si>
  <si>
    <t>89351L</t>
  </si>
  <si>
    <t>872216</t>
  </si>
  <si>
    <t>402548</t>
  </si>
  <si>
    <t>345206</t>
  </si>
  <si>
    <t>69364L</t>
  </si>
  <si>
    <t>43626P</t>
  </si>
  <si>
    <t>Capmark Financial Group Inc.</t>
  </si>
  <si>
    <t>02077N</t>
  </si>
  <si>
    <t>American Capital, Ltd.</t>
  </si>
  <si>
    <t>90336N</t>
  </si>
  <si>
    <t>Washington Mutual, Inc.</t>
  </si>
  <si>
    <t>97652H</t>
  </si>
  <si>
    <t>Washington Mutual Bank</t>
  </si>
  <si>
    <t>106233</t>
  </si>
  <si>
    <t>Triad Financial SM LLC</t>
  </si>
  <si>
    <t>817587</t>
  </si>
  <si>
    <t>Residential Capital, LLC</t>
  </si>
  <si>
    <t>431692</t>
  </si>
  <si>
    <t>372252</t>
  </si>
  <si>
    <t>Lehman Brothers Holdings Inc.</t>
  </si>
  <si>
    <t>692766</t>
  </si>
  <si>
    <t>03071X</t>
  </si>
  <si>
    <t>Fremont General Corporation</t>
  </si>
  <si>
    <t>635812</t>
  </si>
  <si>
    <t>Downey Financial Corp.</t>
  </si>
  <si>
    <t>004724</t>
  </si>
  <si>
    <t>Ally Financial Inc.</t>
  </si>
  <si>
    <t>759664</t>
  </si>
  <si>
    <t>12476P</t>
  </si>
  <si>
    <t>73180U</t>
  </si>
  <si>
    <t>731799</t>
  </si>
  <si>
    <t>Vesta Insurance Group</t>
  </si>
  <si>
    <t>030151</t>
  </si>
  <si>
    <t>DVI, Inc.</t>
  </si>
  <si>
    <t>178778</t>
  </si>
  <si>
    <t>CNO Financial Group, Inc.</t>
  </si>
  <si>
    <t>42235W</t>
  </si>
  <si>
    <t>793897</t>
  </si>
  <si>
    <t>Budget Group, Inc.</t>
  </si>
  <si>
    <t>116881</t>
  </si>
  <si>
    <t>Imperial Credit Industries, Inc.</t>
  </si>
  <si>
    <t>386532</t>
  </si>
  <si>
    <t>FINOVA Capital Corporation</t>
  </si>
  <si>
    <t>912134</t>
  </si>
  <si>
    <t>002030</t>
  </si>
  <si>
    <t>36149Q</t>
  </si>
  <si>
    <t>MacSaver Financial Services, Inc.</t>
  </si>
  <si>
    <t>291714</t>
  </si>
  <si>
    <t>ContiFinancial Corporation</t>
  </si>
  <si>
    <t>307669</t>
  </si>
  <si>
    <t>United Companies Financial Corporation</t>
  </si>
  <si>
    <t>527480</t>
  </si>
  <si>
    <t>Cityscape Financial Corporation</t>
  </si>
  <si>
    <t>704378</t>
  </si>
  <si>
    <t>436934</t>
  </si>
  <si>
    <t>Home Holdings, Inc.</t>
  </si>
  <si>
    <t>018593</t>
  </si>
  <si>
    <t>Landsbanki Islands hf</t>
  </si>
  <si>
    <t>758609</t>
  </si>
  <si>
    <t>Kaupthing Bank hf</t>
  </si>
  <si>
    <t>589849</t>
  </si>
  <si>
    <t>Glitnir banki hf</t>
  </si>
  <si>
    <t>417434</t>
  </si>
  <si>
    <t>338473</t>
  </si>
  <si>
    <t>Netia Holdings II B.V.</t>
  </si>
  <si>
    <t>United States</t>
  </si>
  <si>
    <t>Takefuji Corporation</t>
  </si>
  <si>
    <t>45322K</t>
  </si>
  <si>
    <t>Average Recovery</t>
  </si>
  <si>
    <t>EMDMFlag</t>
  </si>
  <si>
    <t>Subregion</t>
  </si>
  <si>
    <t>Country</t>
  </si>
  <si>
    <t>Price</t>
  </si>
  <si>
    <t>IndexCusip6digits</t>
  </si>
  <si>
    <t>name</t>
  </si>
  <si>
    <t>Year</t>
  </si>
  <si>
    <t>YEar</t>
  </si>
  <si>
    <t>Total Amount</t>
  </si>
  <si>
    <t xml:space="preserve"> Avg Price</t>
  </si>
  <si>
    <t>SectorCreditStrategy</t>
  </si>
  <si>
    <t>Seniority</t>
  </si>
  <si>
    <t>Senior Unsecured by Sector</t>
  </si>
  <si>
    <t>Senior Unsecured by year</t>
  </si>
  <si>
    <t>All</t>
  </si>
  <si>
    <t>Recoveries by Issuer and Month</t>
  </si>
  <si>
    <t>%</t>
  </si>
  <si>
    <t>Count</t>
  </si>
  <si>
    <t>Source: BofA Merrill Lynch Global Research</t>
  </si>
  <si>
    <t>Sub</t>
  </si>
  <si>
    <t>LTM Defaulted Face</t>
  </si>
  <si>
    <t>Month</t>
  </si>
  <si>
    <t>Sec</t>
  </si>
  <si>
    <t>BofA-ML US HY Recovery Rate</t>
  </si>
  <si>
    <t>BofaML US Sr Unsec</t>
  </si>
  <si>
    <t>BofA-ML US HY</t>
  </si>
  <si>
    <t>US Sub Recovery Rate</t>
  </si>
  <si>
    <t>US Sr Sec Recovery Rate</t>
  </si>
  <si>
    <t>US Sr Unsec Recovery Rate ex Comm</t>
  </si>
  <si>
    <t>US Sr Unsec Recovery Rate</t>
  </si>
  <si>
    <t>US Recovery Rate</t>
  </si>
  <si>
    <t>BofA-ML Par Default Rates</t>
  </si>
  <si>
    <t>2X variables</t>
  </si>
  <si>
    <t>3X variables</t>
  </si>
  <si>
    <t>D to A</t>
  </si>
  <si>
    <t>Subordination</t>
  </si>
  <si>
    <t>DR</t>
  </si>
  <si>
    <t>Intercept</t>
  </si>
  <si>
    <t xml:space="preserve"> </t>
  </si>
  <si>
    <t>Debt to Asset ratio</t>
  </si>
  <si>
    <t>Best 2X fit</t>
  </si>
  <si>
    <t>Exp Rec 3X</t>
  </si>
  <si>
    <t>Exp Rec 2X</t>
  </si>
  <si>
    <t>Secr debt</t>
  </si>
  <si>
    <t>Sub debt</t>
  </si>
  <si>
    <t>Sr Unsec Recovery</t>
  </si>
  <si>
    <t>Senior</t>
  </si>
  <si>
    <t>Secured</t>
  </si>
  <si>
    <t>reportdate</t>
  </si>
  <si>
    <t>LTM DefaultedAmount</t>
  </si>
  <si>
    <t>UnSec</t>
  </si>
  <si>
    <t>US Default Rate</t>
  </si>
  <si>
    <t>ex-Commodities default rate (rhs)</t>
  </si>
  <si>
    <t>ex-Energy default rate (rhs)</t>
  </si>
  <si>
    <t>US HY Default rate (rhs, inverted)</t>
  </si>
  <si>
    <t>Default and recovery rate values are based on trailing 2 years</t>
  </si>
  <si>
    <t>Default Rate (ex-comm)</t>
  </si>
  <si>
    <t>Default Rate (ex-Energy)</t>
  </si>
  <si>
    <t>Sr Unsec recovery rate</t>
  </si>
  <si>
    <t>Recovered face</t>
  </si>
  <si>
    <t>Defaulted face</t>
  </si>
  <si>
    <t>Sr Unsec recovery rate (ex-Commodities)</t>
  </si>
  <si>
    <t>Sr Unsec recovery rate (ex-Energy)</t>
  </si>
  <si>
    <t>DefaultedAmount</t>
  </si>
  <si>
    <t>784178</t>
  </si>
  <si>
    <t>205768</t>
  </si>
  <si>
    <t>69913J</t>
  </si>
  <si>
    <t>716748</t>
  </si>
  <si>
    <t>92205C</t>
  </si>
  <si>
    <t>125260</t>
  </si>
  <si>
    <t>18683K</t>
  </si>
  <si>
    <t>L4856A</t>
  </si>
  <si>
    <t>S01037</t>
  </si>
  <si>
    <t>L30420</t>
  </si>
  <si>
    <t>G7096B</t>
  </si>
  <si>
    <t>M5656V</t>
  </si>
  <si>
    <t>G52132</t>
  </si>
  <si>
    <t>G2116U</t>
  </si>
  <si>
    <t>D3372F</t>
  </si>
  <si>
    <t>G2372F</t>
  </si>
  <si>
    <t>G9390E</t>
  </si>
  <si>
    <t>Senior secured: second lien</t>
  </si>
  <si>
    <t>00289W</t>
  </si>
  <si>
    <t>E0000T</t>
  </si>
  <si>
    <t>E0002V</t>
  </si>
  <si>
    <t>249375</t>
  </si>
  <si>
    <t>761565</t>
  </si>
  <si>
    <t>74349C</t>
  </si>
  <si>
    <t>345525</t>
  </si>
  <si>
    <t>Senior securd: 1st lien</t>
  </si>
  <si>
    <t>S24971</t>
  </si>
  <si>
    <t>Senior secured: 1st lien</t>
  </si>
  <si>
    <t>Senior secured: 2nd lien</t>
  </si>
  <si>
    <t>704549</t>
  </si>
  <si>
    <t>462044</t>
  </si>
  <si>
    <t>Senior unsecured</t>
  </si>
  <si>
    <t>422680</t>
  </si>
  <si>
    <t>714270</t>
  </si>
  <si>
    <t>69480U</t>
  </si>
  <si>
    <t>CO</t>
  </si>
  <si>
    <t>903914</t>
  </si>
  <si>
    <t>MN</t>
  </si>
  <si>
    <t>85224C</t>
  </si>
  <si>
    <t>Senior secured: first lien</t>
  </si>
  <si>
    <t>12545D</t>
  </si>
  <si>
    <t>Senior secured: third lien</t>
  </si>
  <si>
    <t>Senior subordinated</t>
  </si>
  <si>
    <t>247916</t>
  </si>
  <si>
    <t>179584</t>
  </si>
  <si>
    <t>085789</t>
  </si>
  <si>
    <t>106777</t>
  </si>
  <si>
    <t>15941R</t>
  </si>
  <si>
    <t>15942R</t>
  </si>
  <si>
    <t>707882</t>
  </si>
  <si>
    <t>134638</t>
  </si>
  <si>
    <t>PE</t>
  </si>
  <si>
    <t>403777</t>
  </si>
  <si>
    <t>45824T</t>
  </si>
  <si>
    <t>41754W</t>
  </si>
  <si>
    <t>06846N</t>
  </si>
  <si>
    <t>165258</t>
  </si>
  <si>
    <t>818097</t>
  </si>
  <si>
    <t>90346J</t>
  </si>
  <si>
    <t>067687</t>
  </si>
  <si>
    <t>15671B</t>
  </si>
  <si>
    <t>775793</t>
  </si>
  <si>
    <t>ED9677</t>
  </si>
  <si>
    <t>EI0261</t>
  </si>
  <si>
    <t>EI5073</t>
  </si>
  <si>
    <t>EJ3987</t>
  </si>
  <si>
    <t>EJ6588</t>
  </si>
  <si>
    <t>EK9747</t>
  </si>
  <si>
    <t>Espirito Santo Financier</t>
  </si>
  <si>
    <t>Prospect Holding Co. LLC</t>
  </si>
  <si>
    <t>African Bank Limited</t>
  </si>
  <si>
    <t>Vneshprombank (Vpt Fndg)</t>
  </si>
  <si>
    <t>Banco Cruzeiro do Sul SA</t>
  </si>
  <si>
    <t>Alliance Bank JSC</t>
  </si>
  <si>
    <t>75972C</t>
  </si>
  <si>
    <t>71645A</t>
  </si>
  <si>
    <t>EI4099</t>
  </si>
  <si>
    <t>P28628</t>
  </si>
  <si>
    <t>148411</t>
  </si>
  <si>
    <t>21038T</t>
  </si>
  <si>
    <t>Senior Secured: first lien</t>
  </si>
  <si>
    <t>20367Q</t>
  </si>
  <si>
    <t>00175K</t>
  </si>
  <si>
    <t>R80036</t>
  </si>
  <si>
    <t>Senior secured</t>
  </si>
  <si>
    <t>30283W</t>
  </si>
  <si>
    <t>Privatbank CJSC</t>
  </si>
  <si>
    <t>899745</t>
  </si>
  <si>
    <t>10553M</t>
  </si>
  <si>
    <t>87944L</t>
  </si>
  <si>
    <t>049296</t>
  </si>
  <si>
    <t>345143</t>
  </si>
  <si>
    <t>12612D</t>
  </si>
  <si>
    <t>825871</t>
  </si>
  <si>
    <t>53225C</t>
  </si>
  <si>
    <t>23320A</t>
  </si>
  <si>
    <t>607848</t>
  </si>
  <si>
    <t>76972k</t>
  </si>
  <si>
    <t>54238X</t>
  </si>
  <si>
    <t>892335</t>
  </si>
  <si>
    <t>92922P</t>
  </si>
  <si>
    <t>06985P</t>
  </si>
  <si>
    <t>18911M</t>
  </si>
  <si>
    <t>02636P</t>
  </si>
  <si>
    <t>716558</t>
  </si>
  <si>
    <t>492914</t>
  </si>
  <si>
    <t>79586K</t>
  </si>
  <si>
    <t>EK5283</t>
  </si>
  <si>
    <t>NG</t>
  </si>
  <si>
    <t>29482P</t>
  </si>
  <si>
    <t>29357J</t>
  </si>
  <si>
    <t>462651</t>
  </si>
  <si>
    <t>EI6770</t>
  </si>
  <si>
    <t>861642</t>
  </si>
  <si>
    <t>23339B</t>
  </si>
  <si>
    <t>46616W</t>
  </si>
  <si>
    <t>02360X</t>
  </si>
  <si>
    <t>2X variables 2016</t>
  </si>
  <si>
    <t>2X variables 2015</t>
  </si>
  <si>
    <t>Debt-to-asset Ratio</t>
  </si>
  <si>
    <t>Default Rate</t>
  </si>
  <si>
    <t>US Sr Unsec Recovery Rate 2yr</t>
  </si>
  <si>
    <t>BofaML US Sr Unsec 2yr</t>
  </si>
  <si>
    <t>Sec 2yr</t>
  </si>
  <si>
    <t>Sub 2yr</t>
  </si>
  <si>
    <t>BofA-ML Senior Unsecured Recovery Rates by rating</t>
  </si>
  <si>
    <t>BB</t>
  </si>
  <si>
    <t>B</t>
  </si>
  <si>
    <t>CCC</t>
  </si>
  <si>
    <t>BB recovery rate</t>
  </si>
  <si>
    <t>BB default rate (rhs)</t>
  </si>
  <si>
    <t>B recovery rate</t>
  </si>
  <si>
    <t>B default rate (rhs)</t>
  </si>
  <si>
    <t>CCC recovery rate</t>
  </si>
  <si>
    <t>CCC default rate (rhs)</t>
  </si>
  <si>
    <t>B Default rate</t>
  </si>
  <si>
    <t>CCC Default rate</t>
  </si>
  <si>
    <t>Note: Data published with one month lag</t>
  </si>
  <si>
    <t>437414</t>
  </si>
  <si>
    <t>053499</t>
  </si>
  <si>
    <t>05351L</t>
  </si>
  <si>
    <t>097793</t>
  </si>
  <si>
    <t>586049</t>
  </si>
  <si>
    <t>90400X</t>
  </si>
  <si>
    <t>38239H</t>
  </si>
  <si>
    <t>72348X</t>
  </si>
  <si>
    <t>64066F</t>
  </si>
  <si>
    <t xml:space="preserve">Default and recovery rate values are based on trailing 2 years. Because recovery rates are based on bond prices 30 days post default, values are updated with 1 month delay. </t>
  </si>
  <si>
    <t>High Yield Strategy</t>
  </si>
  <si>
    <t>Recovery rates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</si>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</sst>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dd/yyyy"/>
    <numFmt numFmtId="165" formatCode="#,##0.0"/>
    <numFmt numFmtId="166" formatCode="0.0"/>
    <numFmt numFmtId="167" formatCode="\€#,##0_);\(\€#,##0\)"/>
  </numFmts>
  <fonts count="46">
    <font>
      <sz val="10"/>
      <color theme="1"/>
      <name val="Arial"/>
      <family val="2"/>
    </font>
    <font>
      <sz val="10"/>
      <color theme="1"/>
      <name val="Arial"/>
      <family val="2"/>
    </font>
    <font>
      <b/>
      <sz val="10"/>
      <name val="Arial"/>
      <family val="2"/>
    </font>
    <font>
      <sz val="10"/>
      <color indexed="81"/>
      <name val="Tahoma"/>
      <family val="2"/>
    </font>
    <font>
      <sz val="10"/>
      <color indexed="9"/>
      <name val="Arial"/>
      <family val="2"/>
    </font>
    <font>
      <b/>
      <sz val="14"/>
      <name val="Verdana"/>
      <family val="2"/>
    </font>
    <font>
      <b/>
      <sz val="13"/>
      <name val="Arial"/>
      <family val="2"/>
    </font>
    <font>
      <sz val="10"/>
      <color indexed="8"/>
      <name val="Arial"/>
      <family val="2"/>
    </font>
    <font>
      <sz val="10"/>
      <color theme="2"/>
      <name val="Arial"/>
      <family val="2"/>
    </font>
    <font>
      <sz val="10"/>
      <name val="Arial"/>
      <family val="2"/>
    </font>
    <font>
      <sz val="10"/>
      <color indexed="22"/>
      <name val="Arial"/>
      <family val="2"/>
    </font>
    <font>
      <b/>
      <sz val="10"/>
      <color indexed="9"/>
      <name val="Arial"/>
      <family val="2"/>
    </font>
    <font>
      <sz val="8"/>
      <color indexed="81"/>
      <name val="Tahoma"/>
      <family val="2"/>
    </font>
    <font>
      <sz val="11"/>
      <color indexed="8"/>
      <name val="Calibri"/>
      <family val="2"/>
    </font>
    <font>
      <sz val="10"/>
      <color rgb="FF00B050"/>
      <name val="Arial"/>
      <family val="2"/>
    </font>
    <font>
      <b/>
      <sz val="10"/>
      <color theme="1"/>
      <name val="Arial"/>
      <family val="2"/>
    </font>
    <font>
      <sz val="11"/>
      <color theme="1"/>
      <name val="Calibri"/>
      <family val="2"/>
      <scheme val="minor"/>
    </font>
    <font>
      <b/>
      <sz val="14"/>
      <name val="Arial"/>
      <family val="2"/>
    </font>
    <font>
      <sz val="11"/>
      <color indexed="9"/>
      <name val="Calibri"/>
      <family val="2"/>
    </font>
    <font>
      <sz val="9"/>
      <name val="Helvetica-Narrow"/>
    </font>
    <font>
      <sz val="11"/>
      <color indexed="10"/>
      <name val="Calibri"/>
      <family val="2"/>
    </font>
    <font>
      <b/>
      <sz val="11"/>
      <color indexed="52"/>
      <name val="Calibri"/>
      <family val="2"/>
    </font>
    <font>
      <sz val="11"/>
      <color indexed="52"/>
      <name val="Calibri"/>
      <family val="2"/>
    </font>
    <font>
      <sz val="11"/>
      <color indexed="62"/>
      <name val="Calibri"/>
      <family val="2"/>
    </font>
    <font>
      <sz val="9"/>
      <name val="Arial"/>
      <family val="2"/>
    </font>
    <font>
      <sz val="11"/>
      <color indexed="20"/>
      <name val="Calibri"/>
      <family val="2"/>
    </font>
    <font>
      <sz val="11"/>
      <color indexed="60"/>
      <name val="Calibri"/>
      <family val="2"/>
    </font>
    <font>
      <sz val="12"/>
      <color theme="1"/>
      <name val="Calibri"/>
      <family val="2"/>
      <scheme val="minor"/>
    </font>
    <font>
      <sz val="10"/>
      <name val="Arial Narrow"/>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sz val="18"/>
      <color theme="0"/>
      <name val="Connections"/>
      <family val="2"/>
    </font>
    <font>
      <b/>
      <sz val="21"/>
      <color theme="0"/>
      <name val="Connections"/>
      <family val="2"/>
    </font>
    <font>
      <b/>
      <sz val="9"/>
      <color theme="0"/>
      <name val="Connections"/>
      <family val="2"/>
    </font>
    <font>
      <b/>
      <sz val="8.5"/>
      <color rgb="FF857363"/>
      <name val="Connections"/>
      <family val="2"/>
    </font>
    <font>
      <i/>
      <sz val="8.5"/>
      <color rgb="FF857363"/>
      <name val="Connections"/>
      <family val="2"/>
    </font>
    <font>
      <i/>
      <sz val="8.5"/>
      <color rgb="FF012169"/>
      <name val="Connections"/>
      <family val="2"/>
    </font>
    <font>
      <b/>
      <sz val="9.5"/>
      <color rgb="FF012169"/>
      <name val="Connections"/>
      <family val="2"/>
    </font>
    <font>
      <sz val="7.3"/>
      <color theme="1"/>
      <name val="Connections Cond Light"/>
      <family val="2"/>
    </font>
    <font>
      <sz val="7.5"/>
      <color theme="1"/>
      <name val="Connections Cond Light"/>
      <family val="2"/>
    </font>
  </fonts>
  <fills count="30">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47"/>
        <bgColor indexed="8"/>
      </patternFill>
    </fill>
    <fill>
      <patternFill patternType="solid">
        <fgColor indexed="43"/>
        <bgColor indexed="64"/>
      </patternFill>
    </fill>
    <fill>
      <patternFill patternType="solid">
        <fgColor indexed="62"/>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6"/>
      </patternFill>
    </fill>
    <fill>
      <patternFill patternType="solid">
        <fgColor indexed="43"/>
      </patternFill>
    </fill>
    <fill>
      <patternFill patternType="solid">
        <fgColor indexed="9"/>
        <bgColor indexed="64"/>
      </patternFill>
    </fill>
    <fill>
      <patternFill patternType="solid">
        <fgColor indexed="55"/>
      </patternFill>
    </fill>
    <fill>
      <patternFill patternType="solid">
        <fgColor rgb="FF010F3A"/>
        <bgColor indexed="64"/>
      </patternFill>
    </fill>
    <fill>
      <patternFill patternType="solid">
        <fgColor rgb="FF014386"/>
        <bgColor indexed="64"/>
      </patternFill>
    </fill>
    <fill>
      <patternFill patternType="solid">
        <fgColor rgb="FFF6F3EE"/>
        <bgColor indexed="64"/>
      </patternFill>
    </fill>
  </fills>
  <borders count="14">
    <border>
      <left/>
      <right/>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medium">
        <color rgb="FF012169"/>
      </bottom>
      <diagonal/>
    </border>
  </borders>
  <cellStyleXfs count="68">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7" fillId="0" borderId="0"/>
    <xf numFmtId="0" fontId="13" fillId="0" borderId="0"/>
    <xf numFmtId="0" fontId="16" fillId="0" borderId="0"/>
    <xf numFmtId="9" fontId="16" fillId="0" borderId="0" applyFont="0" applyFill="0" applyBorder="0" applyAlignment="0" applyProtection="0"/>
    <xf numFmtId="0" fontId="1" fillId="0" borderId="0"/>
    <xf numFmtId="9" fontId="1" fillId="0" borderId="0" applyFont="0" applyFill="0" applyBorder="0" applyAlignment="0" applyProtection="0"/>
    <xf numFmtId="0" fontId="9" fillId="0" borderId="0"/>
    <xf numFmtId="0" fontId="1" fillId="0" borderId="0"/>
    <xf numFmtId="0" fontId="9"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lignment horizontal="left" wrapText="1"/>
    </xf>
    <xf numFmtId="0" fontId="9" fillId="0" borderId="0">
      <alignment horizontal="left" wrapText="1"/>
    </xf>
    <xf numFmtId="0" fontId="9" fillId="0" borderId="0" applyNumberFormat="0" applyFill="0" applyBorder="0" applyAlignment="0" applyProtection="0"/>
    <xf numFmtId="0" fontId="9" fillId="0" borderId="0">
      <alignment horizontal="left" wrapText="1"/>
    </xf>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8" fillId="18"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9" fillId="0" borderId="0">
      <alignment horizontal="center"/>
    </xf>
    <xf numFmtId="0" fontId="20"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alignment horizontal="right"/>
    </xf>
    <xf numFmtId="0" fontId="21" fillId="22" borderId="6" applyNumberFormat="0" applyAlignment="0" applyProtection="0"/>
    <xf numFmtId="0" fontId="22" fillId="0" borderId="7" applyNumberFormat="0" applyFill="0" applyAlignment="0" applyProtection="0"/>
    <xf numFmtId="0" fontId="9" fillId="23" borderId="1" applyNumberFormat="0" applyFont="0" applyAlignment="0" applyProtection="0"/>
    <xf numFmtId="0" fontId="23" fillId="13" borderId="6" applyNumberFormat="0" applyAlignment="0" applyProtection="0"/>
    <xf numFmtId="167" fontId="24" fillId="0" borderId="0"/>
    <xf numFmtId="0" fontId="25" fillId="9" borderId="0" applyNumberFormat="0" applyBorder="0" applyAlignment="0" applyProtection="0"/>
    <xf numFmtId="0" fontId="26" fillId="24" borderId="0" applyNumberFormat="0" applyBorder="0" applyAlignment="0" applyProtection="0"/>
    <xf numFmtId="0" fontId="27" fillId="0" borderId="0"/>
    <xf numFmtId="0" fontId="9" fillId="0" borderId="0"/>
    <xf numFmtId="0" fontId="1" fillId="0" borderId="0"/>
    <xf numFmtId="0" fontId="1" fillId="0" borderId="0"/>
    <xf numFmtId="0" fontId="1" fillId="0" borderId="0"/>
    <xf numFmtId="166" fontId="9" fillId="0" borderId="0">
      <alignment horizontal="right"/>
    </xf>
    <xf numFmtId="37" fontId="28" fillId="25" borderId="0" applyAlignment="0"/>
    <xf numFmtId="9" fontId="1" fillId="0" borderId="0" applyFont="0" applyFill="0" applyBorder="0" applyAlignment="0" applyProtection="0"/>
    <xf numFmtId="2" fontId="9" fillId="0" borderId="0" applyFont="0" applyFill="0" applyBorder="0" applyProtection="0">
      <alignment horizontal="right"/>
    </xf>
    <xf numFmtId="0" fontId="29" fillId="10" borderId="0" applyNumberFormat="0" applyBorder="0" applyAlignment="0" applyProtection="0"/>
    <xf numFmtId="0" fontId="30" fillId="22" borderId="8" applyNumberFormat="0" applyAlignment="0" applyProtection="0"/>
    <xf numFmtId="0" fontId="9"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0" borderId="10" applyNumberFormat="0" applyFill="0" applyAlignment="0" applyProtection="0"/>
    <xf numFmtId="0" fontId="35" fillId="0" borderId="11" applyNumberFormat="0" applyFill="0" applyAlignment="0" applyProtection="0"/>
    <xf numFmtId="0" fontId="35" fillId="0" borderId="0" applyNumberFormat="0" applyFill="0" applyBorder="0" applyAlignment="0" applyProtection="0"/>
    <xf numFmtId="0" fontId="36" fillId="26" borderId="12" applyNumberFormat="0" applyAlignment="0" applyProtection="0"/>
  </cellStyleXfs>
  <cellXfs count="126">
    <xf numFmtId="0" fontId="0" fillId="0" borderId="0" xfId="0"/>
    <xf numFmtId="3" fontId="2" fillId="2" borderId="0" xfId="0" applyNumberFormat="1" applyFont="1" applyFill="1" applyAlignment="1">
      <alignment horizontal="left"/>
    </xf>
    <xf numFmtId="164" fontId="0" fillId="0" borderId="0" xfId="0" applyNumberFormat="1"/>
    <xf numFmtId="3" fontId="0" fillId="0" borderId="0" xfId="0" applyNumberFormat="1" applyAlignment="1">
      <alignment horizontal="right"/>
    </xf>
    <xf numFmtId="165" fontId="1" fillId="0" borderId="0" xfId="1" applyNumberFormat="1" applyAlignment="1">
      <alignment horizontal="right"/>
    </xf>
    <xf numFmtId="164" fontId="2" fillId="2" borderId="0" xfId="0" applyNumberFormat="1" applyFont="1" applyFill="1" applyAlignment="1">
      <alignment horizontal="left"/>
    </xf>
    <xf numFmtId="3" fontId="2" fillId="2" borderId="0" xfId="0" applyNumberFormat="1" applyFont="1" applyFill="1" applyAlignment="1">
      <alignment horizontal="right"/>
    </xf>
    <xf numFmtId="0" fontId="2" fillId="2" borderId="0" xfId="0" applyFont="1" applyFill="1" applyAlignment="1">
      <alignment horizontal="left"/>
    </xf>
    <xf numFmtId="164" fontId="0" fillId="0" borderId="0" xfId="0" applyNumberFormat="1" applyFill="1"/>
    <xf numFmtId="3" fontId="0" fillId="0" borderId="0" xfId="0" applyNumberFormat="1" applyFill="1" applyAlignment="1">
      <alignment horizontal="right"/>
    </xf>
    <xf numFmtId="165" fontId="1" fillId="0" borderId="0" xfId="1" applyNumberFormat="1" applyFill="1" applyAlignment="1">
      <alignment horizontal="right"/>
    </xf>
    <xf numFmtId="164" fontId="5" fillId="0" borderId="0" xfId="0" applyNumberFormat="1" applyFont="1" applyAlignment="1">
      <alignment horizontal="left"/>
    </xf>
    <xf numFmtId="164" fontId="6" fillId="0" borderId="0" xfId="0" applyNumberFormat="1" applyFont="1"/>
    <xf numFmtId="14" fontId="0" fillId="0" borderId="0" xfId="0" applyNumberFormat="1"/>
    <xf numFmtId="0" fontId="0" fillId="0" borderId="0" xfId="0" applyFill="1"/>
    <xf numFmtId="0" fontId="2" fillId="2" borderId="0" xfId="2" applyFont="1" applyFill="1" applyAlignment="1"/>
    <xf numFmtId="4" fontId="2" fillId="2" borderId="0" xfId="2" applyNumberFormat="1" applyFont="1" applyFill="1" applyAlignment="1"/>
    <xf numFmtId="3" fontId="2" fillId="2" borderId="0" xfId="2" applyNumberFormat="1" applyFont="1" applyFill="1" applyAlignment="1"/>
    <xf numFmtId="3" fontId="1" fillId="0" borderId="0" xfId="2" applyNumberFormat="1" applyAlignment="1">
      <alignment horizontal="right"/>
    </xf>
    <xf numFmtId="4" fontId="1" fillId="0" borderId="0" xfId="3" applyNumberFormat="1" applyAlignment="1">
      <alignment horizontal="right"/>
    </xf>
    <xf numFmtId="0" fontId="2" fillId="0" borderId="0" xfId="2" applyFont="1" applyFill="1" applyAlignment="1">
      <alignment horizontal="right"/>
    </xf>
    <xf numFmtId="0" fontId="8" fillId="0" borderId="0" xfId="4" applyFont="1" applyFill="1" applyBorder="1" applyAlignment="1"/>
    <xf numFmtId="4" fontId="8" fillId="0" borderId="0" xfId="4" applyNumberFormat="1" applyFont="1" applyFill="1" applyBorder="1" applyAlignment="1">
      <alignment horizontal="right"/>
    </xf>
    <xf numFmtId="2" fontId="8" fillId="0" borderId="0" xfId="2" applyNumberFormat="1" applyFont="1" applyFill="1" applyBorder="1"/>
    <xf numFmtId="0" fontId="9" fillId="4" borderId="1" xfId="4" applyFont="1" applyFill="1" applyBorder="1" applyAlignment="1"/>
    <xf numFmtId="0" fontId="9" fillId="4" borderId="0" xfId="4" applyFont="1" applyFill="1" applyBorder="1" applyAlignment="1"/>
    <xf numFmtId="3" fontId="10" fillId="0" borderId="0" xfId="2" applyNumberFormat="1" applyFont="1" applyFill="1" applyAlignment="1">
      <alignment horizontal="right"/>
    </xf>
    <xf numFmtId="0" fontId="1" fillId="0" borderId="0" xfId="2" applyFill="1"/>
    <xf numFmtId="166" fontId="1" fillId="0" borderId="0" xfId="2" applyNumberFormat="1" applyFill="1"/>
    <xf numFmtId="3" fontId="9" fillId="0" borderId="0" xfId="0" applyNumberFormat="1" applyFont="1" applyAlignment="1">
      <alignment horizontal="right"/>
    </xf>
    <xf numFmtId="165" fontId="9" fillId="0" borderId="0" xfId="1" applyNumberFormat="1" applyFont="1" applyAlignment="1">
      <alignment horizontal="right"/>
    </xf>
    <xf numFmtId="0" fontId="9" fillId="0" borderId="0" xfId="0" applyFont="1"/>
    <xf numFmtId="164" fontId="10" fillId="0" borderId="0" xfId="2" applyNumberFormat="1" applyFont="1" applyFill="1" applyAlignment="1">
      <alignment horizontal="left"/>
    </xf>
    <xf numFmtId="164" fontId="9" fillId="5" borderId="0" xfId="2" applyNumberFormat="1" applyFont="1" applyFill="1" applyAlignment="1">
      <alignment horizontal="left"/>
    </xf>
    <xf numFmtId="165" fontId="0" fillId="0" borderId="0" xfId="0" applyNumberFormat="1" applyAlignment="1">
      <alignment horizontal="right"/>
    </xf>
    <xf numFmtId="14" fontId="0" fillId="0" borderId="0" xfId="0" applyNumberFormat="1" applyAlignment="1">
      <alignment horizontal="left"/>
    </xf>
    <xf numFmtId="4" fontId="0" fillId="0" borderId="0" xfId="0" applyNumberFormat="1" applyAlignment="1">
      <alignment horizontal="right"/>
    </xf>
    <xf numFmtId="166" fontId="0" fillId="0" borderId="0" xfId="0" applyNumberFormat="1"/>
    <xf numFmtId="0" fontId="0" fillId="2" borderId="0" xfId="0" applyFill="1"/>
    <xf numFmtId="165" fontId="0" fillId="2" borderId="0" xfId="0" applyNumberFormat="1" applyFill="1" applyAlignment="1">
      <alignment horizontal="right"/>
    </xf>
    <xf numFmtId="3" fontId="0" fillId="2" borderId="0" xfId="0" applyNumberFormat="1" applyFill="1" applyAlignment="1">
      <alignment horizontal="right"/>
    </xf>
    <xf numFmtId="0" fontId="11" fillId="6" borderId="0" xfId="0" applyFont="1" applyFill="1" applyAlignment="1">
      <alignment horizontal="center"/>
    </xf>
    <xf numFmtId="0" fontId="11" fillId="0" borderId="0" xfId="0" applyFont="1" applyFill="1" applyAlignment="1">
      <alignment horizontal="center"/>
    </xf>
    <xf numFmtId="0" fontId="11" fillId="6" borderId="0" xfId="0" applyFont="1" applyFill="1" applyAlignment="1"/>
    <xf numFmtId="164" fontId="0" fillId="0" borderId="0" xfId="0" applyNumberFormat="1" applyAlignment="1">
      <alignment horizontal="left"/>
    </xf>
    <xf numFmtId="165" fontId="1" fillId="7" borderId="0" xfId="1" applyNumberFormat="1" applyFill="1" applyAlignment="1">
      <alignment horizontal="right"/>
    </xf>
    <xf numFmtId="0" fontId="0" fillId="0" borderId="0" xfId="0" applyFill="1" applyBorder="1" applyAlignment="1"/>
    <xf numFmtId="0" fontId="0" fillId="0" borderId="2" xfId="0" applyFill="1" applyBorder="1" applyAlignment="1"/>
    <xf numFmtId="165" fontId="0" fillId="0" borderId="0" xfId="0" applyNumberFormat="1" applyFill="1" applyAlignment="1">
      <alignment horizontal="right"/>
    </xf>
    <xf numFmtId="165" fontId="0" fillId="0" borderId="0" xfId="0" applyNumberFormat="1"/>
    <xf numFmtId="4" fontId="0" fillId="0" borderId="0" xfId="0" applyNumberFormat="1"/>
    <xf numFmtId="4" fontId="1" fillId="0" borderId="0" xfId="1" applyNumberFormat="1" applyAlignment="1">
      <alignment horizontal="right"/>
    </xf>
    <xf numFmtId="165" fontId="0" fillId="0" borderId="0" xfId="0" applyNumberFormat="1" applyFill="1" applyBorder="1" applyAlignment="1">
      <alignment horizontal="right"/>
    </xf>
    <xf numFmtId="165" fontId="0" fillId="7" borderId="3" xfId="0" applyNumberFormat="1" applyFill="1" applyBorder="1" applyAlignment="1">
      <alignment horizontal="right"/>
    </xf>
    <xf numFmtId="165" fontId="0" fillId="0" borderId="3" xfId="0" applyNumberFormat="1" applyFill="1" applyBorder="1" applyAlignment="1">
      <alignment horizontal="right"/>
    </xf>
    <xf numFmtId="165" fontId="0" fillId="0" borderId="4" xfId="0" applyNumberFormat="1" applyBorder="1" applyAlignment="1">
      <alignment horizontal="right"/>
    </xf>
    <xf numFmtId="165" fontId="0" fillId="0" borderId="4" xfId="0" applyNumberFormat="1" applyBorder="1"/>
    <xf numFmtId="165" fontId="14" fillId="0" borderId="4" xfId="0" applyNumberFormat="1" applyFont="1" applyBorder="1"/>
    <xf numFmtId="4" fontId="14" fillId="0" borderId="5" xfId="0" applyNumberFormat="1" applyFont="1" applyBorder="1"/>
    <xf numFmtId="165" fontId="0" fillId="0" borderId="0" xfId="0" applyNumberFormat="1" applyFill="1"/>
    <xf numFmtId="4" fontId="0" fillId="0" borderId="0" xfId="0" applyNumberFormat="1" applyFill="1"/>
    <xf numFmtId="4" fontId="1" fillId="0" borderId="0" xfId="1" applyNumberFormat="1" applyFill="1" applyAlignment="1">
      <alignment horizontal="right"/>
    </xf>
    <xf numFmtId="165" fontId="13" fillId="0" borderId="0" xfId="5" applyNumberFormat="1" applyFill="1" applyAlignment="1">
      <alignment horizontal="left"/>
    </xf>
    <xf numFmtId="165" fontId="13" fillId="0" borderId="0" xfId="5" applyNumberFormat="1" applyFill="1" applyAlignment="1">
      <alignment horizontal="right"/>
    </xf>
    <xf numFmtId="0" fontId="0" fillId="0" borderId="0" xfId="0" applyAlignment="1">
      <alignment horizontal="left"/>
    </xf>
    <xf numFmtId="165" fontId="13" fillId="0" borderId="0" xfId="5" applyNumberFormat="1" applyAlignment="1">
      <alignment horizontal="left"/>
    </xf>
    <xf numFmtId="0" fontId="0" fillId="0" borderId="0" xfId="0" applyBorder="1"/>
    <xf numFmtId="0" fontId="15" fillId="0" borderId="0" xfId="0" applyFont="1" applyBorder="1"/>
    <xf numFmtId="166" fontId="0" fillId="0" borderId="0" xfId="0" applyNumberFormat="1" applyBorder="1"/>
    <xf numFmtId="4" fontId="14" fillId="0" borderId="4" xfId="0" applyNumberFormat="1" applyFont="1" applyBorder="1"/>
    <xf numFmtId="164" fontId="17" fillId="0" borderId="0" xfId="6" applyNumberFormat="1" applyFont="1" applyAlignment="1">
      <alignment horizontal="left"/>
    </xf>
    <xf numFmtId="0" fontId="16" fillId="0" borderId="0" xfId="6"/>
    <xf numFmtId="164" fontId="16" fillId="0" borderId="0" xfId="6" applyNumberFormat="1"/>
    <xf numFmtId="164" fontId="1" fillId="0" borderId="0" xfId="6" applyNumberFormat="1" applyFont="1"/>
    <xf numFmtId="164" fontId="2" fillId="2" borderId="0" xfId="6" applyNumberFormat="1" applyFont="1" applyFill="1" applyAlignment="1">
      <alignment horizontal="left"/>
    </xf>
    <xf numFmtId="3" fontId="2" fillId="2" borderId="0" xfId="6" applyNumberFormat="1" applyFont="1" applyFill="1" applyAlignment="1">
      <alignment horizontal="left"/>
    </xf>
    <xf numFmtId="3" fontId="2" fillId="2" borderId="0" xfId="6" applyNumberFormat="1" applyFont="1" applyFill="1" applyAlignment="1">
      <alignment horizontal="right"/>
    </xf>
    <xf numFmtId="0" fontId="2" fillId="2" borderId="0" xfId="6" applyFont="1" applyFill="1" applyAlignment="1">
      <alignment horizontal="left"/>
    </xf>
    <xf numFmtId="3" fontId="1" fillId="0" borderId="0" xfId="6" applyNumberFormat="1" applyFont="1" applyAlignment="1">
      <alignment horizontal="right"/>
    </xf>
    <xf numFmtId="165" fontId="1" fillId="0" borderId="0" xfId="7" applyNumberFormat="1" applyFont="1" applyAlignment="1">
      <alignment horizontal="right"/>
    </xf>
    <xf numFmtId="4" fontId="1" fillId="0" borderId="0" xfId="7" applyNumberFormat="1" applyFont="1" applyAlignment="1">
      <alignment horizontal="right"/>
    </xf>
    <xf numFmtId="164" fontId="1" fillId="0" borderId="0" xfId="6" applyNumberFormat="1" applyFont="1" applyFill="1"/>
    <xf numFmtId="3" fontId="1" fillId="0" borderId="0" xfId="6" applyNumberFormat="1" applyFont="1" applyFill="1" applyAlignment="1">
      <alignment horizontal="right"/>
    </xf>
    <xf numFmtId="4" fontId="1" fillId="0" borderId="0" xfId="7" applyNumberFormat="1" applyFont="1" applyFill="1" applyAlignment="1">
      <alignment horizontal="right"/>
    </xf>
    <xf numFmtId="164" fontId="1" fillId="0" borderId="0" xfId="8" applyNumberFormat="1"/>
    <xf numFmtId="3" fontId="1" fillId="0" borderId="0" xfId="8" applyNumberFormat="1" applyAlignment="1">
      <alignment horizontal="right"/>
    </xf>
    <xf numFmtId="165" fontId="1" fillId="0" borderId="0" xfId="9" applyNumberFormat="1" applyAlignment="1">
      <alignment horizontal="right"/>
    </xf>
    <xf numFmtId="164" fontId="9" fillId="0" borderId="0" xfId="10" applyNumberFormat="1" applyFont="1" applyAlignment="1">
      <alignment horizontal="left"/>
    </xf>
    <xf numFmtId="164" fontId="1" fillId="0" borderId="0" xfId="11" applyNumberFormat="1" applyAlignment="1">
      <alignment horizontal="right"/>
    </xf>
    <xf numFmtId="164" fontId="1" fillId="0" borderId="0" xfId="11" applyNumberFormat="1" applyAlignment="1">
      <alignment horizontal="left"/>
    </xf>
    <xf numFmtId="0" fontId="27" fillId="27" borderId="0" xfId="49" applyFill="1"/>
    <xf numFmtId="0" fontId="27" fillId="0" borderId="0" xfId="49"/>
    <xf numFmtId="0" fontId="27" fillId="28" borderId="0" xfId="49" applyFill="1"/>
    <xf numFmtId="0" fontId="27" fillId="29" borderId="0" xfId="49" applyFill="1"/>
    <xf numFmtId="0" fontId="27" fillId="29" borderId="13" xfId="49" applyFill="1" applyBorder="1"/>
    <xf numFmtId="0" fontId="27" fillId="29" borderId="0" xfId="49" applyFill="1" applyBorder="1"/>
    <xf numFmtId="2" fontId="40" fillId="29" borderId="0" xfId="49" applyNumberFormat="1" applyFont="1" applyFill="1" applyBorder="1" applyAlignment="1">
      <alignment horizontal="left"/>
    </xf>
    <xf numFmtId="0" fontId="41" fillId="29" borderId="0" xfId="49" applyFont="1" applyFill="1" applyBorder="1"/>
    <xf numFmtId="0" fontId="42" fillId="29" borderId="0" xfId="49" applyFont="1" applyFill="1" applyBorder="1"/>
    <xf numFmtId="0" fontId="43" fillId="29" borderId="0" xfId="49" applyFont="1" applyFill="1" applyBorder="1"/>
    <xf numFmtId="0" fontId="27" fillId="0" borderId="0" xfId="49" applyAlignment="1">
      <alignment vertical="distributed"/>
    </xf>
    <xf numFmtId="0" fontId="27" fillId="29" borderId="0" xfId="49" applyFill="1" applyAlignment="1">
      <alignment vertical="distributed"/>
    </xf>
    <xf numFmtId="0" fontId="27" fillId="29" borderId="0" xfId="49" applyFill="1" applyBorder="1" applyAlignment="1">
      <alignment vertical="distributed"/>
    </xf>
    <xf numFmtId="0" fontId="44" fillId="0" borderId="0" xfId="49" applyFont="1" applyAlignment="1">
      <alignment vertical="distributed"/>
    </xf>
    <xf numFmtId="0" fontId="45" fillId="0" borderId="0" xfId="49" applyFont="1" applyBorder="1" applyAlignment="1">
      <alignment vertical="distributed"/>
    </xf>
    <xf numFmtId="0" fontId="27" fillId="0" borderId="0" xfId="49" applyBorder="1" applyAlignment="1">
      <alignment vertical="distributed"/>
    </xf>
    <xf numFmtId="0" fontId="45" fillId="0" borderId="0" xfId="49" applyFont="1" applyAlignment="1">
      <alignment vertical="distributed"/>
    </xf>
    <xf numFmtId="0" fontId="45" fillId="0" borderId="0" xfId="49" applyFont="1"/>
    <xf numFmtId="0" fontId="27" fillId="0" borderId="0" xfId="49" applyFill="1"/>
    <xf numFmtId="0" fontId="27" fillId="0" borderId="0" xfId="49" applyAlignment="1">
      <alignment horizontal="center" wrapText="1"/>
    </xf>
    <xf numFmtId="0" fontId="37" fillId="27" borderId="0" xfId="49" applyFont="1" applyFill="1" applyAlignment="1" applyProtection="1">
      <alignment horizontal="left" vertical="distributed"/>
      <protection locked="0"/>
    </xf>
    <xf numFmtId="0" fontId="0" fillId="0" borderId="0" xfId="0" applyAlignment="1" applyProtection="1">
      <alignment horizontal="left" vertical="distributed"/>
      <protection locked="0"/>
    </xf>
    <xf numFmtId="0" fontId="38" fillId="27" borderId="0" xfId="49" applyFont="1" applyFill="1" applyAlignment="1" applyProtection="1">
      <alignment horizontal="left" vertical="distributed"/>
      <protection locked="0"/>
    </xf>
    <xf numFmtId="0" fontId="39" fillId="27" borderId="0" xfId="49" applyFont="1" applyFill="1" applyAlignment="1">
      <alignment vertical="top"/>
    </xf>
    <xf numFmtId="0" fontId="39" fillId="27" borderId="0" xfId="49" applyFont="1" applyFill="1" applyAlignment="1"/>
    <xf numFmtId="0" fontId="39" fillId="0" borderId="0" xfId="0" applyFont="1" applyAlignment="1"/>
    <xf numFmtId="0" fontId="27" fillId="0" borderId="0" xfId="49" applyAlignment="1">
      <alignment vertical="distributed" wrapText="1"/>
    </xf>
    <xf numFmtId="0" fontId="4" fillId="3" borderId="0" xfId="0" applyFont="1" applyFill="1" applyAlignment="1">
      <alignment horizontal="center"/>
    </xf>
    <xf numFmtId="0" fontId="4" fillId="3" borderId="0" xfId="2" applyFont="1" applyFill="1" applyAlignment="1">
      <alignment horizontal="center"/>
    </xf>
    <xf numFmtId="0" fontId="4" fillId="3" borderId="0" xfId="6" applyFont="1" applyFill="1" applyAlignment="1">
      <alignment horizontal="center"/>
    </xf>
    <xf numFmtId="164" fontId="4" fillId="3" borderId="0" xfId="6" applyNumberFormat="1" applyFont="1" applyFill="1" applyAlignment="1">
      <alignment horizontal="center"/>
    </xf>
    <xf numFmtId="0" fontId="11" fillId="6" borderId="0" xfId="0" applyFont="1" applyFill="1" applyAlignment="1">
      <alignment horizontal="center"/>
    </xf>
    <xf numFmtId="14" fontId="0" fillId="0" borderId="0" xfId="0" applyNumberFormat="1" applyAlignment="1">
      <alignment horizontal="center"/>
    </xf>
    <xf numFmtId="0" fontId="0" fillId="0" borderId="0" xfId="0" applyAlignment="1">
      <alignment horizontal="center"/>
    </xf>
    <xf numFmtId="0" fontId="15" fillId="0" borderId="0" xfId="0" applyFont="1" applyBorder="1" applyAlignment="1">
      <alignment horizontal="center"/>
    </xf>
    <xf numFmtId="0" fontId="15" fillId="0" borderId="0" xfId="0" applyFont="1" applyBorder="1" applyAlignment="1">
      <alignment horizontal="center" textRotation="90"/>
    </xf>
  </cellXfs>
  <cellStyles count="68">
    <cellStyle name="_x000a_bidires=100_x000d_" xfId="12"/>
    <cellStyle name="_default forecast" xfId="13"/>
    <cellStyle name="_defaulted issuers" xfId="14"/>
    <cellStyle name="_defaults" xfId="15"/>
    <cellStyle name="_Liquidity" xfId="16"/>
    <cellStyle name="_paired spreads" xfId="17"/>
    <cellStyle name="_S&amp;P Trailing-12-Month Default Rate" xfId="18"/>
    <cellStyle name="_spread &amp; return forecast" xfId="19"/>
    <cellStyle name="20 % - Accent1" xfId="20"/>
    <cellStyle name="20 % - Accent2" xfId="21"/>
    <cellStyle name="20 % - Accent3" xfId="22"/>
    <cellStyle name="20 % - Accent4" xfId="23"/>
    <cellStyle name="20 % - Accent5" xfId="24"/>
    <cellStyle name="20 % - Accent6" xfId="25"/>
    <cellStyle name="40 % - Accent1" xfId="26"/>
    <cellStyle name="40 % - Accent2" xfId="27"/>
    <cellStyle name="40 % - Accent3" xfId="28"/>
    <cellStyle name="40 % - Accent4" xfId="29"/>
    <cellStyle name="40 % - Accent5" xfId="30"/>
    <cellStyle name="40 % - Accent6" xfId="31"/>
    <cellStyle name="60 % - Accent1" xfId="32"/>
    <cellStyle name="60 % - Accent2" xfId="33"/>
    <cellStyle name="60 % - Accent3" xfId="34"/>
    <cellStyle name="60 % - Accent4" xfId="35"/>
    <cellStyle name="60 % - Accent5" xfId="36"/>
    <cellStyle name="60 % - Accent6" xfId="37"/>
    <cellStyle name="ABC" xfId="38"/>
    <cellStyle name="Avertissement" xfId="39"/>
    <cellStyle name="Bold" xfId="40"/>
    <cellStyle name="BoldRight" xfId="41"/>
    <cellStyle name="Calcul" xfId="42"/>
    <cellStyle name="Cellule liée" xfId="43"/>
    <cellStyle name="Commentaire" xfId="44"/>
    <cellStyle name="Entrée" xfId="45"/>
    <cellStyle name="Euro" xfId="46"/>
    <cellStyle name="Insatisfaisant" xfId="47"/>
    <cellStyle name="Neutre" xfId="48"/>
    <cellStyle name="Normal" xfId="0" builtinId="0"/>
    <cellStyle name="Normal 10" xfId="11"/>
    <cellStyle name="Normal 2" xfId="5"/>
    <cellStyle name="Normal 2 2" xfId="49"/>
    <cellStyle name="Normal 3" xfId="6"/>
    <cellStyle name="Normal 3 2" xfId="50"/>
    <cellStyle name="Normal 4" xfId="2"/>
    <cellStyle name="Normal 4 2" xfId="51"/>
    <cellStyle name="Normal 5" xfId="8"/>
    <cellStyle name="Normal 6" xfId="52"/>
    <cellStyle name="Normal 7" xfId="53"/>
    <cellStyle name="Normal_e1.01.02" xfId="10"/>
    <cellStyle name="Normal_Sector" xfId="4"/>
    <cellStyle name="Number" xfId="54"/>
    <cellStyle name="OutputPlain" xfId="55"/>
    <cellStyle name="Percent" xfId="1" builtinId="5"/>
    <cellStyle name="Percent 2" xfId="3"/>
    <cellStyle name="Percent 2 2" xfId="56"/>
    <cellStyle name="Percent 3" xfId="7"/>
    <cellStyle name="Percent 4" xfId="9"/>
    <cellStyle name="RightNumber" xfId="57"/>
    <cellStyle name="Satisfaisant" xfId="58"/>
    <cellStyle name="Sortie" xfId="59"/>
    <cellStyle name="Style 1" xfId="60"/>
    <cellStyle name="Texte explicatif" xfId="61"/>
    <cellStyle name="Titre" xfId="62"/>
    <cellStyle name="Titre 1" xfId="63"/>
    <cellStyle name="Titre 2" xfId="64"/>
    <cellStyle name="Titre 3" xfId="65"/>
    <cellStyle name="Titre 4" xfId="66"/>
    <cellStyle name="Vérification" xfId="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externalLink" Target="externalLinks/externalLink29.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sharedStrings" Target="sharedStrings.xml"/><Relationship Id="rId47"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theme" Target="theme/theme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calcChain" Target="calcChain.xml"/><Relationship Id="rId48"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dLbls>
          <c:showLegendKey val="0"/>
          <c:showVal val="0"/>
          <c:showCatName val="0"/>
          <c:showSerName val="0"/>
          <c:showPercent val="0"/>
          <c:showBubbleSize val="0"/>
        </c:dLbls>
        <c:gapWidth val="150"/>
        <c:overlap val="100"/>
        <c:axId val="56511872"/>
        <c:axId val="56550912"/>
      </c:barChart>
      <c:catAx>
        <c:axId val="56511872"/>
        <c:scaling>
          <c:orientation val="minMax"/>
        </c:scaling>
        <c:delete val="0"/>
        <c:axPos val="b"/>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6550912"/>
        <c:crosses val="autoZero"/>
        <c:auto val="1"/>
        <c:lblAlgn val="ctr"/>
        <c:lblOffset val="100"/>
        <c:noMultiLvlLbl val="0"/>
      </c:catAx>
      <c:valAx>
        <c:axId val="56550912"/>
        <c:scaling>
          <c:orientation val="minMax"/>
        </c:scaling>
        <c:delete val="0"/>
        <c:axPos val="l"/>
        <c:majorGridlines>
          <c:spPr>
            <a:ln w="3175">
              <a:solidFill>
                <a:srgbClr val="969696"/>
              </a:solidFill>
              <a:prstDash val="dash"/>
            </a:ln>
          </c:spPr>
        </c:majorGridlines>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6511872"/>
        <c:crosses val="autoZero"/>
        <c:crossBetween val="between"/>
      </c:valAx>
      <c:spPr>
        <a:noFill/>
        <a:ln>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a:defRPr>
          </a:pPr>
          <a:endParaRPr lang="en-US"/>
        </a:p>
      </c:txPr>
    </c:legend>
    <c:plotVisOnly val="1"/>
    <c:dispBlanksAs val="gap"/>
    <c:showDLblsOverMax val="0"/>
  </c:chart>
  <c:spPr>
    <a:ln w="9525">
      <a:noFill/>
    </a:ln>
  </c:spPr>
  <c:txPr>
    <a:bodyPr/>
    <a:lstStyle/>
    <a:p>
      <a:pPr>
        <a:defRPr sz="900">
          <a:latin typeface="Arial"/>
          <a:ea typeface="ＭＳ ゴシック"/>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1"/>
          <c:tx>
            <c:strRef>
              <c:f>'Model 2yr DefAmt'!$P$2</c:f>
              <c:strCache>
                <c:ptCount val="1"/>
                <c:pt idx="0">
                  <c:v>Sr Unsec Recovery</c:v>
                </c:pt>
              </c:strCache>
            </c:strRef>
          </c:tx>
          <c:spPr>
            <a:ln w="25400">
              <a:solidFill>
                <a:srgbClr val="0C2B53"/>
              </a:solidFill>
            </a:ln>
          </c:spPr>
          <c:marker>
            <c:symbol val="none"/>
          </c:marker>
          <c:cat>
            <c:strRef>
              <c:f>'Model 2yr DefAmt'!$K$2:$K$215</c:f>
              <c:strCache>
                <c:ptCount val="207"/>
                <c:pt idx="0">
                  <c:v>reportdate</c:v>
                </c:pt>
                <c:pt idx="1">
                  <c:v>01/31/1999</c:v>
                </c:pt>
                <c:pt idx="2">
                  <c:v>02/28/1999</c:v>
                </c:pt>
                <c:pt idx="3">
                  <c:v>03/31/1999</c:v>
                </c:pt>
                <c:pt idx="4">
                  <c:v>04/30/1999</c:v>
                </c:pt>
                <c:pt idx="5">
                  <c:v>05/31/1999</c:v>
                </c:pt>
                <c:pt idx="6">
                  <c:v>06/30/1999</c:v>
                </c:pt>
                <c:pt idx="7">
                  <c:v>07/31/1999</c:v>
                </c:pt>
                <c:pt idx="8">
                  <c:v>08/31/1999</c:v>
                </c:pt>
                <c:pt idx="9">
                  <c:v>09/30/1999</c:v>
                </c:pt>
                <c:pt idx="10">
                  <c:v>10/31/1999</c:v>
                </c:pt>
                <c:pt idx="11">
                  <c:v>11/30/1999</c:v>
                </c:pt>
                <c:pt idx="12">
                  <c:v>12/31/1999</c:v>
                </c:pt>
                <c:pt idx="13">
                  <c:v>01/31/2000</c:v>
                </c:pt>
                <c:pt idx="14">
                  <c:v>02/29/2000</c:v>
                </c:pt>
                <c:pt idx="15">
                  <c:v>03/31/2000</c:v>
                </c:pt>
                <c:pt idx="16">
                  <c:v>04/30/2000</c:v>
                </c:pt>
                <c:pt idx="17">
                  <c:v>05/31/2000</c:v>
                </c:pt>
                <c:pt idx="18">
                  <c:v>06/30/2000</c:v>
                </c:pt>
                <c:pt idx="19">
                  <c:v>07/31/2000</c:v>
                </c:pt>
                <c:pt idx="20">
                  <c:v>08/31/2000</c:v>
                </c:pt>
                <c:pt idx="21">
                  <c:v>09/30/2000</c:v>
                </c:pt>
                <c:pt idx="22">
                  <c:v>10/31/2000</c:v>
                </c:pt>
                <c:pt idx="23">
                  <c:v>11/30/2000</c:v>
                </c:pt>
                <c:pt idx="24">
                  <c:v>12/31/2000</c:v>
                </c:pt>
                <c:pt idx="25">
                  <c:v>01/31/2001</c:v>
                </c:pt>
                <c:pt idx="26">
                  <c:v>02/28/2001</c:v>
                </c:pt>
                <c:pt idx="27">
                  <c:v>03/31/2001</c:v>
                </c:pt>
                <c:pt idx="28">
                  <c:v>04/30/2001</c:v>
                </c:pt>
                <c:pt idx="29">
                  <c:v>05/31/2001</c:v>
                </c:pt>
                <c:pt idx="30">
                  <c:v>06/30/2001</c:v>
                </c:pt>
                <c:pt idx="31">
                  <c:v>07/31/2001</c:v>
                </c:pt>
                <c:pt idx="32">
                  <c:v>08/31/2001</c:v>
                </c:pt>
                <c:pt idx="33">
                  <c:v>09/30/2001</c:v>
                </c:pt>
                <c:pt idx="34">
                  <c:v>10/31/2001</c:v>
                </c:pt>
                <c:pt idx="35">
                  <c:v>11/30/2001</c:v>
                </c:pt>
                <c:pt idx="36">
                  <c:v>12/31/2001</c:v>
                </c:pt>
                <c:pt idx="37">
                  <c:v>01/31/2002</c:v>
                </c:pt>
                <c:pt idx="38">
                  <c:v>02/28/2002</c:v>
                </c:pt>
                <c:pt idx="39">
                  <c:v>03/31/2002</c:v>
                </c:pt>
                <c:pt idx="40">
                  <c:v>04/30/2002</c:v>
                </c:pt>
                <c:pt idx="41">
                  <c:v>05/31/2002</c:v>
                </c:pt>
                <c:pt idx="42">
                  <c:v>06/30/2002</c:v>
                </c:pt>
                <c:pt idx="43">
                  <c:v>07/31/2002</c:v>
                </c:pt>
                <c:pt idx="44">
                  <c:v>08/31/2002</c:v>
                </c:pt>
                <c:pt idx="45">
                  <c:v>09/30/2002</c:v>
                </c:pt>
                <c:pt idx="46">
                  <c:v>10/31/2002</c:v>
                </c:pt>
                <c:pt idx="47">
                  <c:v>11/30/2002</c:v>
                </c:pt>
                <c:pt idx="48">
                  <c:v>12/31/2002</c:v>
                </c:pt>
                <c:pt idx="49">
                  <c:v>01/31/2003</c:v>
                </c:pt>
                <c:pt idx="50">
                  <c:v>02/28/2003</c:v>
                </c:pt>
                <c:pt idx="51">
                  <c:v>03/31/2003</c:v>
                </c:pt>
                <c:pt idx="52">
                  <c:v>04/30/2003</c:v>
                </c:pt>
                <c:pt idx="53">
                  <c:v>05/31/2003</c:v>
                </c:pt>
                <c:pt idx="54">
                  <c:v>06/30/2003</c:v>
                </c:pt>
                <c:pt idx="55">
                  <c:v>07/31/2003</c:v>
                </c:pt>
                <c:pt idx="56">
                  <c:v>08/31/2003</c:v>
                </c:pt>
                <c:pt idx="57">
                  <c:v>09/30/2003</c:v>
                </c:pt>
                <c:pt idx="58">
                  <c:v>10/31/2003</c:v>
                </c:pt>
                <c:pt idx="59">
                  <c:v>11/30/2003</c:v>
                </c:pt>
                <c:pt idx="60">
                  <c:v>12/31/2003</c:v>
                </c:pt>
                <c:pt idx="61">
                  <c:v>01/31/2004</c:v>
                </c:pt>
                <c:pt idx="62">
                  <c:v>02/29/2004</c:v>
                </c:pt>
                <c:pt idx="63">
                  <c:v>03/31/2004</c:v>
                </c:pt>
                <c:pt idx="64">
                  <c:v>04/30/2004</c:v>
                </c:pt>
                <c:pt idx="65">
                  <c:v>05/31/2004</c:v>
                </c:pt>
                <c:pt idx="66">
                  <c:v>06/30/2004</c:v>
                </c:pt>
                <c:pt idx="67">
                  <c:v>07/31/2004</c:v>
                </c:pt>
                <c:pt idx="68">
                  <c:v>08/31/2004</c:v>
                </c:pt>
                <c:pt idx="69">
                  <c:v>09/30/2004</c:v>
                </c:pt>
                <c:pt idx="70">
                  <c:v>10/31/2004</c:v>
                </c:pt>
                <c:pt idx="71">
                  <c:v>11/30/2004</c:v>
                </c:pt>
                <c:pt idx="72">
                  <c:v>12/31/2004</c:v>
                </c:pt>
                <c:pt idx="73">
                  <c:v>01/31/2005</c:v>
                </c:pt>
                <c:pt idx="74">
                  <c:v>02/28/2005</c:v>
                </c:pt>
                <c:pt idx="75">
                  <c:v>03/31/2005</c:v>
                </c:pt>
                <c:pt idx="76">
                  <c:v>04/30/2005</c:v>
                </c:pt>
                <c:pt idx="77">
                  <c:v>05/31/2005</c:v>
                </c:pt>
                <c:pt idx="78">
                  <c:v>06/30/2005</c:v>
                </c:pt>
                <c:pt idx="79">
                  <c:v>07/31/2005</c:v>
                </c:pt>
                <c:pt idx="80">
                  <c:v>08/31/2005</c:v>
                </c:pt>
                <c:pt idx="81">
                  <c:v>09/30/2005</c:v>
                </c:pt>
                <c:pt idx="82">
                  <c:v>10/31/2005</c:v>
                </c:pt>
                <c:pt idx="83">
                  <c:v>11/30/2005</c:v>
                </c:pt>
                <c:pt idx="84">
                  <c:v>12/31/2005</c:v>
                </c:pt>
                <c:pt idx="85">
                  <c:v>01/31/2006</c:v>
                </c:pt>
                <c:pt idx="86">
                  <c:v>02/28/2006</c:v>
                </c:pt>
                <c:pt idx="87">
                  <c:v>03/31/2006</c:v>
                </c:pt>
                <c:pt idx="88">
                  <c:v>04/30/2006</c:v>
                </c:pt>
                <c:pt idx="89">
                  <c:v>05/31/2006</c:v>
                </c:pt>
                <c:pt idx="90">
                  <c:v>06/30/2006</c:v>
                </c:pt>
                <c:pt idx="91">
                  <c:v>07/31/2006</c:v>
                </c:pt>
                <c:pt idx="92">
                  <c:v>08/31/2006</c:v>
                </c:pt>
                <c:pt idx="93">
                  <c:v>09/30/2006</c:v>
                </c:pt>
                <c:pt idx="94">
                  <c:v>10/31/2006</c:v>
                </c:pt>
                <c:pt idx="95">
                  <c:v>11/30/2006</c:v>
                </c:pt>
                <c:pt idx="96">
                  <c:v>12/31/2006</c:v>
                </c:pt>
                <c:pt idx="97">
                  <c:v>01/31/2007</c:v>
                </c:pt>
                <c:pt idx="98">
                  <c:v>02/28/2007</c:v>
                </c:pt>
                <c:pt idx="99">
                  <c:v>03/31/2007</c:v>
                </c:pt>
                <c:pt idx="100">
                  <c:v>04/30/2007</c:v>
                </c:pt>
                <c:pt idx="101">
                  <c:v>05/31/2007</c:v>
                </c:pt>
                <c:pt idx="102">
                  <c:v>06/30/2007</c:v>
                </c:pt>
                <c:pt idx="103">
                  <c:v>07/31/2007</c:v>
                </c:pt>
                <c:pt idx="104">
                  <c:v>08/31/2007</c:v>
                </c:pt>
                <c:pt idx="105">
                  <c:v>09/30/2007</c:v>
                </c:pt>
                <c:pt idx="106">
                  <c:v>10/31/2007</c:v>
                </c:pt>
                <c:pt idx="107">
                  <c:v>11/30/2007</c:v>
                </c:pt>
                <c:pt idx="108">
                  <c:v>12/31/2007</c:v>
                </c:pt>
                <c:pt idx="109">
                  <c:v>01/31/2008</c:v>
                </c:pt>
                <c:pt idx="110">
                  <c:v>02/29/2008</c:v>
                </c:pt>
                <c:pt idx="111">
                  <c:v>03/31/2008</c:v>
                </c:pt>
                <c:pt idx="112">
                  <c:v>04/30/2008</c:v>
                </c:pt>
                <c:pt idx="113">
                  <c:v>05/31/2008</c:v>
                </c:pt>
                <c:pt idx="114">
                  <c:v>06/30/2008</c:v>
                </c:pt>
                <c:pt idx="115">
                  <c:v>07/31/2008</c:v>
                </c:pt>
                <c:pt idx="116">
                  <c:v>08/31/2008</c:v>
                </c:pt>
                <c:pt idx="117">
                  <c:v>09/30/2008</c:v>
                </c:pt>
                <c:pt idx="118">
                  <c:v>10/31/2008</c:v>
                </c:pt>
                <c:pt idx="119">
                  <c:v>11/30/2008</c:v>
                </c:pt>
                <c:pt idx="120">
                  <c:v>12/31/2008</c:v>
                </c:pt>
                <c:pt idx="121">
                  <c:v>01/31/2009</c:v>
                </c:pt>
                <c:pt idx="122">
                  <c:v>02/28/2009</c:v>
                </c:pt>
                <c:pt idx="123">
                  <c:v>03/31/2009</c:v>
                </c:pt>
                <c:pt idx="124">
                  <c:v>04/30/2009</c:v>
                </c:pt>
                <c:pt idx="125">
                  <c:v>05/31/2009</c:v>
                </c:pt>
                <c:pt idx="126">
                  <c:v>06/30/2009</c:v>
                </c:pt>
                <c:pt idx="127">
                  <c:v>07/31/2009</c:v>
                </c:pt>
                <c:pt idx="128">
                  <c:v>08/31/2009</c:v>
                </c:pt>
                <c:pt idx="129">
                  <c:v>09/30/2009</c:v>
                </c:pt>
                <c:pt idx="130">
                  <c:v>10/31/2009</c:v>
                </c:pt>
                <c:pt idx="131">
                  <c:v>11/30/2009</c:v>
                </c:pt>
                <c:pt idx="132">
                  <c:v>12/31/2009</c:v>
                </c:pt>
                <c:pt idx="133">
                  <c:v>01/31/2010</c:v>
                </c:pt>
                <c:pt idx="134">
                  <c:v>02/28/2010</c:v>
                </c:pt>
                <c:pt idx="135">
                  <c:v>03/31/2010</c:v>
                </c:pt>
                <c:pt idx="136">
                  <c:v>04/30/2010</c:v>
                </c:pt>
                <c:pt idx="137">
                  <c:v>05/31/2010</c:v>
                </c:pt>
                <c:pt idx="138">
                  <c:v>06/30/2010</c:v>
                </c:pt>
                <c:pt idx="139">
                  <c:v>07/31/2010</c:v>
                </c:pt>
                <c:pt idx="140">
                  <c:v>08/31/2010</c:v>
                </c:pt>
                <c:pt idx="141">
                  <c:v>09/30/2010</c:v>
                </c:pt>
                <c:pt idx="142">
                  <c:v>10/31/2010</c:v>
                </c:pt>
                <c:pt idx="143">
                  <c:v>11/30/2010</c:v>
                </c:pt>
                <c:pt idx="144">
                  <c:v>12/31/2010</c:v>
                </c:pt>
                <c:pt idx="145">
                  <c:v>01/31/2011</c:v>
                </c:pt>
                <c:pt idx="146">
                  <c:v>02/28/2011</c:v>
                </c:pt>
                <c:pt idx="147">
                  <c:v>03/31/2011</c:v>
                </c:pt>
                <c:pt idx="148">
                  <c:v>04/30/2011</c:v>
                </c:pt>
                <c:pt idx="149">
                  <c:v>05/31/2011</c:v>
                </c:pt>
                <c:pt idx="150">
                  <c:v>06/30/2011</c:v>
                </c:pt>
                <c:pt idx="151">
                  <c:v>07/31/2011</c:v>
                </c:pt>
                <c:pt idx="152">
                  <c:v>08/31/2011</c:v>
                </c:pt>
                <c:pt idx="153">
                  <c:v>09/30/2011</c:v>
                </c:pt>
                <c:pt idx="154">
                  <c:v>10/31/2011</c:v>
                </c:pt>
                <c:pt idx="155">
                  <c:v>11/30/2011</c:v>
                </c:pt>
                <c:pt idx="156">
                  <c:v>12/31/2011</c:v>
                </c:pt>
                <c:pt idx="157">
                  <c:v>01/31/2012</c:v>
                </c:pt>
                <c:pt idx="158">
                  <c:v>02/29/2012</c:v>
                </c:pt>
                <c:pt idx="159">
                  <c:v>03/31/2012</c:v>
                </c:pt>
                <c:pt idx="160">
                  <c:v>04/30/2012</c:v>
                </c:pt>
                <c:pt idx="161">
                  <c:v>05/31/2012</c:v>
                </c:pt>
                <c:pt idx="162">
                  <c:v>06/30/2012</c:v>
                </c:pt>
                <c:pt idx="163">
                  <c:v>07/31/2012</c:v>
                </c:pt>
                <c:pt idx="164">
                  <c:v>08/31/2012</c:v>
                </c:pt>
                <c:pt idx="165">
                  <c:v>09/30/2012</c:v>
                </c:pt>
                <c:pt idx="166">
                  <c:v>10/31/2012</c:v>
                </c:pt>
                <c:pt idx="167">
                  <c:v>11/30/2012</c:v>
                </c:pt>
                <c:pt idx="168">
                  <c:v>12/31/2012</c:v>
                </c:pt>
                <c:pt idx="169">
                  <c:v>01/31/2013</c:v>
                </c:pt>
                <c:pt idx="170">
                  <c:v>02/28/2013</c:v>
                </c:pt>
                <c:pt idx="171">
                  <c:v>03/31/2013</c:v>
                </c:pt>
                <c:pt idx="172">
                  <c:v>04/30/2013</c:v>
                </c:pt>
                <c:pt idx="173">
                  <c:v>05/31/2013</c:v>
                </c:pt>
                <c:pt idx="174">
                  <c:v>06/30/2013</c:v>
                </c:pt>
                <c:pt idx="175">
                  <c:v>07/31/2013</c:v>
                </c:pt>
                <c:pt idx="176">
                  <c:v>08/31/2013</c:v>
                </c:pt>
                <c:pt idx="177">
                  <c:v>09/30/2013</c:v>
                </c:pt>
                <c:pt idx="178">
                  <c:v>10/31/2013</c:v>
                </c:pt>
                <c:pt idx="179">
                  <c:v>11/30/2013</c:v>
                </c:pt>
                <c:pt idx="180">
                  <c:v>12/31/2013</c:v>
                </c:pt>
                <c:pt idx="181">
                  <c:v>01/31/2014</c:v>
                </c:pt>
                <c:pt idx="182">
                  <c:v>02/28/2014</c:v>
                </c:pt>
                <c:pt idx="183">
                  <c:v>03/31/2014</c:v>
                </c:pt>
                <c:pt idx="184">
                  <c:v>04/30/2014</c:v>
                </c:pt>
                <c:pt idx="185">
                  <c:v>05/31/2014</c:v>
                </c:pt>
                <c:pt idx="186">
                  <c:v>06/30/2014</c:v>
                </c:pt>
                <c:pt idx="187">
                  <c:v>07/31/2014</c:v>
                </c:pt>
                <c:pt idx="188">
                  <c:v>08/31/2014</c:v>
                </c:pt>
                <c:pt idx="189">
                  <c:v>09/30/2014</c:v>
                </c:pt>
                <c:pt idx="190">
                  <c:v>10/31/2014</c:v>
                </c:pt>
                <c:pt idx="191">
                  <c:v>11/30/2014</c:v>
                </c:pt>
                <c:pt idx="192">
                  <c:v>12/31/2014</c:v>
                </c:pt>
                <c:pt idx="193">
                  <c:v>01/31/2015</c:v>
                </c:pt>
                <c:pt idx="194">
                  <c:v>02/28/2015</c:v>
                </c:pt>
                <c:pt idx="195">
                  <c:v>03/31/2015</c:v>
                </c:pt>
                <c:pt idx="196">
                  <c:v>04/30/2015</c:v>
                </c:pt>
                <c:pt idx="197">
                  <c:v>05/31/2015</c:v>
                </c:pt>
                <c:pt idx="198">
                  <c:v>06/30/2015</c:v>
                </c:pt>
                <c:pt idx="199">
                  <c:v>07/31/2015</c:v>
                </c:pt>
                <c:pt idx="200">
                  <c:v>08/31/2015</c:v>
                </c:pt>
                <c:pt idx="201">
                  <c:v>09/30/2015</c:v>
                </c:pt>
                <c:pt idx="202">
                  <c:v>10/31/2015</c:v>
                </c:pt>
                <c:pt idx="203">
                  <c:v>11/30/2015</c:v>
                </c:pt>
                <c:pt idx="204">
                  <c:v>12/31/2015</c:v>
                </c:pt>
                <c:pt idx="205">
                  <c:v>01/31/2016</c:v>
                </c:pt>
                <c:pt idx="206">
                  <c:v>02/29/2016</c:v>
                </c:pt>
              </c:strCache>
            </c:strRef>
          </c:cat>
          <c:val>
            <c:numRef>
              <c:f>'Model 2yr DefAmt'!$P$3:$P$215</c:f>
              <c:numCache>
                <c:formatCode>#,##0.0</c:formatCode>
                <c:ptCount val="213"/>
                <c:pt idx="0">
                  <c:v>59.546730178549943</c:v>
                </c:pt>
                <c:pt idx="1">
                  <c:v>57.763201092282834</c:v>
                </c:pt>
                <c:pt idx="2">
                  <c:v>48.523458010649954</c:v>
                </c:pt>
                <c:pt idx="3">
                  <c:v>48.078340723494932</c:v>
                </c:pt>
                <c:pt idx="4">
                  <c:v>45.910079329822381</c:v>
                </c:pt>
                <c:pt idx="5">
                  <c:v>49.840025618969044</c:v>
                </c:pt>
                <c:pt idx="6">
                  <c:v>49.047435696205852</c:v>
                </c:pt>
                <c:pt idx="7">
                  <c:v>49.047435696205852</c:v>
                </c:pt>
                <c:pt idx="8">
                  <c:v>44.801773641287248</c:v>
                </c:pt>
                <c:pt idx="9">
                  <c:v>44.55251590073361</c:v>
                </c:pt>
                <c:pt idx="10">
                  <c:v>44.55251590073361</c:v>
                </c:pt>
                <c:pt idx="11">
                  <c:v>44.55251590073361</c:v>
                </c:pt>
                <c:pt idx="12">
                  <c:v>42.308496018006302</c:v>
                </c:pt>
                <c:pt idx="13">
                  <c:v>40.17859569345616</c:v>
                </c:pt>
                <c:pt idx="14">
                  <c:v>40.321800757873241</c:v>
                </c:pt>
                <c:pt idx="15">
                  <c:v>40.429442979461811</c:v>
                </c:pt>
                <c:pt idx="16">
                  <c:v>39.164596625226643</c:v>
                </c:pt>
                <c:pt idx="17">
                  <c:v>39.268479344607208</c:v>
                </c:pt>
                <c:pt idx="18">
                  <c:v>39.055073534684098</c:v>
                </c:pt>
                <c:pt idx="19">
                  <c:v>39.123514861093</c:v>
                </c:pt>
                <c:pt idx="20">
                  <c:v>40.060285561464404</c:v>
                </c:pt>
                <c:pt idx="21">
                  <c:v>39.336980954922367</c:v>
                </c:pt>
                <c:pt idx="22">
                  <c:v>37.85891402965462</c:v>
                </c:pt>
                <c:pt idx="23">
                  <c:v>33.823403146293046</c:v>
                </c:pt>
                <c:pt idx="24">
                  <c:v>30.142365191964615</c:v>
                </c:pt>
                <c:pt idx="25">
                  <c:v>29.902211812412116</c:v>
                </c:pt>
                <c:pt idx="26">
                  <c:v>31.098968250546623</c:v>
                </c:pt>
                <c:pt idx="27">
                  <c:v>28.685943158874018</c:v>
                </c:pt>
                <c:pt idx="28">
                  <c:v>24.465443441404442</c:v>
                </c:pt>
                <c:pt idx="29">
                  <c:v>19.264895666620284</c:v>
                </c:pt>
                <c:pt idx="30">
                  <c:v>17.679956347502873</c:v>
                </c:pt>
                <c:pt idx="31">
                  <c:v>17.274754389288972</c:v>
                </c:pt>
                <c:pt idx="32">
                  <c:v>17.200891299601757</c:v>
                </c:pt>
                <c:pt idx="33">
                  <c:v>14.503833032305272</c:v>
                </c:pt>
                <c:pt idx="34">
                  <c:v>13.083007709772204</c:v>
                </c:pt>
                <c:pt idx="35">
                  <c:v>13.94701835740231</c:v>
                </c:pt>
                <c:pt idx="36">
                  <c:v>16.799066966512175</c:v>
                </c:pt>
                <c:pt idx="37">
                  <c:v>16.29226967346645</c:v>
                </c:pt>
                <c:pt idx="38">
                  <c:v>16.966675229706034</c:v>
                </c:pt>
                <c:pt idx="39">
                  <c:v>18.768424936272041</c:v>
                </c:pt>
                <c:pt idx="40">
                  <c:v>23.870700735693084</c:v>
                </c:pt>
                <c:pt idx="41">
                  <c:v>23.868114515352133</c:v>
                </c:pt>
                <c:pt idx="42">
                  <c:v>23.650028290923842</c:v>
                </c:pt>
                <c:pt idx="43">
                  <c:v>23.057283176307752</c:v>
                </c:pt>
                <c:pt idx="44">
                  <c:v>23.508344730056301</c:v>
                </c:pt>
                <c:pt idx="45">
                  <c:v>24.20884477267472</c:v>
                </c:pt>
                <c:pt idx="46">
                  <c:v>24.952175174427111</c:v>
                </c:pt>
                <c:pt idx="47">
                  <c:v>24.600942273175537</c:v>
                </c:pt>
                <c:pt idx="48">
                  <c:v>24.932697311029745</c:v>
                </c:pt>
                <c:pt idx="49">
                  <c:v>25.107889798910815</c:v>
                </c:pt>
                <c:pt idx="50">
                  <c:v>25.482884286937242</c:v>
                </c:pt>
                <c:pt idx="51">
                  <c:v>27.096732989498928</c:v>
                </c:pt>
                <c:pt idx="52">
                  <c:v>28.446270890669688</c:v>
                </c:pt>
                <c:pt idx="53">
                  <c:v>29.031958291230243</c:v>
                </c:pt>
                <c:pt idx="54">
                  <c:v>27.784827874960556</c:v>
                </c:pt>
                <c:pt idx="55">
                  <c:v>28.56626619546288</c:v>
                </c:pt>
                <c:pt idx="56">
                  <c:v>28.935580570064822</c:v>
                </c:pt>
                <c:pt idx="57">
                  <c:v>30.179007733811009</c:v>
                </c:pt>
                <c:pt idx="58">
                  <c:v>33.594513772599967</c:v>
                </c:pt>
                <c:pt idx="59">
                  <c:v>33.45287075640757</c:v>
                </c:pt>
                <c:pt idx="60">
                  <c:v>34.95939830891912</c:v>
                </c:pt>
                <c:pt idx="61">
                  <c:v>37.138790504963715</c:v>
                </c:pt>
                <c:pt idx="62">
                  <c:v>38.491381188593863</c:v>
                </c:pt>
                <c:pt idx="63">
                  <c:v>43.042488026765227</c:v>
                </c:pt>
                <c:pt idx="64">
                  <c:v>31.863587752230821</c:v>
                </c:pt>
                <c:pt idx="65">
                  <c:v>32.902334797530237</c:v>
                </c:pt>
                <c:pt idx="66">
                  <c:v>32.245918639522401</c:v>
                </c:pt>
                <c:pt idx="67">
                  <c:v>34.758426889709462</c:v>
                </c:pt>
                <c:pt idx="68">
                  <c:v>39.00865588073971</c:v>
                </c:pt>
                <c:pt idx="69">
                  <c:v>38.87873506239486</c:v>
                </c:pt>
                <c:pt idx="70">
                  <c:v>39.255430812194511</c:v>
                </c:pt>
                <c:pt idx="71">
                  <c:v>45.693174456239738</c:v>
                </c:pt>
                <c:pt idx="72">
                  <c:v>48.30865996265463</c:v>
                </c:pt>
                <c:pt idx="73">
                  <c:v>49.919120940089243</c:v>
                </c:pt>
                <c:pt idx="74">
                  <c:v>49.598972919084112</c:v>
                </c:pt>
                <c:pt idx="75">
                  <c:v>54.803791539979684</c:v>
                </c:pt>
                <c:pt idx="76">
                  <c:v>56.202778017509345</c:v>
                </c:pt>
                <c:pt idx="77">
                  <c:v>59.900261885059614</c:v>
                </c:pt>
                <c:pt idx="78">
                  <c:v>59.85828219497067</c:v>
                </c:pt>
                <c:pt idx="79">
                  <c:v>62.014147979586888</c:v>
                </c:pt>
                <c:pt idx="80">
                  <c:v>57.281512632544732</c:v>
                </c:pt>
                <c:pt idx="81">
                  <c:v>57.190440502863268</c:v>
                </c:pt>
                <c:pt idx="82">
                  <c:v>55.793447693951983</c:v>
                </c:pt>
                <c:pt idx="83">
                  <c:v>53.892893197586389</c:v>
                </c:pt>
                <c:pt idx="84">
                  <c:v>53.494101070604692</c:v>
                </c:pt>
                <c:pt idx="85">
                  <c:v>53.498803582062749</c:v>
                </c:pt>
                <c:pt idx="86">
                  <c:v>55.177955339503626</c:v>
                </c:pt>
                <c:pt idx="87">
                  <c:v>55.576859268277367</c:v>
                </c:pt>
                <c:pt idx="88">
                  <c:v>55.247912886865315</c:v>
                </c:pt>
                <c:pt idx="89">
                  <c:v>55.499415376810092</c:v>
                </c:pt>
                <c:pt idx="90">
                  <c:v>55.397482400651533</c:v>
                </c:pt>
                <c:pt idx="91">
                  <c:v>55.053367402358852</c:v>
                </c:pt>
                <c:pt idx="92">
                  <c:v>56.552356891843772</c:v>
                </c:pt>
                <c:pt idx="93">
                  <c:v>56.025216240720255</c:v>
                </c:pt>
                <c:pt idx="94">
                  <c:v>56.025216240720255</c:v>
                </c:pt>
                <c:pt idx="95">
                  <c:v>55.346569645185596</c:v>
                </c:pt>
                <c:pt idx="96">
                  <c:v>55.346569645185596</c:v>
                </c:pt>
                <c:pt idx="97">
                  <c:v>55.195080009774756</c:v>
                </c:pt>
                <c:pt idx="98">
                  <c:v>56.384005184492956</c:v>
                </c:pt>
                <c:pt idx="99">
                  <c:v>56.882038368822549</c:v>
                </c:pt>
                <c:pt idx="100">
                  <c:v>58.079064900448486</c:v>
                </c:pt>
                <c:pt idx="101">
                  <c:v>58.283328975557765</c:v>
                </c:pt>
                <c:pt idx="102">
                  <c:v>58.29095316731815</c:v>
                </c:pt>
                <c:pt idx="103">
                  <c:v>57.934005949763026</c:v>
                </c:pt>
                <c:pt idx="104">
                  <c:v>59.052755297156942</c:v>
                </c:pt>
                <c:pt idx="105">
                  <c:v>57.213963089944919</c:v>
                </c:pt>
                <c:pt idx="106">
                  <c:v>57.213963089944919</c:v>
                </c:pt>
                <c:pt idx="107">
                  <c:v>67.100868889983474</c:v>
                </c:pt>
                <c:pt idx="108">
                  <c:v>67.100868889983474</c:v>
                </c:pt>
                <c:pt idx="109">
                  <c:v>67.100868889983474</c:v>
                </c:pt>
                <c:pt idx="110">
                  <c:v>62.20219633350461</c:v>
                </c:pt>
                <c:pt idx="111">
                  <c:v>56.392886615091321</c:v>
                </c:pt>
                <c:pt idx="112">
                  <c:v>53.198142177194981</c:v>
                </c:pt>
                <c:pt idx="113">
                  <c:v>54.537127766868387</c:v>
                </c:pt>
                <c:pt idx="114">
                  <c:v>49.303328299538492</c:v>
                </c:pt>
                <c:pt idx="115">
                  <c:v>50.575077906287106</c:v>
                </c:pt>
                <c:pt idx="116">
                  <c:v>44.398393560030485</c:v>
                </c:pt>
                <c:pt idx="117">
                  <c:v>44.959582834777912</c:v>
                </c:pt>
                <c:pt idx="118">
                  <c:v>39.011919317039265</c:v>
                </c:pt>
                <c:pt idx="119">
                  <c:v>56.862236350422805</c:v>
                </c:pt>
                <c:pt idx="120">
                  <c:v>52.177577033438325</c:v>
                </c:pt>
                <c:pt idx="121">
                  <c:v>51.463254296140583</c:v>
                </c:pt>
                <c:pt idx="122">
                  <c:v>50.085111021779291</c:v>
                </c:pt>
                <c:pt idx="123">
                  <c:v>46.88012381122941</c:v>
                </c:pt>
                <c:pt idx="124">
                  <c:v>45.285105332494801</c:v>
                </c:pt>
                <c:pt idx="125">
                  <c:v>35.66315494491883</c:v>
                </c:pt>
                <c:pt idx="126">
                  <c:v>36.226019654264427</c:v>
                </c:pt>
                <c:pt idx="127">
                  <c:v>35.901239229040655</c:v>
                </c:pt>
                <c:pt idx="128">
                  <c:v>35.97650684342188</c:v>
                </c:pt>
                <c:pt idx="129">
                  <c:v>36.131674266342102</c:v>
                </c:pt>
                <c:pt idx="130">
                  <c:v>36.414298035845242</c:v>
                </c:pt>
                <c:pt idx="131">
                  <c:v>36.191003317179977</c:v>
                </c:pt>
                <c:pt idx="132">
                  <c:v>36.199713635617329</c:v>
                </c:pt>
                <c:pt idx="133">
                  <c:v>37.518163049048695</c:v>
                </c:pt>
                <c:pt idx="134">
                  <c:v>37.518163049048695</c:v>
                </c:pt>
                <c:pt idx="135">
                  <c:v>37.031769585720312</c:v>
                </c:pt>
                <c:pt idx="136">
                  <c:v>37.238091243031803</c:v>
                </c:pt>
                <c:pt idx="137">
                  <c:v>36.94438688178144</c:v>
                </c:pt>
                <c:pt idx="138">
                  <c:v>37.41743781133772</c:v>
                </c:pt>
                <c:pt idx="139">
                  <c:v>37.443312738736232</c:v>
                </c:pt>
                <c:pt idx="140">
                  <c:v>37.237223019630584</c:v>
                </c:pt>
                <c:pt idx="141">
                  <c:v>37.363789010698838</c:v>
                </c:pt>
                <c:pt idx="142">
                  <c:v>37.590169970340312</c:v>
                </c:pt>
                <c:pt idx="143">
                  <c:v>30.188505232834334</c:v>
                </c:pt>
                <c:pt idx="144">
                  <c:v>31.22643683707474</c:v>
                </c:pt>
                <c:pt idx="145">
                  <c:v>31.911205263895663</c:v>
                </c:pt>
                <c:pt idx="146">
                  <c:v>31.173446814633877</c:v>
                </c:pt>
                <c:pt idx="147">
                  <c:v>31.661207353724819</c:v>
                </c:pt>
                <c:pt idx="148">
                  <c:v>31.883854943352961</c:v>
                </c:pt>
                <c:pt idx="149">
                  <c:v>61.061822096902539</c:v>
                </c:pt>
                <c:pt idx="150">
                  <c:v>68.523811836419114</c:v>
                </c:pt>
                <c:pt idx="151">
                  <c:v>71.086287976325181</c:v>
                </c:pt>
                <c:pt idx="152">
                  <c:v>57.282704460345066</c:v>
                </c:pt>
                <c:pt idx="153">
                  <c:v>54.304668578590743</c:v>
                </c:pt>
                <c:pt idx="154">
                  <c:v>57.670481845654486</c:v>
                </c:pt>
                <c:pt idx="155">
                  <c:v>56.462699846220502</c:v>
                </c:pt>
                <c:pt idx="156">
                  <c:v>55.047960252648764</c:v>
                </c:pt>
                <c:pt idx="157">
                  <c:v>54.912820198208436</c:v>
                </c:pt>
                <c:pt idx="158">
                  <c:v>54.912820198208436</c:v>
                </c:pt>
                <c:pt idx="159">
                  <c:v>51.978892046583525</c:v>
                </c:pt>
                <c:pt idx="160">
                  <c:v>52.648806826312011</c:v>
                </c:pt>
                <c:pt idx="161">
                  <c:v>52.7218055084303</c:v>
                </c:pt>
                <c:pt idx="162">
                  <c:v>52.477169246996823</c:v>
                </c:pt>
                <c:pt idx="163">
                  <c:v>50.271638236464611</c:v>
                </c:pt>
                <c:pt idx="164">
                  <c:v>49.955426423497897</c:v>
                </c:pt>
                <c:pt idx="165">
                  <c:v>49.955426423497897</c:v>
                </c:pt>
                <c:pt idx="166">
                  <c:v>49.184399786325336</c:v>
                </c:pt>
                <c:pt idx="167">
                  <c:v>48.432766083575238</c:v>
                </c:pt>
                <c:pt idx="168">
                  <c:v>47.665287244614184</c:v>
                </c:pt>
                <c:pt idx="169">
                  <c:v>48.003101663679907</c:v>
                </c:pt>
                <c:pt idx="170">
                  <c:v>48.634368821846856</c:v>
                </c:pt>
                <c:pt idx="171">
                  <c:v>48.634368821846856</c:v>
                </c:pt>
                <c:pt idx="172">
                  <c:v>49.333628759384418</c:v>
                </c:pt>
                <c:pt idx="173">
                  <c:v>49.333628759384418</c:v>
                </c:pt>
                <c:pt idx="174">
                  <c:v>49.333628759384418</c:v>
                </c:pt>
                <c:pt idx="175">
                  <c:v>48.970986184845408</c:v>
                </c:pt>
                <c:pt idx="176">
                  <c:v>48.970986184845408</c:v>
                </c:pt>
                <c:pt idx="177">
                  <c:v>48.969208481851048</c:v>
                </c:pt>
                <c:pt idx="178">
                  <c:v>44.096417713380561</c:v>
                </c:pt>
                <c:pt idx="179">
                  <c:v>42.707781706053936</c:v>
                </c:pt>
                <c:pt idx="180">
                  <c:v>43.259011351272569</c:v>
                </c:pt>
                <c:pt idx="181">
                  <c:v>44.342879458343162</c:v>
                </c:pt>
                <c:pt idx="182">
                  <c:v>44.704566902485595</c:v>
                </c:pt>
                <c:pt idx="183">
                  <c:v>45.667911244775084</c:v>
                </c:pt>
                <c:pt idx="184">
                  <c:v>44.09089394203253</c:v>
                </c:pt>
                <c:pt idx="185">
                  <c:v>44.09089394203253</c:v>
                </c:pt>
                <c:pt idx="186">
                  <c:v>43.985206059153199</c:v>
                </c:pt>
                <c:pt idx="187">
                  <c:v>42.176651315269673</c:v>
                </c:pt>
                <c:pt idx="188">
                  <c:v>38.384324780670923</c:v>
                </c:pt>
                <c:pt idx="189">
                  <c:v>37.392985999916952</c:v>
                </c:pt>
                <c:pt idx="190">
                  <c:v>37.417849774341505</c:v>
                </c:pt>
                <c:pt idx="191">
                  <c:v>28.530010591630301</c:v>
                </c:pt>
                <c:pt idx="192">
                  <c:v>27.972379159319981</c:v>
                </c:pt>
                <c:pt idx="193">
                  <c:v>32.354118670842276</c:v>
                </c:pt>
                <c:pt idx="194">
                  <c:v>31.198864460653887</c:v>
                </c:pt>
                <c:pt idx="195">
                  <c:v>32.95754362986326</c:v>
                </c:pt>
                <c:pt idx="196">
                  <c:v>35.715263723764743</c:v>
                </c:pt>
                <c:pt idx="197">
                  <c:v>36.145356458304946</c:v>
                </c:pt>
                <c:pt idx="198">
                  <c:v>33.735278716563599</c:v>
                </c:pt>
                <c:pt idx="199">
                  <c:v>31.402049429181329</c:v>
                </c:pt>
                <c:pt idx="200">
                  <c:v>35.576870657374343</c:v>
                </c:pt>
                <c:pt idx="201">
                  <c:v>35.022561275920403</c:v>
                </c:pt>
                <c:pt idx="202">
                  <c:v>33.245911803732966</c:v>
                </c:pt>
                <c:pt idx="203">
                  <c:v>32.348082452685517</c:v>
                </c:pt>
                <c:pt idx="204">
                  <c:v>28.789483279712119</c:v>
                </c:pt>
                <c:pt idx="205">
                  <c:v>28.734712176556904</c:v>
                </c:pt>
              </c:numCache>
            </c:numRef>
          </c:val>
          <c:smooth val="0"/>
          <c:extLst>
            <c:ext xmlns:c16="http://schemas.microsoft.com/office/drawing/2014/chart" uri="{C3380CC4-5D6E-409C-BE32-E72D297353CC}">
              <c16:uniqueId val="{00000000-4A02-4129-96CB-62D14F77913D}"/>
            </c:ext>
          </c:extLst>
        </c:ser>
        <c:dLbls>
          <c:showLegendKey val="0"/>
          <c:showVal val="0"/>
          <c:showCatName val="0"/>
          <c:showSerName val="0"/>
          <c:showPercent val="0"/>
          <c:showBubbleSize val="0"/>
        </c:dLbls>
        <c:marker val="1"/>
        <c:smooth val="0"/>
        <c:axId val="57875072"/>
        <c:axId val="57885056"/>
      </c:lineChart>
      <c:lineChart>
        <c:grouping val="standard"/>
        <c:varyColors val="0"/>
        <c:ser>
          <c:idx val="1"/>
          <c:order val="0"/>
          <c:tx>
            <c:strRef>
              <c:f>'Model 2yr DefAmt'!$I$2</c:f>
              <c:strCache>
                <c:ptCount val="1"/>
                <c:pt idx="0">
                  <c:v>BofA-ML US HY</c:v>
                </c:pt>
              </c:strCache>
            </c:strRef>
          </c:tx>
          <c:spPr>
            <a:ln w="25400">
              <a:solidFill>
                <a:srgbClr val="E0BA4C"/>
              </a:solidFill>
            </a:ln>
          </c:spPr>
          <c:marker>
            <c:symbol val="none"/>
          </c:marker>
          <c:cat>
            <c:strRef>
              <c:f>'Model 2yr DefAmt'!$K$2:$K$215</c:f>
              <c:strCache>
                <c:ptCount val="207"/>
                <c:pt idx="0">
                  <c:v>reportdate</c:v>
                </c:pt>
                <c:pt idx="1">
                  <c:v>01/31/1999</c:v>
                </c:pt>
                <c:pt idx="2">
                  <c:v>02/28/1999</c:v>
                </c:pt>
                <c:pt idx="3">
                  <c:v>03/31/1999</c:v>
                </c:pt>
                <c:pt idx="4">
                  <c:v>04/30/1999</c:v>
                </c:pt>
                <c:pt idx="5">
                  <c:v>05/31/1999</c:v>
                </c:pt>
                <c:pt idx="6">
                  <c:v>06/30/1999</c:v>
                </c:pt>
                <c:pt idx="7">
                  <c:v>07/31/1999</c:v>
                </c:pt>
                <c:pt idx="8">
                  <c:v>08/31/1999</c:v>
                </c:pt>
                <c:pt idx="9">
                  <c:v>09/30/1999</c:v>
                </c:pt>
                <c:pt idx="10">
                  <c:v>10/31/1999</c:v>
                </c:pt>
                <c:pt idx="11">
                  <c:v>11/30/1999</c:v>
                </c:pt>
                <c:pt idx="12">
                  <c:v>12/31/1999</c:v>
                </c:pt>
                <c:pt idx="13">
                  <c:v>01/31/2000</c:v>
                </c:pt>
                <c:pt idx="14">
                  <c:v>02/29/2000</c:v>
                </c:pt>
                <c:pt idx="15">
                  <c:v>03/31/2000</c:v>
                </c:pt>
                <c:pt idx="16">
                  <c:v>04/30/2000</c:v>
                </c:pt>
                <c:pt idx="17">
                  <c:v>05/31/2000</c:v>
                </c:pt>
                <c:pt idx="18">
                  <c:v>06/30/2000</c:v>
                </c:pt>
                <c:pt idx="19">
                  <c:v>07/31/2000</c:v>
                </c:pt>
                <c:pt idx="20">
                  <c:v>08/31/2000</c:v>
                </c:pt>
                <c:pt idx="21">
                  <c:v>09/30/2000</c:v>
                </c:pt>
                <c:pt idx="22">
                  <c:v>10/31/2000</c:v>
                </c:pt>
                <c:pt idx="23">
                  <c:v>11/30/2000</c:v>
                </c:pt>
                <c:pt idx="24">
                  <c:v>12/31/2000</c:v>
                </c:pt>
                <c:pt idx="25">
                  <c:v>01/31/2001</c:v>
                </c:pt>
                <c:pt idx="26">
                  <c:v>02/28/2001</c:v>
                </c:pt>
                <c:pt idx="27">
                  <c:v>03/31/2001</c:v>
                </c:pt>
                <c:pt idx="28">
                  <c:v>04/30/2001</c:v>
                </c:pt>
                <c:pt idx="29">
                  <c:v>05/31/2001</c:v>
                </c:pt>
                <c:pt idx="30">
                  <c:v>06/30/2001</c:v>
                </c:pt>
                <c:pt idx="31">
                  <c:v>07/31/2001</c:v>
                </c:pt>
                <c:pt idx="32">
                  <c:v>08/31/2001</c:v>
                </c:pt>
                <c:pt idx="33">
                  <c:v>09/30/2001</c:v>
                </c:pt>
                <c:pt idx="34">
                  <c:v>10/31/2001</c:v>
                </c:pt>
                <c:pt idx="35">
                  <c:v>11/30/2001</c:v>
                </c:pt>
                <c:pt idx="36">
                  <c:v>12/31/2001</c:v>
                </c:pt>
                <c:pt idx="37">
                  <c:v>01/31/2002</c:v>
                </c:pt>
                <c:pt idx="38">
                  <c:v>02/28/2002</c:v>
                </c:pt>
                <c:pt idx="39">
                  <c:v>03/31/2002</c:v>
                </c:pt>
                <c:pt idx="40">
                  <c:v>04/30/2002</c:v>
                </c:pt>
                <c:pt idx="41">
                  <c:v>05/31/2002</c:v>
                </c:pt>
                <c:pt idx="42">
                  <c:v>06/30/2002</c:v>
                </c:pt>
                <c:pt idx="43">
                  <c:v>07/31/2002</c:v>
                </c:pt>
                <c:pt idx="44">
                  <c:v>08/31/2002</c:v>
                </c:pt>
                <c:pt idx="45">
                  <c:v>09/30/2002</c:v>
                </c:pt>
                <c:pt idx="46">
                  <c:v>10/31/2002</c:v>
                </c:pt>
                <c:pt idx="47">
                  <c:v>11/30/2002</c:v>
                </c:pt>
                <c:pt idx="48">
                  <c:v>12/31/2002</c:v>
                </c:pt>
                <c:pt idx="49">
                  <c:v>01/31/2003</c:v>
                </c:pt>
                <c:pt idx="50">
                  <c:v>02/28/2003</c:v>
                </c:pt>
                <c:pt idx="51">
                  <c:v>03/31/2003</c:v>
                </c:pt>
                <c:pt idx="52">
                  <c:v>04/30/2003</c:v>
                </c:pt>
                <c:pt idx="53">
                  <c:v>05/31/2003</c:v>
                </c:pt>
                <c:pt idx="54">
                  <c:v>06/30/2003</c:v>
                </c:pt>
                <c:pt idx="55">
                  <c:v>07/31/2003</c:v>
                </c:pt>
                <c:pt idx="56">
                  <c:v>08/31/2003</c:v>
                </c:pt>
                <c:pt idx="57">
                  <c:v>09/30/2003</c:v>
                </c:pt>
                <c:pt idx="58">
                  <c:v>10/31/2003</c:v>
                </c:pt>
                <c:pt idx="59">
                  <c:v>11/30/2003</c:v>
                </c:pt>
                <c:pt idx="60">
                  <c:v>12/31/2003</c:v>
                </c:pt>
                <c:pt idx="61">
                  <c:v>01/31/2004</c:v>
                </c:pt>
                <c:pt idx="62">
                  <c:v>02/29/2004</c:v>
                </c:pt>
                <c:pt idx="63">
                  <c:v>03/31/2004</c:v>
                </c:pt>
                <c:pt idx="64">
                  <c:v>04/30/2004</c:v>
                </c:pt>
                <c:pt idx="65">
                  <c:v>05/31/2004</c:v>
                </c:pt>
                <c:pt idx="66">
                  <c:v>06/30/2004</c:v>
                </c:pt>
                <c:pt idx="67">
                  <c:v>07/31/2004</c:v>
                </c:pt>
                <c:pt idx="68">
                  <c:v>08/31/2004</c:v>
                </c:pt>
                <c:pt idx="69">
                  <c:v>09/30/2004</c:v>
                </c:pt>
                <c:pt idx="70">
                  <c:v>10/31/2004</c:v>
                </c:pt>
                <c:pt idx="71">
                  <c:v>11/30/2004</c:v>
                </c:pt>
                <c:pt idx="72">
                  <c:v>12/31/2004</c:v>
                </c:pt>
                <c:pt idx="73">
                  <c:v>01/31/2005</c:v>
                </c:pt>
                <c:pt idx="74">
                  <c:v>02/28/2005</c:v>
                </c:pt>
                <c:pt idx="75">
                  <c:v>03/31/2005</c:v>
                </c:pt>
                <c:pt idx="76">
                  <c:v>04/30/2005</c:v>
                </c:pt>
                <c:pt idx="77">
                  <c:v>05/31/2005</c:v>
                </c:pt>
                <c:pt idx="78">
                  <c:v>06/30/2005</c:v>
                </c:pt>
                <c:pt idx="79">
                  <c:v>07/31/2005</c:v>
                </c:pt>
                <c:pt idx="80">
                  <c:v>08/31/2005</c:v>
                </c:pt>
                <c:pt idx="81">
                  <c:v>09/30/2005</c:v>
                </c:pt>
                <c:pt idx="82">
                  <c:v>10/31/2005</c:v>
                </c:pt>
                <c:pt idx="83">
                  <c:v>11/30/2005</c:v>
                </c:pt>
                <c:pt idx="84">
                  <c:v>12/31/2005</c:v>
                </c:pt>
                <c:pt idx="85">
                  <c:v>01/31/2006</c:v>
                </c:pt>
                <c:pt idx="86">
                  <c:v>02/28/2006</c:v>
                </c:pt>
                <c:pt idx="87">
                  <c:v>03/31/2006</c:v>
                </c:pt>
                <c:pt idx="88">
                  <c:v>04/30/2006</c:v>
                </c:pt>
                <c:pt idx="89">
                  <c:v>05/31/2006</c:v>
                </c:pt>
                <c:pt idx="90">
                  <c:v>06/30/2006</c:v>
                </c:pt>
                <c:pt idx="91">
                  <c:v>07/31/2006</c:v>
                </c:pt>
                <c:pt idx="92">
                  <c:v>08/31/2006</c:v>
                </c:pt>
                <c:pt idx="93">
                  <c:v>09/30/2006</c:v>
                </c:pt>
                <c:pt idx="94">
                  <c:v>10/31/2006</c:v>
                </c:pt>
                <c:pt idx="95">
                  <c:v>11/30/2006</c:v>
                </c:pt>
                <c:pt idx="96">
                  <c:v>12/31/2006</c:v>
                </c:pt>
                <c:pt idx="97">
                  <c:v>01/31/2007</c:v>
                </c:pt>
                <c:pt idx="98">
                  <c:v>02/28/2007</c:v>
                </c:pt>
                <c:pt idx="99">
                  <c:v>03/31/2007</c:v>
                </c:pt>
                <c:pt idx="100">
                  <c:v>04/30/2007</c:v>
                </c:pt>
                <c:pt idx="101">
                  <c:v>05/31/2007</c:v>
                </c:pt>
                <c:pt idx="102">
                  <c:v>06/30/2007</c:v>
                </c:pt>
                <c:pt idx="103">
                  <c:v>07/31/2007</c:v>
                </c:pt>
                <c:pt idx="104">
                  <c:v>08/31/2007</c:v>
                </c:pt>
                <c:pt idx="105">
                  <c:v>09/30/2007</c:v>
                </c:pt>
                <c:pt idx="106">
                  <c:v>10/31/2007</c:v>
                </c:pt>
                <c:pt idx="107">
                  <c:v>11/30/2007</c:v>
                </c:pt>
                <c:pt idx="108">
                  <c:v>12/31/2007</c:v>
                </c:pt>
                <c:pt idx="109">
                  <c:v>01/31/2008</c:v>
                </c:pt>
                <c:pt idx="110">
                  <c:v>02/29/2008</c:v>
                </c:pt>
                <c:pt idx="111">
                  <c:v>03/31/2008</c:v>
                </c:pt>
                <c:pt idx="112">
                  <c:v>04/30/2008</c:v>
                </c:pt>
                <c:pt idx="113">
                  <c:v>05/31/2008</c:v>
                </c:pt>
                <c:pt idx="114">
                  <c:v>06/30/2008</c:v>
                </c:pt>
                <c:pt idx="115">
                  <c:v>07/31/2008</c:v>
                </c:pt>
                <c:pt idx="116">
                  <c:v>08/31/2008</c:v>
                </c:pt>
                <c:pt idx="117">
                  <c:v>09/30/2008</c:v>
                </c:pt>
                <c:pt idx="118">
                  <c:v>10/31/2008</c:v>
                </c:pt>
                <c:pt idx="119">
                  <c:v>11/30/2008</c:v>
                </c:pt>
                <c:pt idx="120">
                  <c:v>12/31/2008</c:v>
                </c:pt>
                <c:pt idx="121">
                  <c:v>01/31/2009</c:v>
                </c:pt>
                <c:pt idx="122">
                  <c:v>02/28/2009</c:v>
                </c:pt>
                <c:pt idx="123">
                  <c:v>03/31/2009</c:v>
                </c:pt>
                <c:pt idx="124">
                  <c:v>04/30/2009</c:v>
                </c:pt>
                <c:pt idx="125">
                  <c:v>05/31/2009</c:v>
                </c:pt>
                <c:pt idx="126">
                  <c:v>06/30/2009</c:v>
                </c:pt>
                <c:pt idx="127">
                  <c:v>07/31/2009</c:v>
                </c:pt>
                <c:pt idx="128">
                  <c:v>08/31/2009</c:v>
                </c:pt>
                <c:pt idx="129">
                  <c:v>09/30/2009</c:v>
                </c:pt>
                <c:pt idx="130">
                  <c:v>10/31/2009</c:v>
                </c:pt>
                <c:pt idx="131">
                  <c:v>11/30/2009</c:v>
                </c:pt>
                <c:pt idx="132">
                  <c:v>12/31/2009</c:v>
                </c:pt>
                <c:pt idx="133">
                  <c:v>01/31/2010</c:v>
                </c:pt>
                <c:pt idx="134">
                  <c:v>02/28/2010</c:v>
                </c:pt>
                <c:pt idx="135">
                  <c:v>03/31/2010</c:v>
                </c:pt>
                <c:pt idx="136">
                  <c:v>04/30/2010</c:v>
                </c:pt>
                <c:pt idx="137">
                  <c:v>05/31/2010</c:v>
                </c:pt>
                <c:pt idx="138">
                  <c:v>06/30/2010</c:v>
                </c:pt>
                <c:pt idx="139">
                  <c:v>07/31/2010</c:v>
                </c:pt>
                <c:pt idx="140">
                  <c:v>08/31/2010</c:v>
                </c:pt>
                <c:pt idx="141">
                  <c:v>09/30/2010</c:v>
                </c:pt>
                <c:pt idx="142">
                  <c:v>10/31/2010</c:v>
                </c:pt>
                <c:pt idx="143">
                  <c:v>11/30/2010</c:v>
                </c:pt>
                <c:pt idx="144">
                  <c:v>12/31/2010</c:v>
                </c:pt>
                <c:pt idx="145">
                  <c:v>01/31/2011</c:v>
                </c:pt>
                <c:pt idx="146">
                  <c:v>02/28/2011</c:v>
                </c:pt>
                <c:pt idx="147">
                  <c:v>03/31/2011</c:v>
                </c:pt>
                <c:pt idx="148">
                  <c:v>04/30/2011</c:v>
                </c:pt>
                <c:pt idx="149">
                  <c:v>05/31/2011</c:v>
                </c:pt>
                <c:pt idx="150">
                  <c:v>06/30/2011</c:v>
                </c:pt>
                <c:pt idx="151">
                  <c:v>07/31/2011</c:v>
                </c:pt>
                <c:pt idx="152">
                  <c:v>08/31/2011</c:v>
                </c:pt>
                <c:pt idx="153">
                  <c:v>09/30/2011</c:v>
                </c:pt>
                <c:pt idx="154">
                  <c:v>10/31/2011</c:v>
                </c:pt>
                <c:pt idx="155">
                  <c:v>11/30/2011</c:v>
                </c:pt>
                <c:pt idx="156">
                  <c:v>12/31/2011</c:v>
                </c:pt>
                <c:pt idx="157">
                  <c:v>01/31/2012</c:v>
                </c:pt>
                <c:pt idx="158">
                  <c:v>02/29/2012</c:v>
                </c:pt>
                <c:pt idx="159">
                  <c:v>03/31/2012</c:v>
                </c:pt>
                <c:pt idx="160">
                  <c:v>04/30/2012</c:v>
                </c:pt>
                <c:pt idx="161">
                  <c:v>05/31/2012</c:v>
                </c:pt>
                <c:pt idx="162">
                  <c:v>06/30/2012</c:v>
                </c:pt>
                <c:pt idx="163">
                  <c:v>07/31/2012</c:v>
                </c:pt>
                <c:pt idx="164">
                  <c:v>08/31/2012</c:v>
                </c:pt>
                <c:pt idx="165">
                  <c:v>09/30/2012</c:v>
                </c:pt>
                <c:pt idx="166">
                  <c:v>10/31/2012</c:v>
                </c:pt>
                <c:pt idx="167">
                  <c:v>11/30/2012</c:v>
                </c:pt>
                <c:pt idx="168">
                  <c:v>12/31/2012</c:v>
                </c:pt>
                <c:pt idx="169">
                  <c:v>01/31/2013</c:v>
                </c:pt>
                <c:pt idx="170">
                  <c:v>02/28/2013</c:v>
                </c:pt>
                <c:pt idx="171">
                  <c:v>03/31/2013</c:v>
                </c:pt>
                <c:pt idx="172">
                  <c:v>04/30/2013</c:v>
                </c:pt>
                <c:pt idx="173">
                  <c:v>05/31/2013</c:v>
                </c:pt>
                <c:pt idx="174">
                  <c:v>06/30/2013</c:v>
                </c:pt>
                <c:pt idx="175">
                  <c:v>07/31/2013</c:v>
                </c:pt>
                <c:pt idx="176">
                  <c:v>08/31/2013</c:v>
                </c:pt>
                <c:pt idx="177">
                  <c:v>09/30/2013</c:v>
                </c:pt>
                <c:pt idx="178">
                  <c:v>10/31/2013</c:v>
                </c:pt>
                <c:pt idx="179">
                  <c:v>11/30/2013</c:v>
                </c:pt>
                <c:pt idx="180">
                  <c:v>12/31/2013</c:v>
                </c:pt>
                <c:pt idx="181">
                  <c:v>01/31/2014</c:v>
                </c:pt>
                <c:pt idx="182">
                  <c:v>02/28/2014</c:v>
                </c:pt>
                <c:pt idx="183">
                  <c:v>03/31/2014</c:v>
                </c:pt>
                <c:pt idx="184">
                  <c:v>04/30/2014</c:v>
                </c:pt>
                <c:pt idx="185">
                  <c:v>05/31/2014</c:v>
                </c:pt>
                <c:pt idx="186">
                  <c:v>06/30/2014</c:v>
                </c:pt>
                <c:pt idx="187">
                  <c:v>07/31/2014</c:v>
                </c:pt>
                <c:pt idx="188">
                  <c:v>08/31/2014</c:v>
                </c:pt>
                <c:pt idx="189">
                  <c:v>09/30/2014</c:v>
                </c:pt>
                <c:pt idx="190">
                  <c:v>10/31/2014</c:v>
                </c:pt>
                <c:pt idx="191">
                  <c:v>11/30/2014</c:v>
                </c:pt>
                <c:pt idx="192">
                  <c:v>12/31/2014</c:v>
                </c:pt>
                <c:pt idx="193">
                  <c:v>01/31/2015</c:v>
                </c:pt>
                <c:pt idx="194">
                  <c:v>02/28/2015</c:v>
                </c:pt>
                <c:pt idx="195">
                  <c:v>03/31/2015</c:v>
                </c:pt>
                <c:pt idx="196">
                  <c:v>04/30/2015</c:v>
                </c:pt>
                <c:pt idx="197">
                  <c:v>05/31/2015</c:v>
                </c:pt>
                <c:pt idx="198">
                  <c:v>06/30/2015</c:v>
                </c:pt>
                <c:pt idx="199">
                  <c:v>07/31/2015</c:v>
                </c:pt>
                <c:pt idx="200">
                  <c:v>08/31/2015</c:v>
                </c:pt>
                <c:pt idx="201">
                  <c:v>09/30/2015</c:v>
                </c:pt>
                <c:pt idx="202">
                  <c:v>10/31/2015</c:v>
                </c:pt>
                <c:pt idx="203">
                  <c:v>11/30/2015</c:v>
                </c:pt>
                <c:pt idx="204">
                  <c:v>12/31/2015</c:v>
                </c:pt>
                <c:pt idx="205">
                  <c:v>01/31/2016</c:v>
                </c:pt>
                <c:pt idx="206">
                  <c:v>02/29/2016</c:v>
                </c:pt>
              </c:strCache>
            </c:strRef>
          </c:cat>
          <c:val>
            <c:numRef>
              <c:f>'Model 2yr DefAmt'!$I$3:$I$215</c:f>
              <c:numCache>
                <c:formatCode>#,##0.00</c:formatCode>
                <c:ptCount val="213"/>
                <c:pt idx="0">
                  <c:v>3.7350225718299566</c:v>
                </c:pt>
                <c:pt idx="1">
                  <c:v>3.7718189134112046</c:v>
                </c:pt>
                <c:pt idx="2">
                  <c:v>3.1820707761990259</c:v>
                </c:pt>
                <c:pt idx="3">
                  <c:v>3.3354522689961406</c:v>
                </c:pt>
                <c:pt idx="4">
                  <c:v>3.6023115762124904</c:v>
                </c:pt>
                <c:pt idx="5">
                  <c:v>4.3006383598225142</c:v>
                </c:pt>
                <c:pt idx="6">
                  <c:v>4.0932482772720453</c:v>
                </c:pt>
                <c:pt idx="7">
                  <c:v>4.2519635526971644</c:v>
                </c:pt>
                <c:pt idx="8">
                  <c:v>4.4317993747846378</c:v>
                </c:pt>
                <c:pt idx="9">
                  <c:v>4.7347390022291158</c:v>
                </c:pt>
                <c:pt idx="10">
                  <c:v>4.6736158964882923</c:v>
                </c:pt>
                <c:pt idx="11">
                  <c:v>4.764479906510914</c:v>
                </c:pt>
                <c:pt idx="12">
                  <c:v>5.6778836946574707</c:v>
                </c:pt>
                <c:pt idx="13">
                  <c:v>6.6507195814872304</c:v>
                </c:pt>
                <c:pt idx="14">
                  <c:v>6.6609058261494702</c:v>
                </c:pt>
                <c:pt idx="15">
                  <c:v>7.3283295731453011</c:v>
                </c:pt>
                <c:pt idx="16">
                  <c:v>8.3285381232620015</c:v>
                </c:pt>
                <c:pt idx="17">
                  <c:v>8.4539024778201277</c:v>
                </c:pt>
                <c:pt idx="18">
                  <c:v>8.3892182795082562</c:v>
                </c:pt>
                <c:pt idx="19">
                  <c:v>8.9481294178521473</c:v>
                </c:pt>
                <c:pt idx="20">
                  <c:v>9.0111734651667934</c:v>
                </c:pt>
                <c:pt idx="21">
                  <c:v>9.3389857831231637</c:v>
                </c:pt>
                <c:pt idx="22">
                  <c:v>10.080219034297338</c:v>
                </c:pt>
                <c:pt idx="23">
                  <c:v>9.9868559239533159</c:v>
                </c:pt>
                <c:pt idx="24">
                  <c:v>11.395232483978992</c:v>
                </c:pt>
                <c:pt idx="25">
                  <c:v>11.627225749964879</c:v>
                </c:pt>
                <c:pt idx="26">
                  <c:v>11.93319317599277</c:v>
                </c:pt>
                <c:pt idx="27">
                  <c:v>11.3061354923313</c:v>
                </c:pt>
                <c:pt idx="28">
                  <c:v>12.097461407645985</c:v>
                </c:pt>
                <c:pt idx="29">
                  <c:v>11.462837888450411</c:v>
                </c:pt>
                <c:pt idx="30">
                  <c:v>12.676043308027882</c:v>
                </c:pt>
                <c:pt idx="31">
                  <c:v>13.067859445479673</c:v>
                </c:pt>
                <c:pt idx="32">
                  <c:v>12.761196624781142</c:v>
                </c:pt>
                <c:pt idx="33">
                  <c:v>12.851009922242241</c:v>
                </c:pt>
                <c:pt idx="34">
                  <c:v>14.377287946101436</c:v>
                </c:pt>
                <c:pt idx="35">
                  <c:v>15.23450019021986</c:v>
                </c:pt>
                <c:pt idx="36">
                  <c:v>16.751073611674943</c:v>
                </c:pt>
                <c:pt idx="37">
                  <c:v>17.162344105733496</c:v>
                </c:pt>
                <c:pt idx="38">
                  <c:v>18.094265364285384</c:v>
                </c:pt>
                <c:pt idx="39">
                  <c:v>20.590944507862929</c:v>
                </c:pt>
                <c:pt idx="40">
                  <c:v>21.803913233008828</c:v>
                </c:pt>
                <c:pt idx="41">
                  <c:v>23.094265652470778</c:v>
                </c:pt>
                <c:pt idx="42">
                  <c:v>24.039416060841198</c:v>
                </c:pt>
                <c:pt idx="43">
                  <c:v>24.233923737382128</c:v>
                </c:pt>
                <c:pt idx="44">
                  <c:v>25.324739033424031</c:v>
                </c:pt>
                <c:pt idx="45">
                  <c:v>25.012018059117775</c:v>
                </c:pt>
                <c:pt idx="46">
                  <c:v>24.310615962506414</c:v>
                </c:pt>
                <c:pt idx="47">
                  <c:v>24.427610029823853</c:v>
                </c:pt>
                <c:pt idx="48">
                  <c:v>24.59965644552668</c:v>
                </c:pt>
                <c:pt idx="49">
                  <c:v>24.508425690710762</c:v>
                </c:pt>
                <c:pt idx="50">
                  <c:v>23.964602010769664</c:v>
                </c:pt>
                <c:pt idx="51">
                  <c:v>22.792871094259112</c:v>
                </c:pt>
                <c:pt idx="52">
                  <c:v>21.81581259236825</c:v>
                </c:pt>
                <c:pt idx="53">
                  <c:v>22.048533043214171</c:v>
                </c:pt>
                <c:pt idx="54">
                  <c:v>20.714730455417047</c:v>
                </c:pt>
                <c:pt idx="55">
                  <c:v>20.297233139803769</c:v>
                </c:pt>
                <c:pt idx="56">
                  <c:v>19.318120010352438</c:v>
                </c:pt>
                <c:pt idx="57">
                  <c:v>18.67224131366817</c:v>
                </c:pt>
                <c:pt idx="58">
                  <c:v>17.352233001991213</c:v>
                </c:pt>
                <c:pt idx="59">
                  <c:v>16.674321334358584</c:v>
                </c:pt>
                <c:pt idx="60">
                  <c:v>14.890522920187882</c:v>
                </c:pt>
                <c:pt idx="61">
                  <c:v>14.126487488275441</c:v>
                </c:pt>
                <c:pt idx="62">
                  <c:v>13.153486511209685</c:v>
                </c:pt>
                <c:pt idx="63">
                  <c:v>10.592874868861943</c:v>
                </c:pt>
                <c:pt idx="64">
                  <c:v>7.934255570931116</c:v>
                </c:pt>
                <c:pt idx="65">
                  <c:v>8.032736900782071</c:v>
                </c:pt>
                <c:pt idx="66">
                  <c:v>8.468148707568103</c:v>
                </c:pt>
                <c:pt idx="67">
                  <c:v>8.1563873538126561</c:v>
                </c:pt>
                <c:pt idx="68">
                  <c:v>6.8934807032667926</c:v>
                </c:pt>
                <c:pt idx="69">
                  <c:v>6.7575215424652839</c:v>
                </c:pt>
                <c:pt idx="70">
                  <c:v>6.6604626920046845</c:v>
                </c:pt>
                <c:pt idx="71">
                  <c:v>6.0117192605002669</c:v>
                </c:pt>
                <c:pt idx="72">
                  <c:v>6.1713979345227425</c:v>
                </c:pt>
                <c:pt idx="73">
                  <c:v>5.9386658671640991</c:v>
                </c:pt>
                <c:pt idx="74">
                  <c:v>4.6073625214000042</c:v>
                </c:pt>
                <c:pt idx="75">
                  <c:v>4.12018889370108</c:v>
                </c:pt>
                <c:pt idx="76">
                  <c:v>3.8299713174164718</c:v>
                </c:pt>
                <c:pt idx="77">
                  <c:v>3.5089629362681882</c:v>
                </c:pt>
                <c:pt idx="78">
                  <c:v>2.6620422682243476</c:v>
                </c:pt>
                <c:pt idx="79">
                  <c:v>2.6710312973280503</c:v>
                </c:pt>
                <c:pt idx="80">
                  <c:v>4.6693132271162945</c:v>
                </c:pt>
                <c:pt idx="81">
                  <c:v>4.5884379561808872</c:v>
                </c:pt>
                <c:pt idx="82">
                  <c:v>4.4434609349650138</c:v>
                </c:pt>
                <c:pt idx="83">
                  <c:v>4.9816733723039395</c:v>
                </c:pt>
                <c:pt idx="84">
                  <c:v>4.8466070546718658</c:v>
                </c:pt>
                <c:pt idx="85">
                  <c:v>4.7192919517471381</c:v>
                </c:pt>
                <c:pt idx="86">
                  <c:v>4.8884343346570036</c:v>
                </c:pt>
                <c:pt idx="87">
                  <c:v>4.8307142874098838</c:v>
                </c:pt>
                <c:pt idx="88">
                  <c:v>4.7503489493642146</c:v>
                </c:pt>
                <c:pt idx="89">
                  <c:v>4.625980771970351</c:v>
                </c:pt>
                <c:pt idx="90">
                  <c:v>4.6315802933837382</c:v>
                </c:pt>
                <c:pt idx="91">
                  <c:v>4.6073970594860825</c:v>
                </c:pt>
                <c:pt idx="92">
                  <c:v>4.7560938946124462</c:v>
                </c:pt>
                <c:pt idx="93">
                  <c:v>4.9018892156840046</c:v>
                </c:pt>
                <c:pt idx="94">
                  <c:v>4.536792892179399</c:v>
                </c:pt>
                <c:pt idx="95">
                  <c:v>4.5303552601441694</c:v>
                </c:pt>
                <c:pt idx="96">
                  <c:v>4.6692159613521289</c:v>
                </c:pt>
                <c:pt idx="97">
                  <c:v>4.5166207280113992</c:v>
                </c:pt>
                <c:pt idx="98">
                  <c:v>4.8338261637565827</c:v>
                </c:pt>
                <c:pt idx="99">
                  <c:v>4.8532428219675161</c:v>
                </c:pt>
                <c:pt idx="100">
                  <c:v>4.2964955673139071</c:v>
                </c:pt>
                <c:pt idx="101">
                  <c:v>4.2489229368531305</c:v>
                </c:pt>
                <c:pt idx="102">
                  <c:v>4.2226030706458815</c:v>
                </c:pt>
                <c:pt idx="103">
                  <c:v>4.0040243836168106</c:v>
                </c:pt>
                <c:pt idx="104">
                  <c:v>2.1988517814961259</c:v>
                </c:pt>
                <c:pt idx="105">
                  <c:v>1.9550965851244293</c:v>
                </c:pt>
                <c:pt idx="106">
                  <c:v>2.0401580330694911</c:v>
                </c:pt>
                <c:pt idx="107">
                  <c:v>1.3246348677496913</c:v>
                </c:pt>
                <c:pt idx="108">
                  <c:v>1.5280193240353723</c:v>
                </c:pt>
                <c:pt idx="109">
                  <c:v>1.5189002425447149</c:v>
                </c:pt>
                <c:pt idx="110">
                  <c:v>1.3162431702343957</c:v>
                </c:pt>
                <c:pt idx="111">
                  <c:v>1.345172445403217</c:v>
                </c:pt>
                <c:pt idx="112">
                  <c:v>1.5310131242296454</c:v>
                </c:pt>
                <c:pt idx="113">
                  <c:v>1.6552402236358688</c:v>
                </c:pt>
                <c:pt idx="114">
                  <c:v>1.7968660811677033</c:v>
                </c:pt>
                <c:pt idx="115">
                  <c:v>1.9144812976649357</c:v>
                </c:pt>
                <c:pt idx="116">
                  <c:v>1.7588296469778071</c:v>
                </c:pt>
                <c:pt idx="117">
                  <c:v>1.6211035662463953</c:v>
                </c:pt>
                <c:pt idx="118">
                  <c:v>1.7578184657516902</c:v>
                </c:pt>
                <c:pt idx="119">
                  <c:v>5.1125726839070653</c:v>
                </c:pt>
                <c:pt idx="120">
                  <c:v>5.5344399396457051</c:v>
                </c:pt>
                <c:pt idx="121">
                  <c:v>6.0020969072953596</c:v>
                </c:pt>
                <c:pt idx="122">
                  <c:v>8.8682969283851847</c:v>
                </c:pt>
                <c:pt idx="123">
                  <c:v>9.7785778640224059</c:v>
                </c:pt>
                <c:pt idx="124">
                  <c:v>10.620703091024549</c:v>
                </c:pt>
                <c:pt idx="125">
                  <c:v>14.026286869279648</c:v>
                </c:pt>
                <c:pt idx="126">
                  <c:v>14.699513284864278</c:v>
                </c:pt>
                <c:pt idx="127">
                  <c:v>15.25362077035885</c:v>
                </c:pt>
                <c:pt idx="128">
                  <c:v>15.489299440181814</c:v>
                </c:pt>
                <c:pt idx="129">
                  <c:v>15.39576081188622</c:v>
                </c:pt>
                <c:pt idx="130">
                  <c:v>15.779743118918413</c:v>
                </c:pt>
                <c:pt idx="131">
                  <c:v>16.081130655333883</c:v>
                </c:pt>
                <c:pt idx="132">
                  <c:v>15.996574373140508</c:v>
                </c:pt>
                <c:pt idx="133">
                  <c:v>17.547129576801542</c:v>
                </c:pt>
                <c:pt idx="134">
                  <c:v>17.709959062715399</c:v>
                </c:pt>
                <c:pt idx="135">
                  <c:v>17.819700780440773</c:v>
                </c:pt>
                <c:pt idx="136">
                  <c:v>16.688240068943479</c:v>
                </c:pt>
                <c:pt idx="137">
                  <c:v>16.941412310845315</c:v>
                </c:pt>
                <c:pt idx="138">
                  <c:v>16.786413687422534</c:v>
                </c:pt>
                <c:pt idx="139">
                  <c:v>16.804568182478416</c:v>
                </c:pt>
                <c:pt idx="140">
                  <c:v>16.946569341707377</c:v>
                </c:pt>
                <c:pt idx="141">
                  <c:v>16.613561049575551</c:v>
                </c:pt>
                <c:pt idx="142">
                  <c:v>16.766595650513985</c:v>
                </c:pt>
                <c:pt idx="143">
                  <c:v>13.306646785297275</c:v>
                </c:pt>
                <c:pt idx="144">
                  <c:v>13.299189633691769</c:v>
                </c:pt>
                <c:pt idx="145">
                  <c:v>12.663230055049917</c:v>
                </c:pt>
                <c:pt idx="146">
                  <c:v>8.6543901459621662</c:v>
                </c:pt>
                <c:pt idx="147">
                  <c:v>7.5968393307139337</c:v>
                </c:pt>
                <c:pt idx="148">
                  <c:v>5.9153926883075929</c:v>
                </c:pt>
                <c:pt idx="149">
                  <c:v>3.573889682537791</c:v>
                </c:pt>
                <c:pt idx="150">
                  <c:v>3.068140165197986</c:v>
                </c:pt>
                <c:pt idx="151">
                  <c:v>2.8720369590494195</c:v>
                </c:pt>
                <c:pt idx="152">
                  <c:v>2.2984395702736338</c:v>
                </c:pt>
                <c:pt idx="153">
                  <c:v>2.0289037946968085</c:v>
                </c:pt>
                <c:pt idx="154">
                  <c:v>2.7179648633773241</c:v>
                </c:pt>
                <c:pt idx="155">
                  <c:v>2.6944301468135086</c:v>
                </c:pt>
                <c:pt idx="156">
                  <c:v>2.6584270749715517</c:v>
                </c:pt>
                <c:pt idx="157">
                  <c:v>3.0282005232865061</c:v>
                </c:pt>
                <c:pt idx="158">
                  <c:v>3.0743912513310407</c:v>
                </c:pt>
                <c:pt idx="159">
                  <c:v>3.0095217702909562</c:v>
                </c:pt>
                <c:pt idx="160">
                  <c:v>3.0454915182066991</c:v>
                </c:pt>
                <c:pt idx="161">
                  <c:v>3.0336012045908136</c:v>
                </c:pt>
                <c:pt idx="162">
                  <c:v>2.9167451861501479</c:v>
                </c:pt>
                <c:pt idx="163">
                  <c:v>2.3923924350446928</c:v>
                </c:pt>
                <c:pt idx="164">
                  <c:v>2.3962764317491163</c:v>
                </c:pt>
                <c:pt idx="165">
                  <c:v>2.3994589668385773</c:v>
                </c:pt>
                <c:pt idx="166">
                  <c:v>1.945724528569754</c:v>
                </c:pt>
                <c:pt idx="167">
                  <c:v>2.6130302868110333</c:v>
                </c:pt>
                <c:pt idx="168">
                  <c:v>2.924369730617129</c:v>
                </c:pt>
                <c:pt idx="169">
                  <c:v>2.9113808392338365</c:v>
                </c:pt>
                <c:pt idx="170">
                  <c:v>3.1134614404969394</c:v>
                </c:pt>
                <c:pt idx="171">
                  <c:v>3.0914137522473979</c:v>
                </c:pt>
                <c:pt idx="172">
                  <c:v>3.0640969811193774</c:v>
                </c:pt>
                <c:pt idx="173">
                  <c:v>3.0435911874353407</c:v>
                </c:pt>
                <c:pt idx="174">
                  <c:v>3.1389760509164679</c:v>
                </c:pt>
                <c:pt idx="175">
                  <c:v>3.1788765960139997</c:v>
                </c:pt>
                <c:pt idx="176">
                  <c:v>2.9821304155730273</c:v>
                </c:pt>
                <c:pt idx="177">
                  <c:v>2.9482356979354489</c:v>
                </c:pt>
                <c:pt idx="178">
                  <c:v>2.1654308371651307</c:v>
                </c:pt>
                <c:pt idx="179">
                  <c:v>2.085260415910946</c:v>
                </c:pt>
                <c:pt idx="180">
                  <c:v>1.945448396700276</c:v>
                </c:pt>
                <c:pt idx="181">
                  <c:v>1.7325257631543209</c:v>
                </c:pt>
                <c:pt idx="182">
                  <c:v>1.6917090169332127</c:v>
                </c:pt>
                <c:pt idx="183">
                  <c:v>3.1352363284519811</c:v>
                </c:pt>
                <c:pt idx="184">
                  <c:v>3.2058428872507072</c:v>
                </c:pt>
                <c:pt idx="185">
                  <c:v>3.288486501228264</c:v>
                </c:pt>
                <c:pt idx="186">
                  <c:v>3.3525289295396865</c:v>
                </c:pt>
                <c:pt idx="187">
                  <c:v>3.1811205596182659</c:v>
                </c:pt>
                <c:pt idx="188">
                  <c:v>3.4763679041446331</c:v>
                </c:pt>
                <c:pt idx="189">
                  <c:v>3.445041107794617</c:v>
                </c:pt>
                <c:pt idx="190">
                  <c:v>3.4068938418943642</c:v>
                </c:pt>
                <c:pt idx="191">
                  <c:v>2.9527397974944245</c:v>
                </c:pt>
                <c:pt idx="192">
                  <c:v>3.8766078287156809</c:v>
                </c:pt>
                <c:pt idx="193">
                  <c:v>4.0848881655353653</c:v>
                </c:pt>
                <c:pt idx="194">
                  <c:v>4.1310129796008539</c:v>
                </c:pt>
                <c:pt idx="195">
                  <c:v>4.1284823805300528</c:v>
                </c:pt>
                <c:pt idx="196">
                  <c:v>4.1698854030784895</c:v>
                </c:pt>
                <c:pt idx="197">
                  <c:v>4.0998621681284346</c:v>
                </c:pt>
                <c:pt idx="198">
                  <c:v>4.0321647521404316</c:v>
                </c:pt>
                <c:pt idx="199">
                  <c:v>4.4812014980566754</c:v>
                </c:pt>
                <c:pt idx="200">
                  <c:v>4.6197402774412426</c:v>
                </c:pt>
                <c:pt idx="201">
                  <c:v>4.7141094091489384</c:v>
                </c:pt>
                <c:pt idx="202">
                  <c:v>4.9257846936348821</c:v>
                </c:pt>
                <c:pt idx="203">
                  <c:v>5.4349470874395598</c:v>
                </c:pt>
                <c:pt idx="204">
                  <c:v>5.8347410281703365</c:v>
                </c:pt>
                <c:pt idx="205">
                  <c:v>5.9370277637273263</c:v>
                </c:pt>
                <c:pt idx="206">
                  <c:v>6.1470527785538316</c:v>
                </c:pt>
              </c:numCache>
            </c:numRef>
          </c:val>
          <c:smooth val="0"/>
          <c:extLst>
            <c:ext xmlns:c16="http://schemas.microsoft.com/office/drawing/2014/chart" uri="{C3380CC4-5D6E-409C-BE32-E72D297353CC}">
              <c16:uniqueId val="{00000001-4A02-4129-96CB-62D14F77913D}"/>
            </c:ext>
          </c:extLst>
        </c:ser>
        <c:dLbls>
          <c:showLegendKey val="0"/>
          <c:showVal val="0"/>
          <c:showCatName val="0"/>
          <c:showSerName val="0"/>
          <c:showPercent val="0"/>
          <c:showBubbleSize val="0"/>
        </c:dLbls>
        <c:marker val="1"/>
        <c:smooth val="0"/>
        <c:axId val="57888128"/>
        <c:axId val="57886592"/>
      </c:lineChart>
      <c:catAx>
        <c:axId val="57875072"/>
        <c:scaling>
          <c:orientation val="minMax"/>
        </c:scaling>
        <c:delete val="0"/>
        <c:axPos val="b"/>
        <c:numFmt formatCode="General" sourceLinked="0"/>
        <c:majorTickMark val="out"/>
        <c:minorTickMark val="none"/>
        <c:tickLblPos val="nextTo"/>
        <c:spPr>
          <a:ln w="9525" cmpd="thinThick">
            <a:solidFill>
              <a:srgbClr val="000000"/>
            </a:solidFill>
          </a:ln>
          <a:extLst/>
        </c:spPr>
        <c:crossAx val="57885056"/>
        <c:crosses val="autoZero"/>
        <c:auto val="1"/>
        <c:lblAlgn val="ctr"/>
        <c:lblOffset val="100"/>
        <c:noMultiLvlLbl val="0"/>
      </c:catAx>
      <c:valAx>
        <c:axId val="57885056"/>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ln w="9525" cmpd="thinThick">
            <a:solidFill>
              <a:srgbClr val="000000"/>
            </a:solidFill>
          </a:ln>
          <a:extLst/>
        </c:spPr>
        <c:crossAx val="57875072"/>
        <c:crosses val="autoZero"/>
        <c:crossBetween val="between"/>
      </c:valAx>
      <c:valAx>
        <c:axId val="57886592"/>
        <c:scaling>
          <c:orientation val="maxMin"/>
          <c:min val="0.30000000000000004"/>
        </c:scaling>
        <c:delete val="0"/>
        <c:axPos val="r"/>
        <c:numFmt formatCode="#,##0.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7888128"/>
        <c:crosses val="max"/>
        <c:crossBetween val="between"/>
      </c:valAx>
      <c:catAx>
        <c:axId val="57888128"/>
        <c:scaling>
          <c:orientation val="minMax"/>
        </c:scaling>
        <c:delete val="1"/>
        <c:axPos val="t"/>
        <c:numFmt formatCode="General" sourceLinked="1"/>
        <c:majorTickMark val="out"/>
        <c:minorTickMark val="none"/>
        <c:tickLblPos val="nextTo"/>
        <c:crossAx val="57886592"/>
        <c:crosses val="autoZero"/>
        <c:auto val="1"/>
        <c:lblAlgn val="ctr"/>
        <c:lblOffset val="100"/>
        <c:noMultiLvlLbl val="0"/>
      </c:catAx>
      <c:spPr>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 2yr FaceAmt'!$P$2</c:f>
              <c:strCache>
                <c:ptCount val="1"/>
                <c:pt idx="0">
                  <c:v>Sr Unsec Recovery</c:v>
                </c:pt>
              </c:strCache>
            </c:strRef>
          </c:tx>
          <c:spPr>
            <a:ln w="25400">
              <a:solidFill>
                <a:srgbClr val="0C2B53"/>
              </a:solidFill>
            </a:ln>
          </c:spPr>
          <c:marker>
            <c:symbol val="none"/>
          </c:marker>
          <c:cat>
            <c:numRef>
              <c:f>'Model 2yr FaceAmt'!$A$3:$A$213</c:f>
              <c:numCache>
                <c:formatCode>mm/dd/yyyy</c:formatCode>
                <c:ptCount val="211"/>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numCache>
            </c:numRef>
          </c:cat>
          <c:val>
            <c:numRef>
              <c:f>'Model 2yr FaceAmt'!$P$3:$P$208</c:f>
              <c:numCache>
                <c:formatCode>#,##0.0</c:formatCode>
                <c:ptCount val="206"/>
                <c:pt idx="0">
                  <c:v>58.977665406972015</c:v>
                </c:pt>
                <c:pt idx="1">
                  <c:v>57.287083695838746</c:v>
                </c:pt>
                <c:pt idx="2">
                  <c:v>48.404898774107942</c:v>
                </c:pt>
                <c:pt idx="3">
                  <c:v>47.798305649027142</c:v>
                </c:pt>
                <c:pt idx="4">
                  <c:v>45.743034760821693</c:v>
                </c:pt>
                <c:pt idx="5">
                  <c:v>49.777993562295329</c:v>
                </c:pt>
                <c:pt idx="6">
                  <c:v>49.051911782519028</c:v>
                </c:pt>
                <c:pt idx="7">
                  <c:v>49.051911782519028</c:v>
                </c:pt>
                <c:pt idx="8">
                  <c:v>44.800034890148879</c:v>
                </c:pt>
                <c:pt idx="9">
                  <c:v>44.565250364561322</c:v>
                </c:pt>
                <c:pt idx="10">
                  <c:v>44.565250364561322</c:v>
                </c:pt>
                <c:pt idx="11">
                  <c:v>44.565250364561322</c:v>
                </c:pt>
                <c:pt idx="12">
                  <c:v>42.468254444720401</c:v>
                </c:pt>
                <c:pt idx="13">
                  <c:v>40.410666035947585</c:v>
                </c:pt>
                <c:pt idx="14">
                  <c:v>40.589832247913854</c:v>
                </c:pt>
                <c:pt idx="15">
                  <c:v>40.699590633473804</c:v>
                </c:pt>
                <c:pt idx="16">
                  <c:v>39.638110444065404</c:v>
                </c:pt>
                <c:pt idx="17">
                  <c:v>39.698018255204062</c:v>
                </c:pt>
                <c:pt idx="18">
                  <c:v>39.489260239261235</c:v>
                </c:pt>
                <c:pt idx="19">
                  <c:v>39.523781890193547</c:v>
                </c:pt>
                <c:pt idx="20">
                  <c:v>40.49454956062209</c:v>
                </c:pt>
                <c:pt idx="21">
                  <c:v>39.769806048412875</c:v>
                </c:pt>
                <c:pt idx="22">
                  <c:v>38.316812785158675</c:v>
                </c:pt>
                <c:pt idx="23">
                  <c:v>34.373496209324294</c:v>
                </c:pt>
                <c:pt idx="24">
                  <c:v>30.635780612992448</c:v>
                </c:pt>
                <c:pt idx="25">
                  <c:v>30.402784041809834</c:v>
                </c:pt>
                <c:pt idx="26">
                  <c:v>31.567455634505535</c:v>
                </c:pt>
                <c:pt idx="27">
                  <c:v>29.150116625489197</c:v>
                </c:pt>
                <c:pt idx="28">
                  <c:v>24.818952351231729</c:v>
                </c:pt>
                <c:pt idx="29">
                  <c:v>19.464396767064692</c:v>
                </c:pt>
                <c:pt idx="30">
                  <c:v>17.872767080610572</c:v>
                </c:pt>
                <c:pt idx="31">
                  <c:v>17.175793018496606</c:v>
                </c:pt>
                <c:pt idx="32">
                  <c:v>17.103786654784482</c:v>
                </c:pt>
                <c:pt idx="33">
                  <c:v>14.493612632147334</c:v>
                </c:pt>
                <c:pt idx="34">
                  <c:v>13.118691755843603</c:v>
                </c:pt>
                <c:pt idx="35">
                  <c:v>13.960915065001409</c:v>
                </c:pt>
                <c:pt idx="36">
                  <c:v>16.754765356790642</c:v>
                </c:pt>
                <c:pt idx="37">
                  <c:v>16.275820615177249</c:v>
                </c:pt>
                <c:pt idx="38">
                  <c:v>17.000379876817323</c:v>
                </c:pt>
                <c:pt idx="39">
                  <c:v>18.801374896098917</c:v>
                </c:pt>
                <c:pt idx="40">
                  <c:v>23.891782212586804</c:v>
                </c:pt>
                <c:pt idx="41">
                  <c:v>23.887522606711208</c:v>
                </c:pt>
                <c:pt idx="42">
                  <c:v>23.67041881416829</c:v>
                </c:pt>
                <c:pt idx="43">
                  <c:v>23.016425044572593</c:v>
                </c:pt>
                <c:pt idx="44">
                  <c:v>23.445280637105348</c:v>
                </c:pt>
                <c:pt idx="45">
                  <c:v>24.147028685021997</c:v>
                </c:pt>
                <c:pt idx="46">
                  <c:v>24.880735360939614</c:v>
                </c:pt>
                <c:pt idx="47">
                  <c:v>24.534324748857898</c:v>
                </c:pt>
                <c:pt idx="48">
                  <c:v>24.887972346841032</c:v>
                </c:pt>
                <c:pt idx="49">
                  <c:v>25.062739008958712</c:v>
                </c:pt>
                <c:pt idx="50">
                  <c:v>25.435681501153329</c:v>
                </c:pt>
                <c:pt idx="51">
                  <c:v>27.046090543079831</c:v>
                </c:pt>
                <c:pt idx="52">
                  <c:v>28.380802951052818</c:v>
                </c:pt>
                <c:pt idx="53">
                  <c:v>28.96107593374515</c:v>
                </c:pt>
                <c:pt idx="54">
                  <c:v>27.732854212786439</c:v>
                </c:pt>
                <c:pt idx="55">
                  <c:v>28.508959907294134</c:v>
                </c:pt>
                <c:pt idx="56">
                  <c:v>28.875638982230829</c:v>
                </c:pt>
                <c:pt idx="57">
                  <c:v>30.116858670257233</c:v>
                </c:pt>
                <c:pt idx="58">
                  <c:v>33.521665759872484</c:v>
                </c:pt>
                <c:pt idx="59">
                  <c:v>33.382341036713541</c:v>
                </c:pt>
                <c:pt idx="60">
                  <c:v>34.912584089499632</c:v>
                </c:pt>
                <c:pt idx="61">
                  <c:v>37.070213679639217</c:v>
                </c:pt>
                <c:pt idx="62">
                  <c:v>38.45974393235899</c:v>
                </c:pt>
                <c:pt idx="63">
                  <c:v>44.458376286164494</c:v>
                </c:pt>
                <c:pt idx="64">
                  <c:v>33.362034287259576</c:v>
                </c:pt>
                <c:pt idx="65">
                  <c:v>34.271856688340165</c:v>
                </c:pt>
                <c:pt idx="66">
                  <c:v>33.477903593854684</c:v>
                </c:pt>
                <c:pt idx="67">
                  <c:v>35.039053621803305</c:v>
                </c:pt>
                <c:pt idx="68">
                  <c:v>39.302497512566553</c:v>
                </c:pt>
                <c:pt idx="69">
                  <c:v>39.184977978915512</c:v>
                </c:pt>
                <c:pt idx="70">
                  <c:v>39.573567948861559</c:v>
                </c:pt>
                <c:pt idx="71">
                  <c:v>50.66143416395343</c:v>
                </c:pt>
                <c:pt idx="72">
                  <c:v>52.833710040226848</c:v>
                </c:pt>
                <c:pt idx="73">
                  <c:v>54.197997137610976</c:v>
                </c:pt>
                <c:pt idx="74">
                  <c:v>55.527183398480759</c:v>
                </c:pt>
                <c:pt idx="75">
                  <c:v>60.387809098269273</c:v>
                </c:pt>
                <c:pt idx="76">
                  <c:v>61.533176441485082</c:v>
                </c:pt>
                <c:pt idx="77">
                  <c:v>64.826387650987741</c:v>
                </c:pt>
                <c:pt idx="78">
                  <c:v>64.728012735936929</c:v>
                </c:pt>
                <c:pt idx="79">
                  <c:v>66.60321215462757</c:v>
                </c:pt>
                <c:pt idx="80">
                  <c:v>60.817016749479777</c:v>
                </c:pt>
                <c:pt idx="81">
                  <c:v>60.771480623834606</c:v>
                </c:pt>
                <c:pt idx="82">
                  <c:v>59.301294319467658</c:v>
                </c:pt>
                <c:pt idx="83">
                  <c:v>54.941101796442602</c:v>
                </c:pt>
                <c:pt idx="84">
                  <c:v>54.659426746473926</c:v>
                </c:pt>
                <c:pt idx="85">
                  <c:v>54.032687825562853</c:v>
                </c:pt>
                <c:pt idx="86">
                  <c:v>56.169102082984914</c:v>
                </c:pt>
                <c:pt idx="87">
                  <c:v>56.111118339913332</c:v>
                </c:pt>
                <c:pt idx="88">
                  <c:v>55.940733266221066</c:v>
                </c:pt>
                <c:pt idx="89">
                  <c:v>56.122563698521624</c:v>
                </c:pt>
                <c:pt idx="90">
                  <c:v>56.073281887898787</c:v>
                </c:pt>
                <c:pt idx="91">
                  <c:v>56.211657394010842</c:v>
                </c:pt>
                <c:pt idx="92">
                  <c:v>64.289165452720042</c:v>
                </c:pt>
                <c:pt idx="93">
                  <c:v>63.88717029490617</c:v>
                </c:pt>
                <c:pt idx="94">
                  <c:v>63.844266042849171</c:v>
                </c:pt>
                <c:pt idx="95">
                  <c:v>62.435607694689367</c:v>
                </c:pt>
                <c:pt idx="96">
                  <c:v>62.435607694689367</c:v>
                </c:pt>
                <c:pt idx="97">
                  <c:v>62.481531525605007</c:v>
                </c:pt>
                <c:pt idx="98">
                  <c:v>62.760387899888102</c:v>
                </c:pt>
                <c:pt idx="99">
                  <c:v>63.219077007219141</c:v>
                </c:pt>
                <c:pt idx="100">
                  <c:v>66.143073278855198</c:v>
                </c:pt>
                <c:pt idx="101">
                  <c:v>66.539747162746124</c:v>
                </c:pt>
                <c:pt idx="102">
                  <c:v>66.589701125401405</c:v>
                </c:pt>
                <c:pt idx="103">
                  <c:v>66.423347436761063</c:v>
                </c:pt>
                <c:pt idx="104">
                  <c:v>60.304508223505515</c:v>
                </c:pt>
                <c:pt idx="105">
                  <c:v>59.05565201382754</c:v>
                </c:pt>
                <c:pt idx="106">
                  <c:v>59.05565201382754</c:v>
                </c:pt>
                <c:pt idx="107">
                  <c:v>70.004440533110554</c:v>
                </c:pt>
                <c:pt idx="108">
                  <c:v>70.004440533110554</c:v>
                </c:pt>
                <c:pt idx="109">
                  <c:v>70.004440533110554</c:v>
                </c:pt>
                <c:pt idx="110">
                  <c:v>67.183212326738797</c:v>
                </c:pt>
                <c:pt idx="111">
                  <c:v>62.106561048888366</c:v>
                </c:pt>
                <c:pt idx="112">
                  <c:v>58.814079235059893</c:v>
                </c:pt>
                <c:pt idx="113">
                  <c:v>59.711640588897872</c:v>
                </c:pt>
                <c:pt idx="114">
                  <c:v>56.470883883325286</c:v>
                </c:pt>
                <c:pt idx="115">
                  <c:v>57.258233537738057</c:v>
                </c:pt>
                <c:pt idx="116">
                  <c:v>48.44836560204476</c:v>
                </c:pt>
                <c:pt idx="117">
                  <c:v>51.045567462807675</c:v>
                </c:pt>
                <c:pt idx="118">
                  <c:v>45.084479812711258</c:v>
                </c:pt>
                <c:pt idx="119">
                  <c:v>58.779216717037151</c:v>
                </c:pt>
                <c:pt idx="120">
                  <c:v>54.711102318852781</c:v>
                </c:pt>
                <c:pt idx="121">
                  <c:v>54.275672118730043</c:v>
                </c:pt>
                <c:pt idx="122">
                  <c:v>52.414625718566285</c:v>
                </c:pt>
                <c:pt idx="123">
                  <c:v>48.42955342903533</c:v>
                </c:pt>
                <c:pt idx="124">
                  <c:v>47.639197672046578</c:v>
                </c:pt>
                <c:pt idx="125">
                  <c:v>40.092622570486576</c:v>
                </c:pt>
                <c:pt idx="126">
                  <c:v>40.646240511897297</c:v>
                </c:pt>
                <c:pt idx="127">
                  <c:v>40.350856667359366</c:v>
                </c:pt>
                <c:pt idx="128">
                  <c:v>40.7637115520509</c:v>
                </c:pt>
                <c:pt idx="129">
                  <c:v>41.271852459245324</c:v>
                </c:pt>
                <c:pt idx="130">
                  <c:v>41.585472922352821</c:v>
                </c:pt>
                <c:pt idx="131">
                  <c:v>41.434928951655074</c:v>
                </c:pt>
                <c:pt idx="132">
                  <c:v>41.511102419775867</c:v>
                </c:pt>
                <c:pt idx="133">
                  <c:v>41.244582190873551</c:v>
                </c:pt>
                <c:pt idx="134">
                  <c:v>41.272542059031061</c:v>
                </c:pt>
                <c:pt idx="135">
                  <c:v>40.969092766975884</c:v>
                </c:pt>
                <c:pt idx="136">
                  <c:v>41.10103456350712</c:v>
                </c:pt>
                <c:pt idx="137">
                  <c:v>40.93491049101933</c:v>
                </c:pt>
                <c:pt idx="138">
                  <c:v>41.152090979587712</c:v>
                </c:pt>
                <c:pt idx="139">
                  <c:v>41.36619811024871</c:v>
                </c:pt>
                <c:pt idx="140">
                  <c:v>40.641813544759749</c:v>
                </c:pt>
                <c:pt idx="141">
                  <c:v>40.526898480607279</c:v>
                </c:pt>
                <c:pt idx="142">
                  <c:v>40.828084630263206</c:v>
                </c:pt>
                <c:pt idx="143">
                  <c:v>34.073927824976394</c:v>
                </c:pt>
                <c:pt idx="144">
                  <c:v>34.8698631499309</c:v>
                </c:pt>
                <c:pt idx="145">
                  <c:v>35.465254194651436</c:v>
                </c:pt>
                <c:pt idx="146">
                  <c:v>37.214051322349164</c:v>
                </c:pt>
                <c:pt idx="147">
                  <c:v>38.515785287926782</c:v>
                </c:pt>
                <c:pt idx="148">
                  <c:v>39.107255238545456</c:v>
                </c:pt>
                <c:pt idx="149">
                  <c:v>59.643173829836918</c:v>
                </c:pt>
                <c:pt idx="150">
                  <c:v>62.871361643744059</c:v>
                </c:pt>
                <c:pt idx="151">
                  <c:v>72.226050857987673</c:v>
                </c:pt>
                <c:pt idx="152">
                  <c:v>66.015549050050538</c:v>
                </c:pt>
                <c:pt idx="153">
                  <c:v>62.282905926006606</c:v>
                </c:pt>
                <c:pt idx="154">
                  <c:v>58.923380921223632</c:v>
                </c:pt>
                <c:pt idx="155">
                  <c:v>56.501931018197482</c:v>
                </c:pt>
                <c:pt idx="156">
                  <c:v>53.386372376831872</c:v>
                </c:pt>
                <c:pt idx="157">
                  <c:v>53.315927827069864</c:v>
                </c:pt>
                <c:pt idx="158">
                  <c:v>54.078423147643171</c:v>
                </c:pt>
                <c:pt idx="159">
                  <c:v>51.512805478266841</c:v>
                </c:pt>
                <c:pt idx="160">
                  <c:v>52.147918395268434</c:v>
                </c:pt>
                <c:pt idx="161">
                  <c:v>52.202374855128831</c:v>
                </c:pt>
                <c:pt idx="162">
                  <c:v>51.99479146762063</c:v>
                </c:pt>
                <c:pt idx="163">
                  <c:v>50.004263053827245</c:v>
                </c:pt>
                <c:pt idx="164">
                  <c:v>49.719485936378746</c:v>
                </c:pt>
                <c:pt idx="165">
                  <c:v>49.66075981985589</c:v>
                </c:pt>
                <c:pt idx="166">
                  <c:v>48.95855862481941</c:v>
                </c:pt>
                <c:pt idx="167">
                  <c:v>48.333052698101007</c:v>
                </c:pt>
                <c:pt idx="168">
                  <c:v>47.60207927261623</c:v>
                </c:pt>
                <c:pt idx="169">
                  <c:v>47.931594758803527</c:v>
                </c:pt>
                <c:pt idx="170">
                  <c:v>48.528992370511702</c:v>
                </c:pt>
                <c:pt idx="171">
                  <c:v>48.528992370511702</c:v>
                </c:pt>
                <c:pt idx="172">
                  <c:v>49.272804969556361</c:v>
                </c:pt>
                <c:pt idx="173">
                  <c:v>49.272627625648781</c:v>
                </c:pt>
                <c:pt idx="174">
                  <c:v>49.272627625648781</c:v>
                </c:pt>
                <c:pt idx="175">
                  <c:v>48.943050983835441</c:v>
                </c:pt>
                <c:pt idx="176">
                  <c:v>48.944105068095908</c:v>
                </c:pt>
                <c:pt idx="177">
                  <c:v>48.855339045260884</c:v>
                </c:pt>
                <c:pt idx="178">
                  <c:v>44.130250970396837</c:v>
                </c:pt>
                <c:pt idx="179">
                  <c:v>42.7915521749389</c:v>
                </c:pt>
                <c:pt idx="180">
                  <c:v>43.32344794467631</c:v>
                </c:pt>
                <c:pt idx="181">
                  <c:v>44.363663940260381</c:v>
                </c:pt>
                <c:pt idx="182">
                  <c:v>44.708965894676858</c:v>
                </c:pt>
                <c:pt idx="183">
                  <c:v>45.599330379900628</c:v>
                </c:pt>
                <c:pt idx="184">
                  <c:v>44.084280319470913</c:v>
                </c:pt>
                <c:pt idx="185">
                  <c:v>44.084280319470913</c:v>
                </c:pt>
                <c:pt idx="186">
                  <c:v>43.983582839162651</c:v>
                </c:pt>
                <c:pt idx="187">
                  <c:v>42.261723551901255</c:v>
                </c:pt>
                <c:pt idx="188">
                  <c:v>39.123042557306668</c:v>
                </c:pt>
                <c:pt idx="189">
                  <c:v>38.154749273125262</c:v>
                </c:pt>
                <c:pt idx="190">
                  <c:v>38.02262579387191</c:v>
                </c:pt>
                <c:pt idx="191">
                  <c:v>29.896555425040596</c:v>
                </c:pt>
                <c:pt idx="192">
                  <c:v>29.198147421572688</c:v>
                </c:pt>
                <c:pt idx="193">
                  <c:v>32.461168371516294</c:v>
                </c:pt>
                <c:pt idx="194">
                  <c:v>31.233089216076959</c:v>
                </c:pt>
                <c:pt idx="195">
                  <c:v>33.565665978489356</c:v>
                </c:pt>
                <c:pt idx="196">
                  <c:v>38.265680641635647</c:v>
                </c:pt>
                <c:pt idx="197">
                  <c:v>43.488646566001009</c:v>
                </c:pt>
                <c:pt idx="198">
                  <c:v>40.450374112559565</c:v>
                </c:pt>
                <c:pt idx="199">
                  <c:v>35.934443183656903</c:v>
                </c:pt>
                <c:pt idx="200">
                  <c:v>39.274298749567379</c:v>
                </c:pt>
                <c:pt idx="201">
                  <c:v>38.665398219418506</c:v>
                </c:pt>
                <c:pt idx="202">
                  <c:v>36.270727148386761</c:v>
                </c:pt>
                <c:pt idx="203">
                  <c:v>35.43877558716099</c:v>
                </c:pt>
                <c:pt idx="204">
                  <c:v>33.636164945316196</c:v>
                </c:pt>
                <c:pt idx="205">
                  <c:v>33.647221356122046</c:v>
                </c:pt>
              </c:numCache>
            </c:numRef>
          </c:val>
          <c:smooth val="0"/>
          <c:extLst>
            <c:ext xmlns:c16="http://schemas.microsoft.com/office/drawing/2014/chart" uri="{C3380CC4-5D6E-409C-BE32-E72D297353CC}">
              <c16:uniqueId val="{00000000-1C06-4BBC-8F74-767FE4F2105C}"/>
            </c:ext>
          </c:extLst>
        </c:ser>
        <c:ser>
          <c:idx val="1"/>
          <c:order val="1"/>
          <c:tx>
            <c:strRef>
              <c:f>'Model 2yr FaceAmt'!$U$2</c:f>
              <c:strCache>
                <c:ptCount val="1"/>
                <c:pt idx="0">
                  <c:v>Exp Rec 2X</c:v>
                </c:pt>
              </c:strCache>
            </c:strRef>
          </c:tx>
          <c:spPr>
            <a:ln w="25400">
              <a:solidFill>
                <a:srgbClr val="E0BA4C"/>
              </a:solidFill>
            </a:ln>
          </c:spPr>
          <c:marker>
            <c:symbol val="none"/>
          </c:marker>
          <c:cat>
            <c:numRef>
              <c:f>'Model 2yr FaceAmt'!$A$3:$A$213</c:f>
              <c:numCache>
                <c:formatCode>mm/dd/yyyy</c:formatCode>
                <c:ptCount val="211"/>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numCache>
            </c:numRef>
          </c:cat>
          <c:val>
            <c:numRef>
              <c:f>'Model 2yr FaceAmt'!$U$3:$U$208</c:f>
              <c:numCache>
                <c:formatCode>#,##0.0</c:formatCode>
                <c:ptCount val="206"/>
                <c:pt idx="0">
                  <c:v>44.361763952231222</c:v>
                </c:pt>
                <c:pt idx="1">
                  <c:v>44.313158337189009</c:v>
                </c:pt>
                <c:pt idx="2">
                  <c:v>45.104168430603316</c:v>
                </c:pt>
                <c:pt idx="3">
                  <c:v>44.905607275603536</c:v>
                </c:pt>
                <c:pt idx="4">
                  <c:v>44.563841433575639</c:v>
                </c:pt>
                <c:pt idx="5">
                  <c:v>43.633684266989839</c:v>
                </c:pt>
                <c:pt idx="6">
                  <c:v>43.895640121092597</c:v>
                </c:pt>
                <c:pt idx="7">
                  <c:v>43.691765541435494</c:v>
                </c:pt>
                <c:pt idx="8">
                  <c:v>43.435956947774699</c:v>
                </c:pt>
                <c:pt idx="9">
                  <c:v>43.068044427910991</c:v>
                </c:pt>
                <c:pt idx="10">
                  <c:v>43.145192349412106</c:v>
                </c:pt>
                <c:pt idx="11">
                  <c:v>43.028602393451038</c:v>
                </c:pt>
                <c:pt idx="12">
                  <c:v>41.861713620245901</c:v>
                </c:pt>
                <c:pt idx="13">
                  <c:v>40.615964395934242</c:v>
                </c:pt>
                <c:pt idx="14">
                  <c:v>40.599117329762571</c:v>
                </c:pt>
                <c:pt idx="15">
                  <c:v>39.745867905336652</c:v>
                </c:pt>
                <c:pt idx="16">
                  <c:v>38.467252583127596</c:v>
                </c:pt>
                <c:pt idx="17">
                  <c:v>38.286352380582038</c:v>
                </c:pt>
                <c:pt idx="18">
                  <c:v>38.368147618134699</c:v>
                </c:pt>
                <c:pt idx="19">
                  <c:v>37.653412363817424</c:v>
                </c:pt>
                <c:pt idx="20">
                  <c:v>37.603981587121609</c:v>
                </c:pt>
                <c:pt idx="21">
                  <c:v>37.250797418302817</c:v>
                </c:pt>
                <c:pt idx="22">
                  <c:v>36.302544254445444</c:v>
                </c:pt>
                <c:pt idx="23">
                  <c:v>36.420297095237849</c:v>
                </c:pt>
                <c:pt idx="24">
                  <c:v>34.712806205714969</c:v>
                </c:pt>
                <c:pt idx="25">
                  <c:v>34.451092586562737</c:v>
                </c:pt>
                <c:pt idx="26">
                  <c:v>34.055855705722223</c:v>
                </c:pt>
                <c:pt idx="27">
                  <c:v>34.854799779100723</c:v>
                </c:pt>
                <c:pt idx="28">
                  <c:v>33.84479346613805</c:v>
                </c:pt>
                <c:pt idx="29">
                  <c:v>34.712833906107349</c:v>
                </c:pt>
                <c:pt idx="30">
                  <c:v>33.159248870969158</c:v>
                </c:pt>
                <c:pt idx="31">
                  <c:v>32.714840192418102</c:v>
                </c:pt>
                <c:pt idx="32">
                  <c:v>33.076007191961374</c:v>
                </c:pt>
                <c:pt idx="33">
                  <c:v>33.042264793865115</c:v>
                </c:pt>
                <c:pt idx="34">
                  <c:v>31.141282149329932</c:v>
                </c:pt>
                <c:pt idx="35">
                  <c:v>30.123431753532447</c:v>
                </c:pt>
                <c:pt idx="36">
                  <c:v>28.228050573843017</c:v>
                </c:pt>
                <c:pt idx="37">
                  <c:v>27.702752774004153</c:v>
                </c:pt>
                <c:pt idx="38">
                  <c:v>26.573752552143333</c:v>
                </c:pt>
                <c:pt idx="39">
                  <c:v>23.488525490960608</c:v>
                </c:pt>
                <c:pt idx="40">
                  <c:v>21.919359312580774</c:v>
                </c:pt>
                <c:pt idx="41">
                  <c:v>20.374952320962418</c:v>
                </c:pt>
                <c:pt idx="42">
                  <c:v>19.203340850140055</c:v>
                </c:pt>
                <c:pt idx="43">
                  <c:v>19.042665384908023</c:v>
                </c:pt>
                <c:pt idx="44">
                  <c:v>17.656471991251763</c:v>
                </c:pt>
                <c:pt idx="45">
                  <c:v>18.135638063326358</c:v>
                </c:pt>
                <c:pt idx="46">
                  <c:v>19.068675113846364</c:v>
                </c:pt>
                <c:pt idx="47">
                  <c:v>18.879386456231348</c:v>
                </c:pt>
                <c:pt idx="48">
                  <c:v>18.713972118189833</c:v>
                </c:pt>
                <c:pt idx="49">
                  <c:v>18.81807740670612</c:v>
                </c:pt>
                <c:pt idx="50">
                  <c:v>19.601381190202616</c:v>
                </c:pt>
                <c:pt idx="51">
                  <c:v>21.150201755731146</c:v>
                </c:pt>
                <c:pt idx="52">
                  <c:v>22.46338295536793</c:v>
                </c:pt>
                <c:pt idx="53">
                  <c:v>22.203443443406147</c:v>
                </c:pt>
                <c:pt idx="54">
                  <c:v>23.971875078005343</c:v>
                </c:pt>
                <c:pt idx="55">
                  <c:v>24.591245742313561</c:v>
                </c:pt>
                <c:pt idx="56">
                  <c:v>25.875690837086754</c:v>
                </c:pt>
                <c:pt idx="57">
                  <c:v>26.762472813453304</c:v>
                </c:pt>
                <c:pt idx="58">
                  <c:v>28.51469495670916</c:v>
                </c:pt>
                <c:pt idx="59">
                  <c:v>29.517453018255576</c:v>
                </c:pt>
                <c:pt idx="60">
                  <c:v>31.861239231892874</c:v>
                </c:pt>
                <c:pt idx="61">
                  <c:v>32.89193668692166</c:v>
                </c:pt>
                <c:pt idx="62">
                  <c:v>34.251225286868113</c:v>
                </c:pt>
                <c:pt idx="63">
                  <c:v>37.61256214163221</c:v>
                </c:pt>
                <c:pt idx="64">
                  <c:v>41.151894193651877</c:v>
                </c:pt>
                <c:pt idx="65">
                  <c:v>41.503973770706956</c:v>
                </c:pt>
                <c:pt idx="66">
                  <c:v>41.080118252702512</c:v>
                </c:pt>
                <c:pt idx="67">
                  <c:v>41.617653396382671</c:v>
                </c:pt>
                <c:pt idx="68">
                  <c:v>43.405845902542033</c:v>
                </c:pt>
                <c:pt idx="69">
                  <c:v>43.668170059716076</c:v>
                </c:pt>
                <c:pt idx="70">
                  <c:v>43.837674431403215</c:v>
                </c:pt>
                <c:pt idx="71">
                  <c:v>44.926747092783359</c:v>
                </c:pt>
                <c:pt idx="72">
                  <c:v>44.813933490135575</c:v>
                </c:pt>
                <c:pt idx="73">
                  <c:v>45.325210523040461</c:v>
                </c:pt>
                <c:pt idx="74">
                  <c:v>47.289654027902813</c:v>
                </c:pt>
                <c:pt idx="75">
                  <c:v>47.999128340661855</c:v>
                </c:pt>
                <c:pt idx="76">
                  <c:v>48.13232938394998</c:v>
                </c:pt>
                <c:pt idx="77">
                  <c:v>48.839856100855073</c:v>
                </c:pt>
                <c:pt idx="78">
                  <c:v>50.118689851340847</c:v>
                </c:pt>
                <c:pt idx="79">
                  <c:v>50.248131179423773</c:v>
                </c:pt>
                <c:pt idx="80">
                  <c:v>47.970005188344416</c:v>
                </c:pt>
                <c:pt idx="81">
                  <c:v>48.23855271006736</c:v>
                </c:pt>
                <c:pt idx="82">
                  <c:v>48.69218571417742</c:v>
                </c:pt>
                <c:pt idx="83">
                  <c:v>47.982958019280289</c:v>
                </c:pt>
                <c:pt idx="84">
                  <c:v>48.379466091487807</c:v>
                </c:pt>
                <c:pt idx="85">
                  <c:v>48.813005853509075</c:v>
                </c:pt>
                <c:pt idx="86">
                  <c:v>48.76095637083553</c:v>
                </c:pt>
                <c:pt idx="87">
                  <c:v>48.870558364020702</c:v>
                </c:pt>
                <c:pt idx="88">
                  <c:v>49.063972606973323</c:v>
                </c:pt>
                <c:pt idx="89">
                  <c:v>49.431571526319388</c:v>
                </c:pt>
                <c:pt idx="90">
                  <c:v>49.528187334047139</c:v>
                </c:pt>
                <c:pt idx="91">
                  <c:v>49.597392881069155</c:v>
                </c:pt>
                <c:pt idx="92">
                  <c:v>49.509786820975393</c:v>
                </c:pt>
                <c:pt idx="93">
                  <c:v>49.291222607751898</c:v>
                </c:pt>
                <c:pt idx="94">
                  <c:v>49.582884928399267</c:v>
                </c:pt>
                <c:pt idx="95">
                  <c:v>50.190435365724319</c:v>
                </c:pt>
                <c:pt idx="96">
                  <c:v>50.213449643415487</c:v>
                </c:pt>
                <c:pt idx="97">
                  <c:v>50.606433291639831</c:v>
                </c:pt>
                <c:pt idx="98">
                  <c:v>50.3975647893283</c:v>
                </c:pt>
                <c:pt idx="99">
                  <c:v>50.56059809566117</c:v>
                </c:pt>
                <c:pt idx="100">
                  <c:v>51.342242806363984</c:v>
                </c:pt>
                <c:pt idx="101">
                  <c:v>51.831746679401185</c:v>
                </c:pt>
                <c:pt idx="102">
                  <c:v>51.980112432562052</c:v>
                </c:pt>
                <c:pt idx="103">
                  <c:v>52.543549732770011</c:v>
                </c:pt>
                <c:pt idx="104">
                  <c:v>55.129924414108501</c:v>
                </c:pt>
                <c:pt idx="105">
                  <c:v>55.607835888392458</c:v>
                </c:pt>
                <c:pt idx="106">
                  <c:v>55.790556602509639</c:v>
                </c:pt>
                <c:pt idx="107">
                  <c:v>56.80140880501714</c:v>
                </c:pt>
                <c:pt idx="108">
                  <c:v>56.673929453005798</c:v>
                </c:pt>
                <c:pt idx="109">
                  <c:v>56.63726230262597</c:v>
                </c:pt>
                <c:pt idx="110">
                  <c:v>57.277935550462487</c:v>
                </c:pt>
                <c:pt idx="111">
                  <c:v>57.003066705989326</c:v>
                </c:pt>
                <c:pt idx="112">
                  <c:v>56.660462155450084</c:v>
                </c:pt>
                <c:pt idx="113">
                  <c:v>56.47145468598989</c:v>
                </c:pt>
                <c:pt idx="114">
                  <c:v>56.114282869668735</c:v>
                </c:pt>
                <c:pt idx="115">
                  <c:v>56.09789487101677</c:v>
                </c:pt>
                <c:pt idx="116">
                  <c:v>57.053160231822368</c:v>
                </c:pt>
                <c:pt idx="117">
                  <c:v>57.279426372787654</c:v>
                </c:pt>
                <c:pt idx="118">
                  <c:v>57.186993964041967</c:v>
                </c:pt>
                <c:pt idx="119">
                  <c:v>52.392365086439831</c:v>
                </c:pt>
                <c:pt idx="120">
                  <c:v>53.02833368790899</c:v>
                </c:pt>
                <c:pt idx="121">
                  <c:v>52.051209503754166</c:v>
                </c:pt>
                <c:pt idx="122">
                  <c:v>50.338768895236427</c:v>
                </c:pt>
                <c:pt idx="123">
                  <c:v>50.405625450054011</c:v>
                </c:pt>
                <c:pt idx="124">
                  <c:v>49.612499400143037</c:v>
                </c:pt>
                <c:pt idx="125">
                  <c:v>45.172835564993193</c:v>
                </c:pt>
                <c:pt idx="126">
                  <c:v>44.11493954303139</c:v>
                </c:pt>
                <c:pt idx="127">
                  <c:v>44.324312892997568</c:v>
                </c:pt>
                <c:pt idx="128">
                  <c:v>43.759462219762</c:v>
                </c:pt>
                <c:pt idx="129">
                  <c:v>43.458546763131793</c:v>
                </c:pt>
                <c:pt idx="130">
                  <c:v>42.378699320240244</c:v>
                </c:pt>
                <c:pt idx="131">
                  <c:v>41.207477938375177</c:v>
                </c:pt>
                <c:pt idx="132">
                  <c:v>40.850009630092998</c:v>
                </c:pt>
                <c:pt idx="133">
                  <c:v>39.503914458336595</c:v>
                </c:pt>
                <c:pt idx="134">
                  <c:v>39.443069396296067</c:v>
                </c:pt>
                <c:pt idx="135">
                  <c:v>38.946658080477057</c:v>
                </c:pt>
                <c:pt idx="136">
                  <c:v>39.64485859143695</c:v>
                </c:pt>
                <c:pt idx="137">
                  <c:v>39.064520165892183</c:v>
                </c:pt>
                <c:pt idx="138">
                  <c:v>39.123070466113028</c:v>
                </c:pt>
                <c:pt idx="139">
                  <c:v>38.737721323853179</c:v>
                </c:pt>
                <c:pt idx="140">
                  <c:v>38.11823817905281</c:v>
                </c:pt>
                <c:pt idx="141">
                  <c:v>38.568570046418131</c:v>
                </c:pt>
                <c:pt idx="142">
                  <c:v>37.929163107563845</c:v>
                </c:pt>
                <c:pt idx="143">
                  <c:v>41.837447102723161</c:v>
                </c:pt>
                <c:pt idx="144">
                  <c:v>40.972263579115278</c:v>
                </c:pt>
                <c:pt idx="145">
                  <c:v>41.485049707028864</c:v>
                </c:pt>
                <c:pt idx="146">
                  <c:v>46.387125048659144</c:v>
                </c:pt>
                <c:pt idx="147">
                  <c:v>47.547931407192536</c:v>
                </c:pt>
                <c:pt idx="148">
                  <c:v>49.292694496616591</c:v>
                </c:pt>
                <c:pt idx="149">
                  <c:v>52.167498685428036</c:v>
                </c:pt>
                <c:pt idx="150">
                  <c:v>52.481980839047438</c:v>
                </c:pt>
                <c:pt idx="151">
                  <c:v>52.717475278460363</c:v>
                </c:pt>
                <c:pt idx="152">
                  <c:v>53.588943746728162</c:v>
                </c:pt>
                <c:pt idx="153">
                  <c:v>53.989889763937136</c:v>
                </c:pt>
                <c:pt idx="154">
                  <c:v>53.134296783181213</c:v>
                </c:pt>
                <c:pt idx="155">
                  <c:v>53.252159527747864</c:v>
                </c:pt>
                <c:pt idx="156">
                  <c:v>53.237517079334594</c:v>
                </c:pt>
                <c:pt idx="157">
                  <c:v>52.720130185839629</c:v>
                </c:pt>
                <c:pt idx="158">
                  <c:v>53.091264960676781</c:v>
                </c:pt>
                <c:pt idx="159">
                  <c:v>52.883887752819255</c:v>
                </c:pt>
                <c:pt idx="160">
                  <c:v>52.999353864571241</c:v>
                </c:pt>
                <c:pt idx="161">
                  <c:v>54.107301719483594</c:v>
                </c:pt>
                <c:pt idx="162">
                  <c:v>53.95192361110665</c:v>
                </c:pt>
                <c:pt idx="163">
                  <c:v>54.457243235705292</c:v>
                </c:pt>
                <c:pt idx="164">
                  <c:v>54.275549862655978</c:v>
                </c:pt>
                <c:pt idx="165">
                  <c:v>54.088674684267701</c:v>
                </c:pt>
                <c:pt idx="166">
                  <c:v>54.347139209122084</c:v>
                </c:pt>
                <c:pt idx="167">
                  <c:v>53.411824856271558</c:v>
                </c:pt>
                <c:pt idx="168">
                  <c:v>53.076121405493858</c:v>
                </c:pt>
                <c:pt idx="169">
                  <c:v>52.917173458554068</c:v>
                </c:pt>
                <c:pt idx="170">
                  <c:v>52.826536802561627</c:v>
                </c:pt>
                <c:pt idx="171">
                  <c:v>52.935814387940816</c:v>
                </c:pt>
                <c:pt idx="172">
                  <c:v>52.815885650909671</c:v>
                </c:pt>
                <c:pt idx="173">
                  <c:v>52.74928106318545</c:v>
                </c:pt>
                <c:pt idx="174">
                  <c:v>52.437385780340918</c:v>
                </c:pt>
                <c:pt idx="175">
                  <c:v>52.240663100337436</c:v>
                </c:pt>
                <c:pt idx="176">
                  <c:v>52.380509621653687</c:v>
                </c:pt>
                <c:pt idx="177">
                  <c:v>52.26977590333415</c:v>
                </c:pt>
                <c:pt idx="178">
                  <c:v>53.227476884706768</c:v>
                </c:pt>
                <c:pt idx="179">
                  <c:v>53.358211906815455</c:v>
                </c:pt>
                <c:pt idx="180">
                  <c:v>53.483363679424578</c:v>
                </c:pt>
                <c:pt idx="181">
                  <c:v>53.821715945453988</c:v>
                </c:pt>
                <c:pt idx="182">
                  <c:v>54.134321844818487</c:v>
                </c:pt>
                <c:pt idx="183">
                  <c:v>52.274019969126087</c:v>
                </c:pt>
                <c:pt idx="184">
                  <c:v>52.018646852059383</c:v>
                </c:pt>
                <c:pt idx="185">
                  <c:v>52.07512487871724</c:v>
                </c:pt>
                <c:pt idx="186">
                  <c:v>51.654089650201826</c:v>
                </c:pt>
                <c:pt idx="187">
                  <c:v>51.909756234538968</c:v>
                </c:pt>
                <c:pt idx="188">
                  <c:v>50.428812858556512</c:v>
                </c:pt>
                <c:pt idx="189">
                  <c:v>51.304533271547143</c:v>
                </c:pt>
                <c:pt idx="190">
                  <c:v>51.215571639313183</c:v>
                </c:pt>
                <c:pt idx="191">
                  <c:v>52.195440531021397</c:v>
                </c:pt>
                <c:pt idx="192">
                  <c:v>50.78892032452859</c:v>
                </c:pt>
                <c:pt idx="193">
                  <c:v>50.517227699154262</c:v>
                </c:pt>
                <c:pt idx="194">
                  <c:v>50.212759018268514</c:v>
                </c:pt>
                <c:pt idx="195">
                  <c:v>50.265966300090454</c:v>
                </c:pt>
                <c:pt idx="196">
                  <c:v>49.97284471801165</c:v>
                </c:pt>
                <c:pt idx="197">
                  <c:v>49.924603676714803</c:v>
                </c:pt>
                <c:pt idx="198">
                  <c:v>49.962545955977028</c:v>
                </c:pt>
                <c:pt idx="199">
                  <c:v>49.289631232141545</c:v>
                </c:pt>
                <c:pt idx="200">
                  <c:v>49.0655409155939</c:v>
                </c:pt>
                <c:pt idx="201">
                  <c:v>49.016247269923106</c:v>
                </c:pt>
                <c:pt idx="202">
                  <c:v>48.548356750735394</c:v>
                </c:pt>
                <c:pt idx="203">
                  <c:v>48.104259567865853</c:v>
                </c:pt>
                <c:pt idx="204">
                  <c:v>47.663123173946346</c:v>
                </c:pt>
                <c:pt idx="205">
                  <c:v>47.293396517326897</c:v>
                </c:pt>
              </c:numCache>
            </c:numRef>
          </c:val>
          <c:smooth val="0"/>
          <c:extLst>
            <c:ext xmlns:c16="http://schemas.microsoft.com/office/drawing/2014/chart" uri="{C3380CC4-5D6E-409C-BE32-E72D297353CC}">
              <c16:uniqueId val="{00000001-1C06-4BBC-8F74-767FE4F2105C}"/>
            </c:ext>
          </c:extLst>
        </c:ser>
        <c:ser>
          <c:idx val="2"/>
          <c:order val="2"/>
          <c:tx>
            <c:strRef>
              <c:f>'Model 2yr FaceAmt'!$V$2</c:f>
              <c:strCache>
                <c:ptCount val="1"/>
                <c:pt idx="0">
                  <c:v>Exp Rec 3X</c:v>
                </c:pt>
              </c:strCache>
            </c:strRef>
          </c:tx>
          <c:spPr>
            <a:ln>
              <a:solidFill>
                <a:srgbClr val="C00000"/>
              </a:solidFill>
            </a:ln>
          </c:spPr>
          <c:marker>
            <c:symbol val="none"/>
          </c:marker>
          <c:val>
            <c:numRef>
              <c:f>'Model 2yr FaceAmt'!$V$3:$V$208</c:f>
              <c:numCache>
                <c:formatCode>#,##0.0</c:formatCode>
                <c:ptCount val="206"/>
                <c:pt idx="11">
                  <c:v>41.187538243277118</c:v>
                </c:pt>
                <c:pt idx="12">
                  <c:v>40.389376551668306</c:v>
                </c:pt>
                <c:pt idx="13">
                  <c:v>39.541581463020435</c:v>
                </c:pt>
                <c:pt idx="14">
                  <c:v>37.319548727881227</c:v>
                </c:pt>
                <c:pt idx="15">
                  <c:v>36.736805964041565</c:v>
                </c:pt>
                <c:pt idx="16">
                  <c:v>35.863443558563802</c:v>
                </c:pt>
                <c:pt idx="17">
                  <c:v>34.498053493882765</c:v>
                </c:pt>
                <c:pt idx="18">
                  <c:v>34.555234927047934</c:v>
                </c:pt>
                <c:pt idx="19">
                  <c:v>34.067402170080129</c:v>
                </c:pt>
                <c:pt idx="20">
                  <c:v>32.283061136435805</c:v>
                </c:pt>
                <c:pt idx="21">
                  <c:v>31.945192277041144</c:v>
                </c:pt>
                <c:pt idx="22">
                  <c:v>31.298509523725585</c:v>
                </c:pt>
                <c:pt idx="23">
                  <c:v>30.430956197548994</c:v>
                </c:pt>
                <c:pt idx="24">
                  <c:v>29.128373967128255</c:v>
                </c:pt>
                <c:pt idx="25">
                  <c:v>28.898484333113231</c:v>
                </c:pt>
                <c:pt idx="26">
                  <c:v>28.70861205036951</c:v>
                </c:pt>
                <c:pt idx="27">
                  <c:v>29.25822681391611</c:v>
                </c:pt>
                <c:pt idx="28">
                  <c:v>28.566015010532993</c:v>
                </c:pt>
                <c:pt idx="29">
                  <c:v>30.125525330571463</c:v>
                </c:pt>
                <c:pt idx="30">
                  <c:v>29.06828299069457</c:v>
                </c:pt>
                <c:pt idx="31">
                  <c:v>28.681898756953842</c:v>
                </c:pt>
                <c:pt idx="32">
                  <c:v>30.281040956082848</c:v>
                </c:pt>
                <c:pt idx="33">
                  <c:v>30.139078123143122</c:v>
                </c:pt>
                <c:pt idx="34">
                  <c:v>28.767070064449626</c:v>
                </c:pt>
                <c:pt idx="35">
                  <c:v>28.130556443933273</c:v>
                </c:pt>
                <c:pt idx="36">
                  <c:v>26.772355267050386</c:v>
                </c:pt>
                <c:pt idx="37">
                  <c:v>26.412889820555193</c:v>
                </c:pt>
                <c:pt idx="38">
                  <c:v>24.772361019630921</c:v>
                </c:pt>
                <c:pt idx="39">
                  <c:v>22.508918322355214</c:v>
                </c:pt>
                <c:pt idx="40">
                  <c:v>21.4643316768869</c:v>
                </c:pt>
                <c:pt idx="41">
                  <c:v>21.251780632337727</c:v>
                </c:pt>
                <c:pt idx="42">
                  <c:v>20.397792367411284</c:v>
                </c:pt>
                <c:pt idx="43">
                  <c:v>20.159002283724504</c:v>
                </c:pt>
                <c:pt idx="44">
                  <c:v>20.81363608715867</c:v>
                </c:pt>
                <c:pt idx="45">
                  <c:v>21.024467680334624</c:v>
                </c:pt>
                <c:pt idx="46">
                  <c:v>21.608388878326281</c:v>
                </c:pt>
                <c:pt idx="47">
                  <c:v>22.46898208040588</c:v>
                </c:pt>
                <c:pt idx="48">
                  <c:v>22.276023204515383</c:v>
                </c:pt>
                <c:pt idx="49">
                  <c:v>22.365496325219937</c:v>
                </c:pt>
                <c:pt idx="50">
                  <c:v>23.72499575818955</c:v>
                </c:pt>
                <c:pt idx="51">
                  <c:v>24.708203527717245</c:v>
                </c:pt>
                <c:pt idx="52">
                  <c:v>25.511065983033745</c:v>
                </c:pt>
                <c:pt idx="53">
                  <c:v>26.063393427207444</c:v>
                </c:pt>
                <c:pt idx="54">
                  <c:v>27.178379243688482</c:v>
                </c:pt>
                <c:pt idx="55">
                  <c:v>27.475790090920071</c:v>
                </c:pt>
                <c:pt idx="56">
                  <c:v>29.267138326578134</c:v>
                </c:pt>
                <c:pt idx="57">
                  <c:v>29.783200547729365</c:v>
                </c:pt>
                <c:pt idx="58">
                  <c:v>30.885025083896863</c:v>
                </c:pt>
                <c:pt idx="59">
                  <c:v>33.211634407661933</c:v>
                </c:pt>
                <c:pt idx="60">
                  <c:v>34.719466997608095</c:v>
                </c:pt>
                <c:pt idx="61">
                  <c:v>35.344289583718137</c:v>
                </c:pt>
                <c:pt idx="62">
                  <c:v>38.601139815552131</c:v>
                </c:pt>
                <c:pt idx="63">
                  <c:v>40.768058555533145</c:v>
                </c:pt>
                <c:pt idx="64">
                  <c:v>42.979245852893257</c:v>
                </c:pt>
                <c:pt idx="65">
                  <c:v>43.832488482475441</c:v>
                </c:pt>
                <c:pt idx="66">
                  <c:v>43.348249349959929</c:v>
                </c:pt>
                <c:pt idx="67">
                  <c:v>43.511534245726438</c:v>
                </c:pt>
                <c:pt idx="68">
                  <c:v>45.831392401978746</c:v>
                </c:pt>
                <c:pt idx="69">
                  <c:v>45.880730137138471</c:v>
                </c:pt>
                <c:pt idx="70">
                  <c:v>45.929874356911625</c:v>
                </c:pt>
                <c:pt idx="71">
                  <c:v>48.338804713693776</c:v>
                </c:pt>
                <c:pt idx="72">
                  <c:v>48.127810242497276</c:v>
                </c:pt>
                <c:pt idx="73">
                  <c:v>48.163487504430748</c:v>
                </c:pt>
                <c:pt idx="74">
                  <c:v>50.953822428276268</c:v>
                </c:pt>
                <c:pt idx="75">
                  <c:v>51.311263616541638</c:v>
                </c:pt>
                <c:pt idx="76">
                  <c:v>51.751052506349524</c:v>
                </c:pt>
                <c:pt idx="77">
                  <c:v>53.331915867473242</c:v>
                </c:pt>
                <c:pt idx="78">
                  <c:v>53.917677236206146</c:v>
                </c:pt>
                <c:pt idx="79">
                  <c:v>53.799371052312495</c:v>
                </c:pt>
                <c:pt idx="80">
                  <c:v>53.79163262050777</c:v>
                </c:pt>
                <c:pt idx="81">
                  <c:v>53.732805028317827</c:v>
                </c:pt>
                <c:pt idx="82">
                  <c:v>53.649112010993591</c:v>
                </c:pt>
                <c:pt idx="83">
                  <c:v>54.666092873408601</c:v>
                </c:pt>
                <c:pt idx="84">
                  <c:v>54.60858852126826</c:v>
                </c:pt>
                <c:pt idx="85">
                  <c:v>54.507525941067357</c:v>
                </c:pt>
                <c:pt idx="86">
                  <c:v>55.49194102075171</c:v>
                </c:pt>
                <c:pt idx="87">
                  <c:v>55.514270177359606</c:v>
                </c:pt>
                <c:pt idx="88">
                  <c:v>55.513372832158353</c:v>
                </c:pt>
                <c:pt idx="89">
                  <c:v>56.427664520230536</c:v>
                </c:pt>
                <c:pt idx="90">
                  <c:v>56.341441309856975</c:v>
                </c:pt>
                <c:pt idx="91">
                  <c:v>56.332546744573989</c:v>
                </c:pt>
                <c:pt idx="92">
                  <c:v>56.894224017891375</c:v>
                </c:pt>
                <c:pt idx="93">
                  <c:v>56.792145243745139</c:v>
                </c:pt>
                <c:pt idx="94">
                  <c:v>57.248143610380524</c:v>
                </c:pt>
                <c:pt idx="95">
                  <c:v>59.771173172089703</c:v>
                </c:pt>
                <c:pt idx="96">
                  <c:v>59.492758053514621</c:v>
                </c:pt>
                <c:pt idx="97">
                  <c:v>59.470884441573673</c:v>
                </c:pt>
                <c:pt idx="98">
                  <c:v>61.040177990058169</c:v>
                </c:pt>
                <c:pt idx="99">
                  <c:v>60.875990944737509</c:v>
                </c:pt>
                <c:pt idx="100">
                  <c:v>61.307325284839294</c:v>
                </c:pt>
                <c:pt idx="101">
                  <c:v>62.632584370908859</c:v>
                </c:pt>
                <c:pt idx="102">
                  <c:v>62.565653637299789</c:v>
                </c:pt>
                <c:pt idx="103">
                  <c:v>62.533910815149511</c:v>
                </c:pt>
                <c:pt idx="104">
                  <c:v>64.967772826074338</c:v>
                </c:pt>
                <c:pt idx="105">
                  <c:v>65.0502701117382</c:v>
                </c:pt>
                <c:pt idx="106">
                  <c:v>64.747562442221977</c:v>
                </c:pt>
                <c:pt idx="107">
                  <c:v>66.367931155115542</c:v>
                </c:pt>
                <c:pt idx="108">
                  <c:v>66.086478467927208</c:v>
                </c:pt>
                <c:pt idx="109">
                  <c:v>66.132315869372235</c:v>
                </c:pt>
                <c:pt idx="110">
                  <c:v>66.610494160052539</c:v>
                </c:pt>
                <c:pt idx="111">
                  <c:v>66.771679995485997</c:v>
                </c:pt>
                <c:pt idx="112">
                  <c:v>66.691730033735652</c:v>
                </c:pt>
                <c:pt idx="113">
                  <c:v>66.896621426607922</c:v>
                </c:pt>
                <c:pt idx="114">
                  <c:v>66.910995832489405</c:v>
                </c:pt>
                <c:pt idx="115">
                  <c:v>66.703299993948136</c:v>
                </c:pt>
                <c:pt idx="116">
                  <c:v>65.706226103968007</c:v>
                </c:pt>
                <c:pt idx="117">
                  <c:v>65.787137800500929</c:v>
                </c:pt>
                <c:pt idx="118">
                  <c:v>65.603228708614253</c:v>
                </c:pt>
                <c:pt idx="119">
                  <c:v>59.855947410678411</c:v>
                </c:pt>
                <c:pt idx="120">
                  <c:v>58.566458416644721</c:v>
                </c:pt>
                <c:pt idx="121">
                  <c:v>58.455386014064331</c:v>
                </c:pt>
                <c:pt idx="122">
                  <c:v>51.611678469736134</c:v>
                </c:pt>
                <c:pt idx="123">
                  <c:v>49.852412807717187</c:v>
                </c:pt>
                <c:pt idx="124">
                  <c:v>48.894965335909561</c:v>
                </c:pt>
                <c:pt idx="125">
                  <c:v>43.645637626852889</c:v>
                </c:pt>
                <c:pt idx="126">
                  <c:v>43.212408004894357</c:v>
                </c:pt>
                <c:pt idx="127">
                  <c:v>42.009303668176457</c:v>
                </c:pt>
                <c:pt idx="128">
                  <c:v>39.859924590380274</c:v>
                </c:pt>
                <c:pt idx="129">
                  <c:v>40.271164058759581</c:v>
                </c:pt>
                <c:pt idx="130">
                  <c:v>40.397500197275775</c:v>
                </c:pt>
                <c:pt idx="131">
                  <c:v>38.681433936336106</c:v>
                </c:pt>
                <c:pt idx="132">
                  <c:v>39.120154458067873</c:v>
                </c:pt>
                <c:pt idx="133">
                  <c:v>37.267725971523021</c:v>
                </c:pt>
                <c:pt idx="134">
                  <c:v>35.624045068113503</c:v>
                </c:pt>
                <c:pt idx="135">
                  <c:v>35.807335650175787</c:v>
                </c:pt>
                <c:pt idx="136">
                  <c:v>37.381714379837888</c:v>
                </c:pt>
                <c:pt idx="137">
                  <c:v>36.094798192826516</c:v>
                </c:pt>
                <c:pt idx="138">
                  <c:v>36.339546488237914</c:v>
                </c:pt>
                <c:pt idx="139">
                  <c:v>36.607526078490991</c:v>
                </c:pt>
                <c:pt idx="140">
                  <c:v>36.668984928342439</c:v>
                </c:pt>
                <c:pt idx="141">
                  <c:v>36.940456317912947</c:v>
                </c:pt>
                <c:pt idx="142">
                  <c:v>37.154642668347577</c:v>
                </c:pt>
                <c:pt idx="143">
                  <c:v>41.005404043732781</c:v>
                </c:pt>
                <c:pt idx="144">
                  <c:v>41.697482744652987</c:v>
                </c:pt>
                <c:pt idx="145">
                  <c:v>42.488068445278302</c:v>
                </c:pt>
                <c:pt idx="146">
                  <c:v>47.295657363894179</c:v>
                </c:pt>
                <c:pt idx="147">
                  <c:v>48.36887604602893</c:v>
                </c:pt>
                <c:pt idx="148">
                  <c:v>50.154279072876619</c:v>
                </c:pt>
                <c:pt idx="149">
                  <c:v>52.922411561485518</c:v>
                </c:pt>
                <c:pt idx="150">
                  <c:v>53.624263226692392</c:v>
                </c:pt>
                <c:pt idx="151">
                  <c:v>53.807405003120124</c:v>
                </c:pt>
                <c:pt idx="152">
                  <c:v>54.380215082009514</c:v>
                </c:pt>
                <c:pt idx="153">
                  <c:v>54.571375895398958</c:v>
                </c:pt>
                <c:pt idx="154">
                  <c:v>53.949897811784822</c:v>
                </c:pt>
                <c:pt idx="155">
                  <c:v>54.094099657516907</c:v>
                </c:pt>
                <c:pt idx="156">
                  <c:v>54.173085113110673</c:v>
                </c:pt>
                <c:pt idx="157">
                  <c:v>53.885230457005932</c:v>
                </c:pt>
                <c:pt idx="158">
                  <c:v>52.682604177799249</c:v>
                </c:pt>
                <c:pt idx="159">
                  <c:v>52.9667746865249</c:v>
                </c:pt>
                <c:pt idx="160">
                  <c:v>52.808830212248665</c:v>
                </c:pt>
                <c:pt idx="161">
                  <c:v>50.710173776155699</c:v>
                </c:pt>
                <c:pt idx="162">
                  <c:v>51.051069362501238</c:v>
                </c:pt>
                <c:pt idx="163">
                  <c:v>51.638233237537094</c:v>
                </c:pt>
                <c:pt idx="164">
                  <c:v>50.061630765918721</c:v>
                </c:pt>
                <c:pt idx="165">
                  <c:v>50.20212839692735</c:v>
                </c:pt>
                <c:pt idx="166">
                  <c:v>50.850351026594467</c:v>
                </c:pt>
                <c:pt idx="167">
                  <c:v>48.303423746775167</c:v>
                </c:pt>
                <c:pt idx="168">
                  <c:v>47.982742466203717</c:v>
                </c:pt>
                <c:pt idx="169">
                  <c:v>48.131674877857506</c:v>
                </c:pt>
                <c:pt idx="170">
                  <c:v>45.607063798462605</c:v>
                </c:pt>
                <c:pt idx="171">
                  <c:v>45.562758034356193</c:v>
                </c:pt>
                <c:pt idx="172">
                  <c:v>45.707974951855846</c:v>
                </c:pt>
                <c:pt idx="173">
                  <c:v>44.273678990048552</c:v>
                </c:pt>
                <c:pt idx="174">
                  <c:v>44.339273890184558</c:v>
                </c:pt>
                <c:pt idx="175">
                  <c:v>44.418639717360435</c:v>
                </c:pt>
                <c:pt idx="176">
                  <c:v>43.48970570087846</c:v>
                </c:pt>
                <c:pt idx="177">
                  <c:v>43.640050231156266</c:v>
                </c:pt>
                <c:pt idx="178">
                  <c:v>44.357279020676145</c:v>
                </c:pt>
                <c:pt idx="179">
                  <c:v>42.371673283910411</c:v>
                </c:pt>
                <c:pt idx="180">
                  <c:v>42.535745667202661</c:v>
                </c:pt>
                <c:pt idx="181">
                  <c:v>42.669809723618812</c:v>
                </c:pt>
                <c:pt idx="182">
                  <c:v>41.223147418567521</c:v>
                </c:pt>
                <c:pt idx="183">
                  <c:v>39.974421137706031</c:v>
                </c:pt>
                <c:pt idx="184">
                  <c:v>40.042178009340802</c:v>
                </c:pt>
                <c:pt idx="185">
                  <c:v>39.654536688381143</c:v>
                </c:pt>
                <c:pt idx="186">
                  <c:v>39.864441203911383</c:v>
                </c:pt>
                <c:pt idx="187">
                  <c:v>39.985467625519306</c:v>
                </c:pt>
                <c:pt idx="188">
                  <c:v>40.878787972159358</c:v>
                </c:pt>
                <c:pt idx="189">
                  <c:v>40.251174597515472</c:v>
                </c:pt>
                <c:pt idx="190">
                  <c:v>40.392428994276088</c:v>
                </c:pt>
                <c:pt idx="191">
                  <c:v>41.20070666873562</c:v>
                </c:pt>
                <c:pt idx="192">
                  <c:v>40.57073690628232</c:v>
                </c:pt>
                <c:pt idx="193">
                  <c:v>40.393132485533897</c:v>
                </c:pt>
                <c:pt idx="194">
                  <c:v>40.667537201828793</c:v>
                </c:pt>
                <c:pt idx="195">
                  <c:v>40.630580610969361</c:v>
                </c:pt>
                <c:pt idx="196">
                  <c:v>40.782682700913796</c:v>
                </c:pt>
                <c:pt idx="197">
                  <c:v>40.795226759198925</c:v>
                </c:pt>
                <c:pt idx="198">
                  <c:v>40.892428444412928</c:v>
                </c:pt>
                <c:pt idx="199">
                  <c:v>40.577843731695083</c:v>
                </c:pt>
                <c:pt idx="200">
                  <c:v>39.445095160239873</c:v>
                </c:pt>
                <c:pt idx="201">
                  <c:v>39.306778128492766</c:v>
                </c:pt>
                <c:pt idx="202">
                  <c:v>39.276579811111844</c:v>
                </c:pt>
                <c:pt idx="203">
                  <c:v>38.504326545081312</c:v>
                </c:pt>
                <c:pt idx="204">
                  <c:v>38.100418462086594</c:v>
                </c:pt>
                <c:pt idx="205">
                  <c:v>38.198397562673648</c:v>
                </c:pt>
              </c:numCache>
            </c:numRef>
          </c:val>
          <c:smooth val="0"/>
          <c:extLst>
            <c:ext xmlns:c16="http://schemas.microsoft.com/office/drawing/2014/chart" uri="{C3380CC4-5D6E-409C-BE32-E72D297353CC}">
              <c16:uniqueId val="{00000002-1C06-4BBC-8F74-767FE4F2105C}"/>
            </c:ext>
          </c:extLst>
        </c:ser>
        <c:dLbls>
          <c:showLegendKey val="0"/>
          <c:showVal val="0"/>
          <c:showCatName val="0"/>
          <c:showSerName val="0"/>
          <c:showPercent val="0"/>
          <c:showBubbleSize val="0"/>
        </c:dLbls>
        <c:smooth val="0"/>
        <c:axId val="58170368"/>
        <c:axId val="58172160"/>
      </c:lineChart>
      <c:dateAx>
        <c:axId val="58170368"/>
        <c:scaling>
          <c:orientation val="minMax"/>
        </c:scaling>
        <c:delete val="0"/>
        <c:axPos val="b"/>
        <c:numFmt formatCode="yyyy"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172160"/>
        <c:crosses val="autoZero"/>
        <c:auto val="1"/>
        <c:lblOffset val="100"/>
        <c:baseTimeUnit val="months"/>
        <c:majorUnit val="12"/>
        <c:majorTimeUnit val="months"/>
      </c:dateAx>
      <c:valAx>
        <c:axId val="58172160"/>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170368"/>
        <c:crosses val="autoZero"/>
        <c:crossBetween val="between"/>
      </c:val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 2yr FaceAmt'!$P$2</c:f>
              <c:strCache>
                <c:ptCount val="1"/>
                <c:pt idx="0">
                  <c:v>Sr Unsec Recovery</c:v>
                </c:pt>
              </c:strCache>
            </c:strRef>
          </c:tx>
          <c:spPr>
            <a:ln w="25400">
              <a:solidFill>
                <a:srgbClr val="0C2B53"/>
              </a:solidFill>
            </a:ln>
          </c:spPr>
          <c:marker>
            <c:symbol val="none"/>
          </c:marker>
          <c:cat>
            <c:strRef>
              <c:f>'Model 2yr FaceAmt'!$K$2:$K$215</c:f>
              <c:strCache>
                <c:ptCount val="207"/>
                <c:pt idx="0">
                  <c:v>reportdate</c:v>
                </c:pt>
                <c:pt idx="1">
                  <c:v>01/31/1999</c:v>
                </c:pt>
                <c:pt idx="2">
                  <c:v>02/28/1999</c:v>
                </c:pt>
                <c:pt idx="3">
                  <c:v>03/31/1999</c:v>
                </c:pt>
                <c:pt idx="4">
                  <c:v>04/30/1999</c:v>
                </c:pt>
                <c:pt idx="5">
                  <c:v>05/31/1999</c:v>
                </c:pt>
                <c:pt idx="6">
                  <c:v>06/30/1999</c:v>
                </c:pt>
                <c:pt idx="7">
                  <c:v>07/31/1999</c:v>
                </c:pt>
                <c:pt idx="8">
                  <c:v>08/31/1999</c:v>
                </c:pt>
                <c:pt idx="9">
                  <c:v>09/30/1999</c:v>
                </c:pt>
                <c:pt idx="10">
                  <c:v>10/31/1999</c:v>
                </c:pt>
                <c:pt idx="11">
                  <c:v>11/30/1999</c:v>
                </c:pt>
                <c:pt idx="12">
                  <c:v>12/31/1999</c:v>
                </c:pt>
                <c:pt idx="13">
                  <c:v>01/31/2000</c:v>
                </c:pt>
                <c:pt idx="14">
                  <c:v>02/29/2000</c:v>
                </c:pt>
                <c:pt idx="15">
                  <c:v>03/31/2000</c:v>
                </c:pt>
                <c:pt idx="16">
                  <c:v>04/30/2000</c:v>
                </c:pt>
                <c:pt idx="17">
                  <c:v>05/31/2000</c:v>
                </c:pt>
                <c:pt idx="18">
                  <c:v>06/30/2000</c:v>
                </c:pt>
                <c:pt idx="19">
                  <c:v>07/31/2000</c:v>
                </c:pt>
                <c:pt idx="20">
                  <c:v>08/31/2000</c:v>
                </c:pt>
                <c:pt idx="21">
                  <c:v>09/30/2000</c:v>
                </c:pt>
                <c:pt idx="22">
                  <c:v>10/31/2000</c:v>
                </c:pt>
                <c:pt idx="23">
                  <c:v>11/30/2000</c:v>
                </c:pt>
                <c:pt idx="24">
                  <c:v>12/31/2000</c:v>
                </c:pt>
                <c:pt idx="25">
                  <c:v>01/31/2001</c:v>
                </c:pt>
                <c:pt idx="26">
                  <c:v>02/28/2001</c:v>
                </c:pt>
                <c:pt idx="27">
                  <c:v>03/31/2001</c:v>
                </c:pt>
                <c:pt idx="28">
                  <c:v>04/30/2001</c:v>
                </c:pt>
                <c:pt idx="29">
                  <c:v>05/31/2001</c:v>
                </c:pt>
                <c:pt idx="30">
                  <c:v>06/30/2001</c:v>
                </c:pt>
                <c:pt idx="31">
                  <c:v>07/31/2001</c:v>
                </c:pt>
                <c:pt idx="32">
                  <c:v>08/31/2001</c:v>
                </c:pt>
                <c:pt idx="33">
                  <c:v>09/30/2001</c:v>
                </c:pt>
                <c:pt idx="34">
                  <c:v>10/31/2001</c:v>
                </c:pt>
                <c:pt idx="35">
                  <c:v>11/30/2001</c:v>
                </c:pt>
                <c:pt idx="36">
                  <c:v>12/31/2001</c:v>
                </c:pt>
                <c:pt idx="37">
                  <c:v>01/31/2002</c:v>
                </c:pt>
                <c:pt idx="38">
                  <c:v>02/28/2002</c:v>
                </c:pt>
                <c:pt idx="39">
                  <c:v>03/31/2002</c:v>
                </c:pt>
                <c:pt idx="40">
                  <c:v>04/30/2002</c:v>
                </c:pt>
                <c:pt idx="41">
                  <c:v>05/31/2002</c:v>
                </c:pt>
                <c:pt idx="42">
                  <c:v>06/30/2002</c:v>
                </c:pt>
                <c:pt idx="43">
                  <c:v>07/31/2002</c:v>
                </c:pt>
                <c:pt idx="44">
                  <c:v>08/31/2002</c:v>
                </c:pt>
                <c:pt idx="45">
                  <c:v>09/30/2002</c:v>
                </c:pt>
                <c:pt idx="46">
                  <c:v>10/31/2002</c:v>
                </c:pt>
                <c:pt idx="47">
                  <c:v>11/30/2002</c:v>
                </c:pt>
                <c:pt idx="48">
                  <c:v>12/31/2002</c:v>
                </c:pt>
                <c:pt idx="49">
                  <c:v>01/31/2003</c:v>
                </c:pt>
                <c:pt idx="50">
                  <c:v>02/28/2003</c:v>
                </c:pt>
                <c:pt idx="51">
                  <c:v>03/31/2003</c:v>
                </c:pt>
                <c:pt idx="52">
                  <c:v>04/30/2003</c:v>
                </c:pt>
                <c:pt idx="53">
                  <c:v>05/31/2003</c:v>
                </c:pt>
                <c:pt idx="54">
                  <c:v>06/30/2003</c:v>
                </c:pt>
                <c:pt idx="55">
                  <c:v>07/31/2003</c:v>
                </c:pt>
                <c:pt idx="56">
                  <c:v>08/31/2003</c:v>
                </c:pt>
                <c:pt idx="57">
                  <c:v>09/30/2003</c:v>
                </c:pt>
                <c:pt idx="58">
                  <c:v>10/31/2003</c:v>
                </c:pt>
                <c:pt idx="59">
                  <c:v>11/30/2003</c:v>
                </c:pt>
                <c:pt idx="60">
                  <c:v>12/31/2003</c:v>
                </c:pt>
                <c:pt idx="61">
                  <c:v>01/31/2004</c:v>
                </c:pt>
                <c:pt idx="62">
                  <c:v>02/29/2004</c:v>
                </c:pt>
                <c:pt idx="63">
                  <c:v>03/31/2004</c:v>
                </c:pt>
                <c:pt idx="64">
                  <c:v>04/30/2004</c:v>
                </c:pt>
                <c:pt idx="65">
                  <c:v>05/31/2004</c:v>
                </c:pt>
                <c:pt idx="66">
                  <c:v>06/30/2004</c:v>
                </c:pt>
                <c:pt idx="67">
                  <c:v>07/31/2004</c:v>
                </c:pt>
                <c:pt idx="68">
                  <c:v>08/31/2004</c:v>
                </c:pt>
                <c:pt idx="69">
                  <c:v>09/30/2004</c:v>
                </c:pt>
                <c:pt idx="70">
                  <c:v>10/31/2004</c:v>
                </c:pt>
                <c:pt idx="71">
                  <c:v>11/30/2004</c:v>
                </c:pt>
                <c:pt idx="72">
                  <c:v>12/31/2004</c:v>
                </c:pt>
                <c:pt idx="73">
                  <c:v>01/31/2005</c:v>
                </c:pt>
                <c:pt idx="74">
                  <c:v>02/28/2005</c:v>
                </c:pt>
                <c:pt idx="75">
                  <c:v>03/31/2005</c:v>
                </c:pt>
                <c:pt idx="76">
                  <c:v>04/30/2005</c:v>
                </c:pt>
                <c:pt idx="77">
                  <c:v>05/31/2005</c:v>
                </c:pt>
                <c:pt idx="78">
                  <c:v>06/30/2005</c:v>
                </c:pt>
                <c:pt idx="79">
                  <c:v>07/31/2005</c:v>
                </c:pt>
                <c:pt idx="80">
                  <c:v>08/31/2005</c:v>
                </c:pt>
                <c:pt idx="81">
                  <c:v>09/30/2005</c:v>
                </c:pt>
                <c:pt idx="82">
                  <c:v>10/31/2005</c:v>
                </c:pt>
                <c:pt idx="83">
                  <c:v>11/30/2005</c:v>
                </c:pt>
                <c:pt idx="84">
                  <c:v>12/31/2005</c:v>
                </c:pt>
                <c:pt idx="85">
                  <c:v>01/31/2006</c:v>
                </c:pt>
                <c:pt idx="86">
                  <c:v>02/28/2006</c:v>
                </c:pt>
                <c:pt idx="87">
                  <c:v>03/31/2006</c:v>
                </c:pt>
                <c:pt idx="88">
                  <c:v>04/30/2006</c:v>
                </c:pt>
                <c:pt idx="89">
                  <c:v>05/31/2006</c:v>
                </c:pt>
                <c:pt idx="90">
                  <c:v>06/30/2006</c:v>
                </c:pt>
                <c:pt idx="91">
                  <c:v>07/31/2006</c:v>
                </c:pt>
                <c:pt idx="92">
                  <c:v>08/31/2006</c:v>
                </c:pt>
                <c:pt idx="93">
                  <c:v>09/30/2006</c:v>
                </c:pt>
                <c:pt idx="94">
                  <c:v>10/31/2006</c:v>
                </c:pt>
                <c:pt idx="95">
                  <c:v>11/30/2006</c:v>
                </c:pt>
                <c:pt idx="96">
                  <c:v>12/31/2006</c:v>
                </c:pt>
                <c:pt idx="97">
                  <c:v>01/31/2007</c:v>
                </c:pt>
                <c:pt idx="98">
                  <c:v>02/28/2007</c:v>
                </c:pt>
                <c:pt idx="99">
                  <c:v>03/31/2007</c:v>
                </c:pt>
                <c:pt idx="100">
                  <c:v>04/30/2007</c:v>
                </c:pt>
                <c:pt idx="101">
                  <c:v>05/31/2007</c:v>
                </c:pt>
                <c:pt idx="102">
                  <c:v>06/30/2007</c:v>
                </c:pt>
                <c:pt idx="103">
                  <c:v>07/31/2007</c:v>
                </c:pt>
                <c:pt idx="104">
                  <c:v>08/31/2007</c:v>
                </c:pt>
                <c:pt idx="105">
                  <c:v>09/30/2007</c:v>
                </c:pt>
                <c:pt idx="106">
                  <c:v>10/31/2007</c:v>
                </c:pt>
                <c:pt idx="107">
                  <c:v>11/30/2007</c:v>
                </c:pt>
                <c:pt idx="108">
                  <c:v>12/31/2007</c:v>
                </c:pt>
                <c:pt idx="109">
                  <c:v>01/31/2008</c:v>
                </c:pt>
                <c:pt idx="110">
                  <c:v>02/29/2008</c:v>
                </c:pt>
                <c:pt idx="111">
                  <c:v>03/31/2008</c:v>
                </c:pt>
                <c:pt idx="112">
                  <c:v>04/30/2008</c:v>
                </c:pt>
                <c:pt idx="113">
                  <c:v>05/31/2008</c:v>
                </c:pt>
                <c:pt idx="114">
                  <c:v>06/30/2008</c:v>
                </c:pt>
                <c:pt idx="115">
                  <c:v>07/31/2008</c:v>
                </c:pt>
                <c:pt idx="116">
                  <c:v>08/31/2008</c:v>
                </c:pt>
                <c:pt idx="117">
                  <c:v>09/30/2008</c:v>
                </c:pt>
                <c:pt idx="118">
                  <c:v>10/31/2008</c:v>
                </c:pt>
                <c:pt idx="119">
                  <c:v>11/30/2008</c:v>
                </c:pt>
                <c:pt idx="120">
                  <c:v>12/31/2008</c:v>
                </c:pt>
                <c:pt idx="121">
                  <c:v>01/31/2009</c:v>
                </c:pt>
                <c:pt idx="122">
                  <c:v>02/28/2009</c:v>
                </c:pt>
                <c:pt idx="123">
                  <c:v>03/31/2009</c:v>
                </c:pt>
                <c:pt idx="124">
                  <c:v>04/30/2009</c:v>
                </c:pt>
                <c:pt idx="125">
                  <c:v>05/31/2009</c:v>
                </c:pt>
                <c:pt idx="126">
                  <c:v>06/30/2009</c:v>
                </c:pt>
                <c:pt idx="127">
                  <c:v>07/31/2009</c:v>
                </c:pt>
                <c:pt idx="128">
                  <c:v>08/31/2009</c:v>
                </c:pt>
                <c:pt idx="129">
                  <c:v>09/30/2009</c:v>
                </c:pt>
                <c:pt idx="130">
                  <c:v>10/31/2009</c:v>
                </c:pt>
                <c:pt idx="131">
                  <c:v>11/30/2009</c:v>
                </c:pt>
                <c:pt idx="132">
                  <c:v>12/31/2009</c:v>
                </c:pt>
                <c:pt idx="133">
                  <c:v>01/31/2010</c:v>
                </c:pt>
                <c:pt idx="134">
                  <c:v>02/28/2010</c:v>
                </c:pt>
                <c:pt idx="135">
                  <c:v>03/31/2010</c:v>
                </c:pt>
                <c:pt idx="136">
                  <c:v>04/30/2010</c:v>
                </c:pt>
                <c:pt idx="137">
                  <c:v>05/31/2010</c:v>
                </c:pt>
                <c:pt idx="138">
                  <c:v>06/30/2010</c:v>
                </c:pt>
                <c:pt idx="139">
                  <c:v>07/31/2010</c:v>
                </c:pt>
                <c:pt idx="140">
                  <c:v>08/31/2010</c:v>
                </c:pt>
                <c:pt idx="141">
                  <c:v>09/30/2010</c:v>
                </c:pt>
                <c:pt idx="142">
                  <c:v>10/31/2010</c:v>
                </c:pt>
                <c:pt idx="143">
                  <c:v>11/30/2010</c:v>
                </c:pt>
                <c:pt idx="144">
                  <c:v>12/31/2010</c:v>
                </c:pt>
                <c:pt idx="145">
                  <c:v>01/31/2011</c:v>
                </c:pt>
                <c:pt idx="146">
                  <c:v>02/28/2011</c:v>
                </c:pt>
                <c:pt idx="147">
                  <c:v>03/31/2011</c:v>
                </c:pt>
                <c:pt idx="148">
                  <c:v>04/30/2011</c:v>
                </c:pt>
                <c:pt idx="149">
                  <c:v>05/31/2011</c:v>
                </c:pt>
                <c:pt idx="150">
                  <c:v>06/30/2011</c:v>
                </c:pt>
                <c:pt idx="151">
                  <c:v>07/31/2011</c:v>
                </c:pt>
                <c:pt idx="152">
                  <c:v>08/31/2011</c:v>
                </c:pt>
                <c:pt idx="153">
                  <c:v>09/30/2011</c:v>
                </c:pt>
                <c:pt idx="154">
                  <c:v>10/31/2011</c:v>
                </c:pt>
                <c:pt idx="155">
                  <c:v>11/30/2011</c:v>
                </c:pt>
                <c:pt idx="156">
                  <c:v>12/31/2011</c:v>
                </c:pt>
                <c:pt idx="157">
                  <c:v>01/31/2012</c:v>
                </c:pt>
                <c:pt idx="158">
                  <c:v>02/29/2012</c:v>
                </c:pt>
                <c:pt idx="159">
                  <c:v>03/31/2012</c:v>
                </c:pt>
                <c:pt idx="160">
                  <c:v>04/30/2012</c:v>
                </c:pt>
                <c:pt idx="161">
                  <c:v>05/31/2012</c:v>
                </c:pt>
                <c:pt idx="162">
                  <c:v>06/30/2012</c:v>
                </c:pt>
                <c:pt idx="163">
                  <c:v>07/31/2012</c:v>
                </c:pt>
                <c:pt idx="164">
                  <c:v>08/31/2012</c:v>
                </c:pt>
                <c:pt idx="165">
                  <c:v>09/30/2012</c:v>
                </c:pt>
                <c:pt idx="166">
                  <c:v>10/31/2012</c:v>
                </c:pt>
                <c:pt idx="167">
                  <c:v>11/30/2012</c:v>
                </c:pt>
                <c:pt idx="168">
                  <c:v>12/31/2012</c:v>
                </c:pt>
                <c:pt idx="169">
                  <c:v>01/31/2013</c:v>
                </c:pt>
                <c:pt idx="170">
                  <c:v>02/28/2013</c:v>
                </c:pt>
                <c:pt idx="171">
                  <c:v>03/31/2013</c:v>
                </c:pt>
                <c:pt idx="172">
                  <c:v>04/30/2013</c:v>
                </c:pt>
                <c:pt idx="173">
                  <c:v>05/31/2013</c:v>
                </c:pt>
                <c:pt idx="174">
                  <c:v>06/30/2013</c:v>
                </c:pt>
                <c:pt idx="175">
                  <c:v>07/31/2013</c:v>
                </c:pt>
                <c:pt idx="176">
                  <c:v>08/31/2013</c:v>
                </c:pt>
                <c:pt idx="177">
                  <c:v>09/30/2013</c:v>
                </c:pt>
                <c:pt idx="178">
                  <c:v>10/31/2013</c:v>
                </c:pt>
                <c:pt idx="179">
                  <c:v>11/30/2013</c:v>
                </c:pt>
                <c:pt idx="180">
                  <c:v>12/31/2013</c:v>
                </c:pt>
                <c:pt idx="181">
                  <c:v>01/31/2014</c:v>
                </c:pt>
                <c:pt idx="182">
                  <c:v>02/28/2014</c:v>
                </c:pt>
                <c:pt idx="183">
                  <c:v>03/31/2014</c:v>
                </c:pt>
                <c:pt idx="184">
                  <c:v>04/30/2014</c:v>
                </c:pt>
                <c:pt idx="185">
                  <c:v>05/31/2014</c:v>
                </c:pt>
                <c:pt idx="186">
                  <c:v>06/30/2014</c:v>
                </c:pt>
                <c:pt idx="187">
                  <c:v>07/31/2014</c:v>
                </c:pt>
                <c:pt idx="188">
                  <c:v>08/31/2014</c:v>
                </c:pt>
                <c:pt idx="189">
                  <c:v>09/30/2014</c:v>
                </c:pt>
                <c:pt idx="190">
                  <c:v>10/31/2014</c:v>
                </c:pt>
                <c:pt idx="191">
                  <c:v>11/30/2014</c:v>
                </c:pt>
                <c:pt idx="192">
                  <c:v>12/31/2014</c:v>
                </c:pt>
                <c:pt idx="193">
                  <c:v>01/31/2015</c:v>
                </c:pt>
                <c:pt idx="194">
                  <c:v>02/28/2015</c:v>
                </c:pt>
                <c:pt idx="195">
                  <c:v>03/31/2015</c:v>
                </c:pt>
                <c:pt idx="196">
                  <c:v>04/30/2015</c:v>
                </c:pt>
                <c:pt idx="197">
                  <c:v>05/31/2015</c:v>
                </c:pt>
                <c:pt idx="198">
                  <c:v>06/30/2015</c:v>
                </c:pt>
                <c:pt idx="199">
                  <c:v>07/31/2015</c:v>
                </c:pt>
                <c:pt idx="200">
                  <c:v>08/31/2015</c:v>
                </c:pt>
                <c:pt idx="201">
                  <c:v>09/30/2015</c:v>
                </c:pt>
                <c:pt idx="202">
                  <c:v>10/31/2015</c:v>
                </c:pt>
                <c:pt idx="203">
                  <c:v>11/30/2015</c:v>
                </c:pt>
                <c:pt idx="204">
                  <c:v>12/31/2015</c:v>
                </c:pt>
                <c:pt idx="205">
                  <c:v>01/31/2016</c:v>
                </c:pt>
                <c:pt idx="206">
                  <c:v>02/29/2016</c:v>
                </c:pt>
              </c:strCache>
            </c:strRef>
          </c:cat>
          <c:val>
            <c:numRef>
              <c:f>'Model 2yr FaceAmt'!$P$3:$P$215</c:f>
              <c:numCache>
                <c:formatCode>#,##0.0</c:formatCode>
                <c:ptCount val="213"/>
                <c:pt idx="0">
                  <c:v>58.977665406972015</c:v>
                </c:pt>
                <c:pt idx="1">
                  <c:v>57.287083695838746</c:v>
                </c:pt>
                <c:pt idx="2">
                  <c:v>48.404898774107942</c:v>
                </c:pt>
                <c:pt idx="3">
                  <c:v>47.798305649027142</c:v>
                </c:pt>
                <c:pt idx="4">
                  <c:v>45.743034760821693</c:v>
                </c:pt>
                <c:pt idx="5">
                  <c:v>49.777993562295329</c:v>
                </c:pt>
                <c:pt idx="6">
                  <c:v>49.051911782519028</c:v>
                </c:pt>
                <c:pt idx="7">
                  <c:v>49.051911782519028</c:v>
                </c:pt>
                <c:pt idx="8">
                  <c:v>44.800034890148879</c:v>
                </c:pt>
                <c:pt idx="9">
                  <c:v>44.565250364561322</c:v>
                </c:pt>
                <c:pt idx="10">
                  <c:v>44.565250364561322</c:v>
                </c:pt>
                <c:pt idx="11">
                  <c:v>44.565250364561322</c:v>
                </c:pt>
                <c:pt idx="12">
                  <c:v>42.468254444720401</c:v>
                </c:pt>
                <c:pt idx="13">
                  <c:v>40.410666035947585</c:v>
                </c:pt>
                <c:pt idx="14">
                  <c:v>40.589832247913854</c:v>
                </c:pt>
                <c:pt idx="15">
                  <c:v>40.699590633473804</c:v>
                </c:pt>
                <c:pt idx="16">
                  <c:v>39.638110444065404</c:v>
                </c:pt>
                <c:pt idx="17">
                  <c:v>39.698018255204062</c:v>
                </c:pt>
                <c:pt idx="18">
                  <c:v>39.489260239261235</c:v>
                </c:pt>
                <c:pt idx="19">
                  <c:v>39.523781890193547</c:v>
                </c:pt>
                <c:pt idx="20">
                  <c:v>40.49454956062209</c:v>
                </c:pt>
                <c:pt idx="21">
                  <c:v>39.769806048412875</c:v>
                </c:pt>
                <c:pt idx="22">
                  <c:v>38.316812785158675</c:v>
                </c:pt>
                <c:pt idx="23">
                  <c:v>34.373496209324294</c:v>
                </c:pt>
                <c:pt idx="24">
                  <c:v>30.635780612992448</c:v>
                </c:pt>
                <c:pt idx="25">
                  <c:v>30.402784041809834</c:v>
                </c:pt>
                <c:pt idx="26">
                  <c:v>31.567455634505535</c:v>
                </c:pt>
                <c:pt idx="27">
                  <c:v>29.150116625489197</c:v>
                </c:pt>
                <c:pt idx="28">
                  <c:v>24.818952351231729</c:v>
                </c:pt>
                <c:pt idx="29">
                  <c:v>19.464396767064692</c:v>
                </c:pt>
                <c:pt idx="30">
                  <c:v>17.872767080610572</c:v>
                </c:pt>
                <c:pt idx="31">
                  <c:v>17.175793018496606</c:v>
                </c:pt>
                <c:pt idx="32">
                  <c:v>17.103786654784482</c:v>
                </c:pt>
                <c:pt idx="33">
                  <c:v>14.493612632147334</c:v>
                </c:pt>
                <c:pt idx="34">
                  <c:v>13.118691755843603</c:v>
                </c:pt>
                <c:pt idx="35">
                  <c:v>13.960915065001409</c:v>
                </c:pt>
                <c:pt idx="36">
                  <c:v>16.754765356790642</c:v>
                </c:pt>
                <c:pt idx="37">
                  <c:v>16.275820615177249</c:v>
                </c:pt>
                <c:pt idx="38">
                  <c:v>17.000379876817323</c:v>
                </c:pt>
                <c:pt idx="39">
                  <c:v>18.801374896098917</c:v>
                </c:pt>
                <c:pt idx="40">
                  <c:v>23.891782212586804</c:v>
                </c:pt>
                <c:pt idx="41">
                  <c:v>23.887522606711208</c:v>
                </c:pt>
                <c:pt idx="42">
                  <c:v>23.67041881416829</c:v>
                </c:pt>
                <c:pt idx="43">
                  <c:v>23.016425044572593</c:v>
                </c:pt>
                <c:pt idx="44">
                  <c:v>23.445280637105348</c:v>
                </c:pt>
                <c:pt idx="45">
                  <c:v>24.147028685021997</c:v>
                </c:pt>
                <c:pt idx="46">
                  <c:v>24.880735360939614</c:v>
                </c:pt>
                <c:pt idx="47">
                  <c:v>24.534324748857898</c:v>
                </c:pt>
                <c:pt idx="48">
                  <c:v>24.887972346841032</c:v>
                </c:pt>
                <c:pt idx="49">
                  <c:v>25.062739008958712</c:v>
                </c:pt>
                <c:pt idx="50">
                  <c:v>25.435681501153329</c:v>
                </c:pt>
                <c:pt idx="51">
                  <c:v>27.046090543079831</c:v>
                </c:pt>
                <c:pt idx="52">
                  <c:v>28.380802951052818</c:v>
                </c:pt>
                <c:pt idx="53">
                  <c:v>28.96107593374515</c:v>
                </c:pt>
                <c:pt idx="54">
                  <c:v>27.732854212786439</c:v>
                </c:pt>
                <c:pt idx="55">
                  <c:v>28.508959907294134</c:v>
                </c:pt>
                <c:pt idx="56">
                  <c:v>28.875638982230829</c:v>
                </c:pt>
                <c:pt idx="57">
                  <c:v>30.116858670257233</c:v>
                </c:pt>
                <c:pt idx="58">
                  <c:v>33.521665759872484</c:v>
                </c:pt>
                <c:pt idx="59">
                  <c:v>33.382341036713541</c:v>
                </c:pt>
                <c:pt idx="60">
                  <c:v>34.912584089499632</c:v>
                </c:pt>
                <c:pt idx="61">
                  <c:v>37.070213679639217</c:v>
                </c:pt>
                <c:pt idx="62">
                  <c:v>38.45974393235899</c:v>
                </c:pt>
                <c:pt idx="63">
                  <c:v>44.458376286164494</c:v>
                </c:pt>
                <c:pt idx="64">
                  <c:v>33.362034287259576</c:v>
                </c:pt>
                <c:pt idx="65">
                  <c:v>34.271856688340165</c:v>
                </c:pt>
                <c:pt idx="66">
                  <c:v>33.477903593854684</c:v>
                </c:pt>
                <c:pt idx="67">
                  <c:v>35.039053621803305</c:v>
                </c:pt>
                <c:pt idx="68">
                  <c:v>39.302497512566553</c:v>
                </c:pt>
                <c:pt idx="69">
                  <c:v>39.184977978915512</c:v>
                </c:pt>
                <c:pt idx="70">
                  <c:v>39.573567948861559</c:v>
                </c:pt>
                <c:pt idx="71">
                  <c:v>50.66143416395343</c:v>
                </c:pt>
                <c:pt idx="72">
                  <c:v>52.833710040226848</c:v>
                </c:pt>
                <c:pt idx="73">
                  <c:v>54.197997137610976</c:v>
                </c:pt>
                <c:pt idx="74">
                  <c:v>55.527183398480759</c:v>
                </c:pt>
                <c:pt idx="75">
                  <c:v>60.387809098269273</c:v>
                </c:pt>
                <c:pt idx="76">
                  <c:v>61.533176441485082</c:v>
                </c:pt>
                <c:pt idx="77">
                  <c:v>64.826387650987741</c:v>
                </c:pt>
                <c:pt idx="78">
                  <c:v>64.728012735936929</c:v>
                </c:pt>
                <c:pt idx="79">
                  <c:v>66.60321215462757</c:v>
                </c:pt>
                <c:pt idx="80">
                  <c:v>60.817016749479777</c:v>
                </c:pt>
                <c:pt idx="81">
                  <c:v>60.771480623834606</c:v>
                </c:pt>
                <c:pt idx="82">
                  <c:v>59.301294319467658</c:v>
                </c:pt>
                <c:pt idx="83">
                  <c:v>54.941101796442602</c:v>
                </c:pt>
                <c:pt idx="84">
                  <c:v>54.659426746473926</c:v>
                </c:pt>
                <c:pt idx="85">
                  <c:v>54.032687825562853</c:v>
                </c:pt>
                <c:pt idx="86">
                  <c:v>56.169102082984914</c:v>
                </c:pt>
                <c:pt idx="87">
                  <c:v>56.111118339913332</c:v>
                </c:pt>
                <c:pt idx="88">
                  <c:v>55.940733266221066</c:v>
                </c:pt>
                <c:pt idx="89">
                  <c:v>56.122563698521624</c:v>
                </c:pt>
                <c:pt idx="90">
                  <c:v>56.073281887898787</c:v>
                </c:pt>
                <c:pt idx="91">
                  <c:v>56.211657394010842</c:v>
                </c:pt>
                <c:pt idx="92">
                  <c:v>64.289165452720042</c:v>
                </c:pt>
                <c:pt idx="93">
                  <c:v>63.88717029490617</c:v>
                </c:pt>
                <c:pt idx="94">
                  <c:v>63.844266042849171</c:v>
                </c:pt>
                <c:pt idx="95">
                  <c:v>62.435607694689367</c:v>
                </c:pt>
                <c:pt idx="96">
                  <c:v>62.435607694689367</c:v>
                </c:pt>
                <c:pt idx="97">
                  <c:v>62.481531525605007</c:v>
                </c:pt>
                <c:pt idx="98">
                  <c:v>62.760387899888102</c:v>
                </c:pt>
                <c:pt idx="99">
                  <c:v>63.219077007219141</c:v>
                </c:pt>
                <c:pt idx="100">
                  <c:v>66.143073278855198</c:v>
                </c:pt>
                <c:pt idx="101">
                  <c:v>66.539747162746124</c:v>
                </c:pt>
                <c:pt idx="102">
                  <c:v>66.589701125401405</c:v>
                </c:pt>
                <c:pt idx="103">
                  <c:v>66.423347436761063</c:v>
                </c:pt>
                <c:pt idx="104">
                  <c:v>60.304508223505515</c:v>
                </c:pt>
                <c:pt idx="105">
                  <c:v>59.05565201382754</c:v>
                </c:pt>
                <c:pt idx="106">
                  <c:v>59.05565201382754</c:v>
                </c:pt>
                <c:pt idx="107">
                  <c:v>70.004440533110554</c:v>
                </c:pt>
                <c:pt idx="108">
                  <c:v>70.004440533110554</c:v>
                </c:pt>
                <c:pt idx="109">
                  <c:v>70.004440533110554</c:v>
                </c:pt>
                <c:pt idx="110">
                  <c:v>67.183212326738797</c:v>
                </c:pt>
                <c:pt idx="111">
                  <c:v>62.106561048888366</c:v>
                </c:pt>
                <c:pt idx="112">
                  <c:v>58.814079235059893</c:v>
                </c:pt>
                <c:pt idx="113">
                  <c:v>59.711640588897872</c:v>
                </c:pt>
                <c:pt idx="114">
                  <c:v>56.470883883325286</c:v>
                </c:pt>
                <c:pt idx="115">
                  <c:v>57.258233537738057</c:v>
                </c:pt>
                <c:pt idx="116">
                  <c:v>48.44836560204476</c:v>
                </c:pt>
                <c:pt idx="117">
                  <c:v>51.045567462807675</c:v>
                </c:pt>
                <c:pt idx="118">
                  <c:v>45.084479812711258</c:v>
                </c:pt>
                <c:pt idx="119">
                  <c:v>58.779216717037151</c:v>
                </c:pt>
                <c:pt idx="120">
                  <c:v>54.711102318852781</c:v>
                </c:pt>
                <c:pt idx="121">
                  <c:v>54.275672118730043</c:v>
                </c:pt>
                <c:pt idx="122">
                  <c:v>52.414625718566285</c:v>
                </c:pt>
                <c:pt idx="123">
                  <c:v>48.42955342903533</c:v>
                </c:pt>
                <c:pt idx="124">
                  <c:v>47.639197672046578</c:v>
                </c:pt>
                <c:pt idx="125">
                  <c:v>40.092622570486576</c:v>
                </c:pt>
                <c:pt idx="126">
                  <c:v>40.646240511897297</c:v>
                </c:pt>
                <c:pt idx="127">
                  <c:v>40.350856667359366</c:v>
                </c:pt>
                <c:pt idx="128">
                  <c:v>40.7637115520509</c:v>
                </c:pt>
                <c:pt idx="129">
                  <c:v>41.271852459245324</c:v>
                </c:pt>
                <c:pt idx="130">
                  <c:v>41.585472922352821</c:v>
                </c:pt>
                <c:pt idx="131">
                  <c:v>41.434928951655074</c:v>
                </c:pt>
                <c:pt idx="132">
                  <c:v>41.511102419775867</c:v>
                </c:pt>
                <c:pt idx="133">
                  <c:v>41.244582190873551</c:v>
                </c:pt>
                <c:pt idx="134">
                  <c:v>41.272542059031061</c:v>
                </c:pt>
                <c:pt idx="135">
                  <c:v>40.969092766975884</c:v>
                </c:pt>
                <c:pt idx="136">
                  <c:v>41.10103456350712</c:v>
                </c:pt>
                <c:pt idx="137">
                  <c:v>40.93491049101933</c:v>
                </c:pt>
                <c:pt idx="138">
                  <c:v>41.152090979587712</c:v>
                </c:pt>
                <c:pt idx="139">
                  <c:v>41.36619811024871</c:v>
                </c:pt>
                <c:pt idx="140">
                  <c:v>40.641813544759749</c:v>
                </c:pt>
                <c:pt idx="141">
                  <c:v>40.526898480607279</c:v>
                </c:pt>
                <c:pt idx="142">
                  <c:v>40.828084630263206</c:v>
                </c:pt>
                <c:pt idx="143">
                  <c:v>34.073927824976394</c:v>
                </c:pt>
                <c:pt idx="144">
                  <c:v>34.8698631499309</c:v>
                </c:pt>
                <c:pt idx="145">
                  <c:v>35.465254194651436</c:v>
                </c:pt>
                <c:pt idx="146">
                  <c:v>37.214051322349164</c:v>
                </c:pt>
                <c:pt idx="147">
                  <c:v>38.515785287926782</c:v>
                </c:pt>
                <c:pt idx="148">
                  <c:v>39.107255238545456</c:v>
                </c:pt>
                <c:pt idx="149">
                  <c:v>59.643173829836918</c:v>
                </c:pt>
                <c:pt idx="150">
                  <c:v>62.871361643744059</c:v>
                </c:pt>
                <c:pt idx="151">
                  <c:v>72.226050857987673</c:v>
                </c:pt>
                <c:pt idx="152">
                  <c:v>66.015549050050538</c:v>
                </c:pt>
                <c:pt idx="153">
                  <c:v>62.282905926006606</c:v>
                </c:pt>
                <c:pt idx="154">
                  <c:v>58.923380921223632</c:v>
                </c:pt>
                <c:pt idx="155">
                  <c:v>56.501931018197482</c:v>
                </c:pt>
                <c:pt idx="156">
                  <c:v>53.386372376831872</c:v>
                </c:pt>
                <c:pt idx="157">
                  <c:v>53.315927827069864</c:v>
                </c:pt>
                <c:pt idx="158">
                  <c:v>54.078423147643171</c:v>
                </c:pt>
                <c:pt idx="159">
                  <c:v>51.512805478266841</c:v>
                </c:pt>
                <c:pt idx="160">
                  <c:v>52.147918395268434</c:v>
                </c:pt>
                <c:pt idx="161">
                  <c:v>52.202374855128831</c:v>
                </c:pt>
                <c:pt idx="162">
                  <c:v>51.99479146762063</c:v>
                </c:pt>
                <c:pt idx="163">
                  <c:v>50.004263053827245</c:v>
                </c:pt>
                <c:pt idx="164">
                  <c:v>49.719485936378746</c:v>
                </c:pt>
                <c:pt idx="165">
                  <c:v>49.66075981985589</c:v>
                </c:pt>
                <c:pt idx="166">
                  <c:v>48.95855862481941</c:v>
                </c:pt>
                <c:pt idx="167">
                  <c:v>48.333052698101007</c:v>
                </c:pt>
                <c:pt idx="168">
                  <c:v>47.60207927261623</c:v>
                </c:pt>
                <c:pt idx="169">
                  <c:v>47.931594758803527</c:v>
                </c:pt>
                <c:pt idx="170">
                  <c:v>48.528992370511702</c:v>
                </c:pt>
                <c:pt idx="171">
                  <c:v>48.528992370511702</c:v>
                </c:pt>
                <c:pt idx="172">
                  <c:v>49.272804969556361</c:v>
                </c:pt>
                <c:pt idx="173">
                  <c:v>49.272627625648781</c:v>
                </c:pt>
                <c:pt idx="174">
                  <c:v>49.272627625648781</c:v>
                </c:pt>
                <c:pt idx="175">
                  <c:v>48.943050983835441</c:v>
                </c:pt>
                <c:pt idx="176">
                  <c:v>48.944105068095908</c:v>
                </c:pt>
                <c:pt idx="177">
                  <c:v>48.855339045260884</c:v>
                </c:pt>
                <c:pt idx="178">
                  <c:v>44.130250970396837</c:v>
                </c:pt>
                <c:pt idx="179">
                  <c:v>42.7915521749389</c:v>
                </c:pt>
                <c:pt idx="180">
                  <c:v>43.32344794467631</c:v>
                </c:pt>
                <c:pt idx="181">
                  <c:v>44.363663940260381</c:v>
                </c:pt>
                <c:pt idx="182">
                  <c:v>44.708965894676858</c:v>
                </c:pt>
                <c:pt idx="183">
                  <c:v>45.599330379900628</c:v>
                </c:pt>
                <c:pt idx="184">
                  <c:v>44.084280319470913</c:v>
                </c:pt>
                <c:pt idx="185">
                  <c:v>44.084280319470913</c:v>
                </c:pt>
                <c:pt idx="186">
                  <c:v>43.983582839162651</c:v>
                </c:pt>
                <c:pt idx="187">
                  <c:v>42.261723551901255</c:v>
                </c:pt>
                <c:pt idx="188">
                  <c:v>39.123042557306668</c:v>
                </c:pt>
                <c:pt idx="189">
                  <c:v>38.154749273125262</c:v>
                </c:pt>
                <c:pt idx="190">
                  <c:v>38.02262579387191</c:v>
                </c:pt>
                <c:pt idx="191">
                  <c:v>29.896555425040596</c:v>
                </c:pt>
                <c:pt idx="192">
                  <c:v>29.198147421572688</c:v>
                </c:pt>
                <c:pt idx="193">
                  <c:v>32.461168371516294</c:v>
                </c:pt>
                <c:pt idx="194">
                  <c:v>31.233089216076959</c:v>
                </c:pt>
                <c:pt idx="195">
                  <c:v>33.565665978489356</c:v>
                </c:pt>
                <c:pt idx="196">
                  <c:v>38.265680641635647</c:v>
                </c:pt>
                <c:pt idx="197">
                  <c:v>43.488646566001009</c:v>
                </c:pt>
                <c:pt idx="198">
                  <c:v>40.450374112559565</c:v>
                </c:pt>
                <c:pt idx="199">
                  <c:v>35.934443183656903</c:v>
                </c:pt>
                <c:pt idx="200">
                  <c:v>39.274298749567379</c:v>
                </c:pt>
                <c:pt idx="201">
                  <c:v>38.665398219418506</c:v>
                </c:pt>
                <c:pt idx="202">
                  <c:v>36.270727148386761</c:v>
                </c:pt>
                <c:pt idx="203">
                  <c:v>35.43877558716099</c:v>
                </c:pt>
                <c:pt idx="204">
                  <c:v>33.636164945316196</c:v>
                </c:pt>
                <c:pt idx="205">
                  <c:v>33.647221356122046</c:v>
                </c:pt>
              </c:numCache>
            </c:numRef>
          </c:val>
          <c:smooth val="0"/>
          <c:extLst>
            <c:ext xmlns:c16="http://schemas.microsoft.com/office/drawing/2014/chart" uri="{C3380CC4-5D6E-409C-BE32-E72D297353CC}">
              <c16:uniqueId val="{00000000-699C-4E8B-BB69-AFD692824B4F}"/>
            </c:ext>
          </c:extLst>
        </c:ser>
        <c:dLbls>
          <c:showLegendKey val="0"/>
          <c:showVal val="0"/>
          <c:showCatName val="0"/>
          <c:showSerName val="0"/>
          <c:showPercent val="0"/>
          <c:showBubbleSize val="0"/>
        </c:dLbls>
        <c:marker val="1"/>
        <c:smooth val="0"/>
        <c:axId val="58194560"/>
        <c:axId val="58544512"/>
      </c:lineChart>
      <c:lineChart>
        <c:grouping val="standard"/>
        <c:varyColors val="0"/>
        <c:ser>
          <c:idx val="1"/>
          <c:order val="1"/>
          <c:tx>
            <c:strRef>
              <c:f>'Model 2yr FaceAmt'!$AA$2</c:f>
              <c:strCache>
                <c:ptCount val="1"/>
                <c:pt idx="0">
                  <c:v>Debt to Asset ratio</c:v>
                </c:pt>
              </c:strCache>
            </c:strRef>
          </c:tx>
          <c:spPr>
            <a:ln w="25400">
              <a:solidFill>
                <a:srgbClr val="E0BA4C"/>
              </a:solidFill>
            </a:ln>
          </c:spPr>
          <c:marker>
            <c:symbol val="none"/>
          </c:marker>
          <c:cat>
            <c:strRef>
              <c:f>'Model 2yr FaceAmt'!$K$2:$K$215</c:f>
              <c:strCache>
                <c:ptCount val="207"/>
                <c:pt idx="0">
                  <c:v>reportdate</c:v>
                </c:pt>
                <c:pt idx="1">
                  <c:v>01/31/1999</c:v>
                </c:pt>
                <c:pt idx="2">
                  <c:v>02/28/1999</c:v>
                </c:pt>
                <c:pt idx="3">
                  <c:v>03/31/1999</c:v>
                </c:pt>
                <c:pt idx="4">
                  <c:v>04/30/1999</c:v>
                </c:pt>
                <c:pt idx="5">
                  <c:v>05/31/1999</c:v>
                </c:pt>
                <c:pt idx="6">
                  <c:v>06/30/1999</c:v>
                </c:pt>
                <c:pt idx="7">
                  <c:v>07/31/1999</c:v>
                </c:pt>
                <c:pt idx="8">
                  <c:v>08/31/1999</c:v>
                </c:pt>
                <c:pt idx="9">
                  <c:v>09/30/1999</c:v>
                </c:pt>
                <c:pt idx="10">
                  <c:v>10/31/1999</c:v>
                </c:pt>
                <c:pt idx="11">
                  <c:v>11/30/1999</c:v>
                </c:pt>
                <c:pt idx="12">
                  <c:v>12/31/1999</c:v>
                </c:pt>
                <c:pt idx="13">
                  <c:v>01/31/2000</c:v>
                </c:pt>
                <c:pt idx="14">
                  <c:v>02/29/2000</c:v>
                </c:pt>
                <c:pt idx="15">
                  <c:v>03/31/2000</c:v>
                </c:pt>
                <c:pt idx="16">
                  <c:v>04/30/2000</c:v>
                </c:pt>
                <c:pt idx="17">
                  <c:v>05/31/2000</c:v>
                </c:pt>
                <c:pt idx="18">
                  <c:v>06/30/2000</c:v>
                </c:pt>
                <c:pt idx="19">
                  <c:v>07/31/2000</c:v>
                </c:pt>
                <c:pt idx="20">
                  <c:v>08/31/2000</c:v>
                </c:pt>
                <c:pt idx="21">
                  <c:v>09/30/2000</c:v>
                </c:pt>
                <c:pt idx="22">
                  <c:v>10/31/2000</c:v>
                </c:pt>
                <c:pt idx="23">
                  <c:v>11/30/2000</c:v>
                </c:pt>
                <c:pt idx="24">
                  <c:v>12/31/2000</c:v>
                </c:pt>
                <c:pt idx="25">
                  <c:v>01/31/2001</c:v>
                </c:pt>
                <c:pt idx="26">
                  <c:v>02/28/2001</c:v>
                </c:pt>
                <c:pt idx="27">
                  <c:v>03/31/2001</c:v>
                </c:pt>
                <c:pt idx="28">
                  <c:v>04/30/2001</c:v>
                </c:pt>
                <c:pt idx="29">
                  <c:v>05/31/2001</c:v>
                </c:pt>
                <c:pt idx="30">
                  <c:v>06/30/2001</c:v>
                </c:pt>
                <c:pt idx="31">
                  <c:v>07/31/2001</c:v>
                </c:pt>
                <c:pt idx="32">
                  <c:v>08/31/2001</c:v>
                </c:pt>
                <c:pt idx="33">
                  <c:v>09/30/2001</c:v>
                </c:pt>
                <c:pt idx="34">
                  <c:v>10/31/2001</c:v>
                </c:pt>
                <c:pt idx="35">
                  <c:v>11/30/2001</c:v>
                </c:pt>
                <c:pt idx="36">
                  <c:v>12/31/2001</c:v>
                </c:pt>
                <c:pt idx="37">
                  <c:v>01/31/2002</c:v>
                </c:pt>
                <c:pt idx="38">
                  <c:v>02/28/2002</c:v>
                </c:pt>
                <c:pt idx="39">
                  <c:v>03/31/2002</c:v>
                </c:pt>
                <c:pt idx="40">
                  <c:v>04/30/2002</c:v>
                </c:pt>
                <c:pt idx="41">
                  <c:v>05/31/2002</c:v>
                </c:pt>
                <c:pt idx="42">
                  <c:v>06/30/2002</c:v>
                </c:pt>
                <c:pt idx="43">
                  <c:v>07/31/2002</c:v>
                </c:pt>
                <c:pt idx="44">
                  <c:v>08/31/2002</c:v>
                </c:pt>
                <c:pt idx="45">
                  <c:v>09/30/2002</c:v>
                </c:pt>
                <c:pt idx="46">
                  <c:v>10/31/2002</c:v>
                </c:pt>
                <c:pt idx="47">
                  <c:v>11/30/2002</c:v>
                </c:pt>
                <c:pt idx="48">
                  <c:v>12/31/2002</c:v>
                </c:pt>
                <c:pt idx="49">
                  <c:v>01/31/2003</c:v>
                </c:pt>
                <c:pt idx="50">
                  <c:v>02/28/2003</c:v>
                </c:pt>
                <c:pt idx="51">
                  <c:v>03/31/2003</c:v>
                </c:pt>
                <c:pt idx="52">
                  <c:v>04/30/2003</c:v>
                </c:pt>
                <c:pt idx="53">
                  <c:v>05/31/2003</c:v>
                </c:pt>
                <c:pt idx="54">
                  <c:v>06/30/2003</c:v>
                </c:pt>
                <c:pt idx="55">
                  <c:v>07/31/2003</c:v>
                </c:pt>
                <c:pt idx="56">
                  <c:v>08/31/2003</c:v>
                </c:pt>
                <c:pt idx="57">
                  <c:v>09/30/2003</c:v>
                </c:pt>
                <c:pt idx="58">
                  <c:v>10/31/2003</c:v>
                </c:pt>
                <c:pt idx="59">
                  <c:v>11/30/2003</c:v>
                </c:pt>
                <c:pt idx="60">
                  <c:v>12/31/2003</c:v>
                </c:pt>
                <c:pt idx="61">
                  <c:v>01/31/2004</c:v>
                </c:pt>
                <c:pt idx="62">
                  <c:v>02/29/2004</c:v>
                </c:pt>
                <c:pt idx="63">
                  <c:v>03/31/2004</c:v>
                </c:pt>
                <c:pt idx="64">
                  <c:v>04/30/2004</c:v>
                </c:pt>
                <c:pt idx="65">
                  <c:v>05/31/2004</c:v>
                </c:pt>
                <c:pt idx="66">
                  <c:v>06/30/2004</c:v>
                </c:pt>
                <c:pt idx="67">
                  <c:v>07/31/2004</c:v>
                </c:pt>
                <c:pt idx="68">
                  <c:v>08/31/2004</c:v>
                </c:pt>
                <c:pt idx="69">
                  <c:v>09/30/2004</c:v>
                </c:pt>
                <c:pt idx="70">
                  <c:v>10/31/2004</c:v>
                </c:pt>
                <c:pt idx="71">
                  <c:v>11/30/2004</c:v>
                </c:pt>
                <c:pt idx="72">
                  <c:v>12/31/2004</c:v>
                </c:pt>
                <c:pt idx="73">
                  <c:v>01/31/2005</c:v>
                </c:pt>
                <c:pt idx="74">
                  <c:v>02/28/2005</c:v>
                </c:pt>
                <c:pt idx="75">
                  <c:v>03/31/2005</c:v>
                </c:pt>
                <c:pt idx="76">
                  <c:v>04/30/2005</c:v>
                </c:pt>
                <c:pt idx="77">
                  <c:v>05/31/2005</c:v>
                </c:pt>
                <c:pt idx="78">
                  <c:v>06/30/2005</c:v>
                </c:pt>
                <c:pt idx="79">
                  <c:v>07/31/2005</c:v>
                </c:pt>
                <c:pt idx="80">
                  <c:v>08/31/2005</c:v>
                </c:pt>
                <c:pt idx="81">
                  <c:v>09/30/2005</c:v>
                </c:pt>
                <c:pt idx="82">
                  <c:v>10/31/2005</c:v>
                </c:pt>
                <c:pt idx="83">
                  <c:v>11/30/2005</c:v>
                </c:pt>
                <c:pt idx="84">
                  <c:v>12/31/2005</c:v>
                </c:pt>
                <c:pt idx="85">
                  <c:v>01/31/2006</c:v>
                </c:pt>
                <c:pt idx="86">
                  <c:v>02/28/2006</c:v>
                </c:pt>
                <c:pt idx="87">
                  <c:v>03/31/2006</c:v>
                </c:pt>
                <c:pt idx="88">
                  <c:v>04/30/2006</c:v>
                </c:pt>
                <c:pt idx="89">
                  <c:v>05/31/2006</c:v>
                </c:pt>
                <c:pt idx="90">
                  <c:v>06/30/2006</c:v>
                </c:pt>
                <c:pt idx="91">
                  <c:v>07/31/2006</c:v>
                </c:pt>
                <c:pt idx="92">
                  <c:v>08/31/2006</c:v>
                </c:pt>
                <c:pt idx="93">
                  <c:v>09/30/2006</c:v>
                </c:pt>
                <c:pt idx="94">
                  <c:v>10/31/2006</c:v>
                </c:pt>
                <c:pt idx="95">
                  <c:v>11/30/2006</c:v>
                </c:pt>
                <c:pt idx="96">
                  <c:v>12/31/2006</c:v>
                </c:pt>
                <c:pt idx="97">
                  <c:v>01/31/2007</c:v>
                </c:pt>
                <c:pt idx="98">
                  <c:v>02/28/2007</c:v>
                </c:pt>
                <c:pt idx="99">
                  <c:v>03/31/2007</c:v>
                </c:pt>
                <c:pt idx="100">
                  <c:v>04/30/2007</c:v>
                </c:pt>
                <c:pt idx="101">
                  <c:v>05/31/2007</c:v>
                </c:pt>
                <c:pt idx="102">
                  <c:v>06/30/2007</c:v>
                </c:pt>
                <c:pt idx="103">
                  <c:v>07/31/2007</c:v>
                </c:pt>
                <c:pt idx="104">
                  <c:v>08/31/2007</c:v>
                </c:pt>
                <c:pt idx="105">
                  <c:v>09/30/2007</c:v>
                </c:pt>
                <c:pt idx="106">
                  <c:v>10/31/2007</c:v>
                </c:pt>
                <c:pt idx="107">
                  <c:v>11/30/2007</c:v>
                </c:pt>
                <c:pt idx="108">
                  <c:v>12/31/2007</c:v>
                </c:pt>
                <c:pt idx="109">
                  <c:v>01/31/2008</c:v>
                </c:pt>
                <c:pt idx="110">
                  <c:v>02/29/2008</c:v>
                </c:pt>
                <c:pt idx="111">
                  <c:v>03/31/2008</c:v>
                </c:pt>
                <c:pt idx="112">
                  <c:v>04/30/2008</c:v>
                </c:pt>
                <c:pt idx="113">
                  <c:v>05/31/2008</c:v>
                </c:pt>
                <c:pt idx="114">
                  <c:v>06/30/2008</c:v>
                </c:pt>
                <c:pt idx="115">
                  <c:v>07/31/2008</c:v>
                </c:pt>
                <c:pt idx="116">
                  <c:v>08/31/2008</c:v>
                </c:pt>
                <c:pt idx="117">
                  <c:v>09/30/2008</c:v>
                </c:pt>
                <c:pt idx="118">
                  <c:v>10/31/2008</c:v>
                </c:pt>
                <c:pt idx="119">
                  <c:v>11/30/2008</c:v>
                </c:pt>
                <c:pt idx="120">
                  <c:v>12/31/2008</c:v>
                </c:pt>
                <c:pt idx="121">
                  <c:v>01/31/2009</c:v>
                </c:pt>
                <c:pt idx="122">
                  <c:v>02/28/2009</c:v>
                </c:pt>
                <c:pt idx="123">
                  <c:v>03/31/2009</c:v>
                </c:pt>
                <c:pt idx="124">
                  <c:v>04/30/2009</c:v>
                </c:pt>
                <c:pt idx="125">
                  <c:v>05/31/2009</c:v>
                </c:pt>
                <c:pt idx="126">
                  <c:v>06/30/2009</c:v>
                </c:pt>
                <c:pt idx="127">
                  <c:v>07/31/2009</c:v>
                </c:pt>
                <c:pt idx="128">
                  <c:v>08/31/2009</c:v>
                </c:pt>
                <c:pt idx="129">
                  <c:v>09/30/2009</c:v>
                </c:pt>
                <c:pt idx="130">
                  <c:v>10/31/2009</c:v>
                </c:pt>
                <c:pt idx="131">
                  <c:v>11/30/2009</c:v>
                </c:pt>
                <c:pt idx="132">
                  <c:v>12/31/2009</c:v>
                </c:pt>
                <c:pt idx="133">
                  <c:v>01/31/2010</c:v>
                </c:pt>
                <c:pt idx="134">
                  <c:v>02/28/2010</c:v>
                </c:pt>
                <c:pt idx="135">
                  <c:v>03/31/2010</c:v>
                </c:pt>
                <c:pt idx="136">
                  <c:v>04/30/2010</c:v>
                </c:pt>
                <c:pt idx="137">
                  <c:v>05/31/2010</c:v>
                </c:pt>
                <c:pt idx="138">
                  <c:v>06/30/2010</c:v>
                </c:pt>
                <c:pt idx="139">
                  <c:v>07/31/2010</c:v>
                </c:pt>
                <c:pt idx="140">
                  <c:v>08/31/2010</c:v>
                </c:pt>
                <c:pt idx="141">
                  <c:v>09/30/2010</c:v>
                </c:pt>
                <c:pt idx="142">
                  <c:v>10/31/2010</c:v>
                </c:pt>
                <c:pt idx="143">
                  <c:v>11/30/2010</c:v>
                </c:pt>
                <c:pt idx="144">
                  <c:v>12/31/2010</c:v>
                </c:pt>
                <c:pt idx="145">
                  <c:v>01/31/2011</c:v>
                </c:pt>
                <c:pt idx="146">
                  <c:v>02/28/2011</c:v>
                </c:pt>
                <c:pt idx="147">
                  <c:v>03/31/2011</c:v>
                </c:pt>
                <c:pt idx="148">
                  <c:v>04/30/2011</c:v>
                </c:pt>
                <c:pt idx="149">
                  <c:v>05/31/2011</c:v>
                </c:pt>
                <c:pt idx="150">
                  <c:v>06/30/2011</c:v>
                </c:pt>
                <c:pt idx="151">
                  <c:v>07/31/2011</c:v>
                </c:pt>
                <c:pt idx="152">
                  <c:v>08/31/2011</c:v>
                </c:pt>
                <c:pt idx="153">
                  <c:v>09/30/2011</c:v>
                </c:pt>
                <c:pt idx="154">
                  <c:v>10/31/2011</c:v>
                </c:pt>
                <c:pt idx="155">
                  <c:v>11/30/2011</c:v>
                </c:pt>
                <c:pt idx="156">
                  <c:v>12/31/2011</c:v>
                </c:pt>
                <c:pt idx="157">
                  <c:v>01/31/2012</c:v>
                </c:pt>
                <c:pt idx="158">
                  <c:v>02/29/2012</c:v>
                </c:pt>
                <c:pt idx="159">
                  <c:v>03/31/2012</c:v>
                </c:pt>
                <c:pt idx="160">
                  <c:v>04/30/2012</c:v>
                </c:pt>
                <c:pt idx="161">
                  <c:v>05/31/2012</c:v>
                </c:pt>
                <c:pt idx="162">
                  <c:v>06/30/2012</c:v>
                </c:pt>
                <c:pt idx="163">
                  <c:v>07/31/2012</c:v>
                </c:pt>
                <c:pt idx="164">
                  <c:v>08/31/2012</c:v>
                </c:pt>
                <c:pt idx="165">
                  <c:v>09/30/2012</c:v>
                </c:pt>
                <c:pt idx="166">
                  <c:v>10/31/2012</c:v>
                </c:pt>
                <c:pt idx="167">
                  <c:v>11/30/2012</c:v>
                </c:pt>
                <c:pt idx="168">
                  <c:v>12/31/2012</c:v>
                </c:pt>
                <c:pt idx="169">
                  <c:v>01/31/2013</c:v>
                </c:pt>
                <c:pt idx="170">
                  <c:v>02/28/2013</c:v>
                </c:pt>
                <c:pt idx="171">
                  <c:v>03/31/2013</c:v>
                </c:pt>
                <c:pt idx="172">
                  <c:v>04/30/2013</c:v>
                </c:pt>
                <c:pt idx="173">
                  <c:v>05/31/2013</c:v>
                </c:pt>
                <c:pt idx="174">
                  <c:v>06/30/2013</c:v>
                </c:pt>
                <c:pt idx="175">
                  <c:v>07/31/2013</c:v>
                </c:pt>
                <c:pt idx="176">
                  <c:v>08/31/2013</c:v>
                </c:pt>
                <c:pt idx="177">
                  <c:v>09/30/2013</c:v>
                </c:pt>
                <c:pt idx="178">
                  <c:v>10/31/2013</c:v>
                </c:pt>
                <c:pt idx="179">
                  <c:v>11/30/2013</c:v>
                </c:pt>
                <c:pt idx="180">
                  <c:v>12/31/2013</c:v>
                </c:pt>
                <c:pt idx="181">
                  <c:v>01/31/2014</c:v>
                </c:pt>
                <c:pt idx="182">
                  <c:v>02/28/2014</c:v>
                </c:pt>
                <c:pt idx="183">
                  <c:v>03/31/2014</c:v>
                </c:pt>
                <c:pt idx="184">
                  <c:v>04/30/2014</c:v>
                </c:pt>
                <c:pt idx="185">
                  <c:v>05/31/2014</c:v>
                </c:pt>
                <c:pt idx="186">
                  <c:v>06/30/2014</c:v>
                </c:pt>
                <c:pt idx="187">
                  <c:v>07/31/2014</c:v>
                </c:pt>
                <c:pt idx="188">
                  <c:v>08/31/2014</c:v>
                </c:pt>
                <c:pt idx="189">
                  <c:v>09/30/2014</c:v>
                </c:pt>
                <c:pt idx="190">
                  <c:v>10/31/2014</c:v>
                </c:pt>
                <c:pt idx="191">
                  <c:v>11/30/2014</c:v>
                </c:pt>
                <c:pt idx="192">
                  <c:v>12/31/2014</c:v>
                </c:pt>
                <c:pt idx="193">
                  <c:v>01/31/2015</c:v>
                </c:pt>
                <c:pt idx="194">
                  <c:v>02/28/2015</c:v>
                </c:pt>
                <c:pt idx="195">
                  <c:v>03/31/2015</c:v>
                </c:pt>
                <c:pt idx="196">
                  <c:v>04/30/2015</c:v>
                </c:pt>
                <c:pt idx="197">
                  <c:v>05/31/2015</c:v>
                </c:pt>
                <c:pt idx="198">
                  <c:v>06/30/2015</c:v>
                </c:pt>
                <c:pt idx="199">
                  <c:v>07/31/2015</c:v>
                </c:pt>
                <c:pt idx="200">
                  <c:v>08/31/2015</c:v>
                </c:pt>
                <c:pt idx="201">
                  <c:v>09/30/2015</c:v>
                </c:pt>
                <c:pt idx="202">
                  <c:v>10/31/2015</c:v>
                </c:pt>
                <c:pt idx="203">
                  <c:v>11/30/2015</c:v>
                </c:pt>
                <c:pt idx="204">
                  <c:v>12/31/2015</c:v>
                </c:pt>
                <c:pt idx="205">
                  <c:v>01/31/2016</c:v>
                </c:pt>
                <c:pt idx="206">
                  <c:v>02/29/2016</c:v>
                </c:pt>
              </c:strCache>
            </c:strRef>
          </c:cat>
          <c:val>
            <c:numRef>
              <c:f>'Model 2yr FaceAmt'!$AA$3:$AA$215</c:f>
              <c:numCache>
                <c:formatCode>General</c:formatCode>
                <c:ptCount val="213"/>
                <c:pt idx="11">
                  <c:v>0.49082585037765514</c:v>
                </c:pt>
                <c:pt idx="12">
                  <c:v>0.49082585037765514</c:v>
                </c:pt>
                <c:pt idx="13">
                  <c:v>0.49082585037765514</c:v>
                </c:pt>
                <c:pt idx="14">
                  <c:v>0.49866048127813539</c:v>
                </c:pt>
                <c:pt idx="15">
                  <c:v>0.49866048127813539</c:v>
                </c:pt>
                <c:pt idx="16">
                  <c:v>0.49866048127813539</c:v>
                </c:pt>
                <c:pt idx="17">
                  <c:v>0.50315769884859296</c:v>
                </c:pt>
                <c:pt idx="18">
                  <c:v>0.50315769884859296</c:v>
                </c:pt>
                <c:pt idx="19">
                  <c:v>0.50315769884859296</c:v>
                </c:pt>
                <c:pt idx="20">
                  <c:v>0.5091848635189572</c:v>
                </c:pt>
                <c:pt idx="21">
                  <c:v>0.5091848635189572</c:v>
                </c:pt>
                <c:pt idx="22">
                  <c:v>0.5091848635189572</c:v>
                </c:pt>
                <c:pt idx="23">
                  <c:v>0.51254452669429407</c:v>
                </c:pt>
                <c:pt idx="24">
                  <c:v>0.51254452669429407</c:v>
                </c:pt>
                <c:pt idx="25">
                  <c:v>0.51254452669429407</c:v>
                </c:pt>
                <c:pt idx="26">
                  <c:v>0.51228264821699721</c:v>
                </c:pt>
                <c:pt idx="27">
                  <c:v>0.51228264821699721</c:v>
                </c:pt>
                <c:pt idx="28">
                  <c:v>0.51228264821699721</c:v>
                </c:pt>
                <c:pt idx="29">
                  <c:v>0.50857110105482772</c:v>
                </c:pt>
                <c:pt idx="30">
                  <c:v>0.50857110105482772</c:v>
                </c:pt>
                <c:pt idx="31">
                  <c:v>0.50857110105482772</c:v>
                </c:pt>
                <c:pt idx="32">
                  <c:v>0.50394984689312938</c:v>
                </c:pt>
                <c:pt idx="33">
                  <c:v>0.50394984689312938</c:v>
                </c:pt>
                <c:pt idx="34">
                  <c:v>0.50394984689312938</c:v>
                </c:pt>
                <c:pt idx="35">
                  <c:v>0.50333791490829993</c:v>
                </c:pt>
                <c:pt idx="36">
                  <c:v>0.50333791490829993</c:v>
                </c:pt>
                <c:pt idx="37">
                  <c:v>0.50333791490829993</c:v>
                </c:pt>
                <c:pt idx="38">
                  <c:v>0.50608817291355501</c:v>
                </c:pt>
                <c:pt idx="39">
                  <c:v>0.50608817291355501</c:v>
                </c:pt>
                <c:pt idx="40">
                  <c:v>0.50608817291355501</c:v>
                </c:pt>
                <c:pt idx="41">
                  <c:v>0.50256512937392261</c:v>
                </c:pt>
                <c:pt idx="42">
                  <c:v>0.50256512937392261</c:v>
                </c:pt>
                <c:pt idx="43">
                  <c:v>0.50256512937392261</c:v>
                </c:pt>
                <c:pt idx="44">
                  <c:v>0.49686070496957929</c:v>
                </c:pt>
                <c:pt idx="45">
                  <c:v>0.49686070496957929</c:v>
                </c:pt>
                <c:pt idx="46">
                  <c:v>0.49686070496957929</c:v>
                </c:pt>
                <c:pt idx="47">
                  <c:v>0.49356721006234583</c:v>
                </c:pt>
                <c:pt idx="48">
                  <c:v>0.49356721006234583</c:v>
                </c:pt>
                <c:pt idx="49">
                  <c:v>0.49356721006234583</c:v>
                </c:pt>
                <c:pt idx="50">
                  <c:v>0.49019563320104437</c:v>
                </c:pt>
                <c:pt idx="51">
                  <c:v>0.49019563320104437</c:v>
                </c:pt>
                <c:pt idx="52">
                  <c:v>0.49019563320104437</c:v>
                </c:pt>
                <c:pt idx="53">
                  <c:v>0.48742055206795887</c:v>
                </c:pt>
                <c:pt idx="54">
                  <c:v>0.48742055206795887</c:v>
                </c:pt>
                <c:pt idx="55">
                  <c:v>0.48742055206795887</c:v>
                </c:pt>
                <c:pt idx="56">
                  <c:v>0.48401923451427631</c:v>
                </c:pt>
                <c:pt idx="57">
                  <c:v>0.48401923451427631</c:v>
                </c:pt>
                <c:pt idx="58">
                  <c:v>0.48401923451427631</c:v>
                </c:pt>
                <c:pt idx="59">
                  <c:v>0.47750946934481781</c:v>
                </c:pt>
                <c:pt idx="60">
                  <c:v>0.47750946934481781</c:v>
                </c:pt>
                <c:pt idx="61">
                  <c:v>0.47750946934481781</c:v>
                </c:pt>
                <c:pt idx="62">
                  <c:v>0.46867931982670791</c:v>
                </c:pt>
                <c:pt idx="63">
                  <c:v>0.46867931982670791</c:v>
                </c:pt>
                <c:pt idx="64">
                  <c:v>0.46867931982670791</c:v>
                </c:pt>
                <c:pt idx="65">
                  <c:v>0.46403450959107873</c:v>
                </c:pt>
                <c:pt idx="66">
                  <c:v>0.46403450959107873</c:v>
                </c:pt>
                <c:pt idx="67">
                  <c:v>0.46403450959107873</c:v>
                </c:pt>
                <c:pt idx="68">
                  <c:v>0.45925024570487194</c:v>
                </c:pt>
                <c:pt idx="69">
                  <c:v>0.45925024570487194</c:v>
                </c:pt>
                <c:pt idx="70">
                  <c:v>0.45925024570487194</c:v>
                </c:pt>
                <c:pt idx="71">
                  <c:v>0.45201693816965866</c:v>
                </c:pt>
                <c:pt idx="72">
                  <c:v>0.45201693816965866</c:v>
                </c:pt>
                <c:pt idx="73">
                  <c:v>0.45201693816965866</c:v>
                </c:pt>
                <c:pt idx="74">
                  <c:v>0.44553445780884432</c:v>
                </c:pt>
                <c:pt idx="75">
                  <c:v>0.44553445780884432</c:v>
                </c:pt>
                <c:pt idx="76">
                  <c:v>0.44553445780884432</c:v>
                </c:pt>
                <c:pt idx="77">
                  <c:v>0.44011322772406303</c:v>
                </c:pt>
                <c:pt idx="78">
                  <c:v>0.44011322772406303</c:v>
                </c:pt>
                <c:pt idx="79">
                  <c:v>0.44011322772406303</c:v>
                </c:pt>
                <c:pt idx="80">
                  <c:v>0.43320626079713298</c:v>
                </c:pt>
                <c:pt idx="81">
                  <c:v>0.43320626079713298</c:v>
                </c:pt>
                <c:pt idx="82">
                  <c:v>0.43320626079713298</c:v>
                </c:pt>
                <c:pt idx="83">
                  <c:v>0.42800829604277557</c:v>
                </c:pt>
                <c:pt idx="84">
                  <c:v>0.42800829604277557</c:v>
                </c:pt>
                <c:pt idx="85">
                  <c:v>0.42800829604277557</c:v>
                </c:pt>
                <c:pt idx="86">
                  <c:v>0.42355110631154219</c:v>
                </c:pt>
                <c:pt idx="87">
                  <c:v>0.42355110631154219</c:v>
                </c:pt>
                <c:pt idx="88">
                  <c:v>0.42355110631154219</c:v>
                </c:pt>
                <c:pt idx="89">
                  <c:v>0.42012473318453508</c:v>
                </c:pt>
                <c:pt idx="90">
                  <c:v>0.42012473318453508</c:v>
                </c:pt>
                <c:pt idx="91">
                  <c:v>0.42012473318453508</c:v>
                </c:pt>
                <c:pt idx="92">
                  <c:v>0.41739608679395346</c:v>
                </c:pt>
                <c:pt idx="93">
                  <c:v>0.41739608679395346</c:v>
                </c:pt>
                <c:pt idx="94">
                  <c:v>0.41739608679395346</c:v>
                </c:pt>
                <c:pt idx="95">
                  <c:v>0.40683578317022406</c:v>
                </c:pt>
                <c:pt idx="96">
                  <c:v>0.40683578317022406</c:v>
                </c:pt>
                <c:pt idx="97">
                  <c:v>0.40683578317022406</c:v>
                </c:pt>
                <c:pt idx="98">
                  <c:v>0.39976390110767035</c:v>
                </c:pt>
                <c:pt idx="99">
                  <c:v>0.39976390110767035</c:v>
                </c:pt>
                <c:pt idx="100">
                  <c:v>0.39976390110767035</c:v>
                </c:pt>
                <c:pt idx="101">
                  <c:v>0.39403779981080517</c:v>
                </c:pt>
                <c:pt idx="102">
                  <c:v>0.39403779981080517</c:v>
                </c:pt>
                <c:pt idx="103">
                  <c:v>0.39403779981080517</c:v>
                </c:pt>
                <c:pt idx="104">
                  <c:v>0.39023356530888292</c:v>
                </c:pt>
                <c:pt idx="105">
                  <c:v>0.39023356530888292</c:v>
                </c:pt>
                <c:pt idx="106">
                  <c:v>0.39023356530888292</c:v>
                </c:pt>
                <c:pt idx="107">
                  <c:v>0.38644744637958967</c:v>
                </c:pt>
                <c:pt idx="108">
                  <c:v>0.38644744637958967</c:v>
                </c:pt>
                <c:pt idx="109">
                  <c:v>0.38644744637958967</c:v>
                </c:pt>
                <c:pt idx="110">
                  <c:v>0.38432519082172983</c:v>
                </c:pt>
                <c:pt idx="111">
                  <c:v>0.38432519082172983</c:v>
                </c:pt>
                <c:pt idx="112">
                  <c:v>0.38432519082172983</c:v>
                </c:pt>
                <c:pt idx="113">
                  <c:v>0.38330104915043173</c:v>
                </c:pt>
                <c:pt idx="114">
                  <c:v>0.38330104915043173</c:v>
                </c:pt>
                <c:pt idx="115">
                  <c:v>0.38330104915043173</c:v>
                </c:pt>
                <c:pt idx="116">
                  <c:v>0.38521093287526026</c:v>
                </c:pt>
                <c:pt idx="117">
                  <c:v>0.38521093287526026</c:v>
                </c:pt>
                <c:pt idx="118">
                  <c:v>0.38521093287526026</c:v>
                </c:pt>
                <c:pt idx="119">
                  <c:v>0.39657547981405017</c:v>
                </c:pt>
                <c:pt idx="120">
                  <c:v>0.39657547981405017</c:v>
                </c:pt>
                <c:pt idx="121">
                  <c:v>0.39657547981405017</c:v>
                </c:pt>
                <c:pt idx="122">
                  <c:v>0.40651467501300942</c:v>
                </c:pt>
                <c:pt idx="123">
                  <c:v>0.40651467501300942</c:v>
                </c:pt>
                <c:pt idx="124">
                  <c:v>0.40651467501300942</c:v>
                </c:pt>
                <c:pt idx="125">
                  <c:v>0.41479833987017417</c:v>
                </c:pt>
                <c:pt idx="126">
                  <c:v>0.41479833987017417</c:v>
                </c:pt>
                <c:pt idx="127">
                  <c:v>0.41479833987017417</c:v>
                </c:pt>
                <c:pt idx="128">
                  <c:v>0.42239974550539977</c:v>
                </c:pt>
                <c:pt idx="129">
                  <c:v>0.42239974550539977</c:v>
                </c:pt>
                <c:pt idx="130">
                  <c:v>0.42239974550539977</c:v>
                </c:pt>
                <c:pt idx="131">
                  <c:v>0.42971382388600332</c:v>
                </c:pt>
                <c:pt idx="132">
                  <c:v>0.42971382388600332</c:v>
                </c:pt>
                <c:pt idx="133">
                  <c:v>0.42971382388600332</c:v>
                </c:pt>
                <c:pt idx="134">
                  <c:v>0.43461386966914239</c:v>
                </c:pt>
                <c:pt idx="135">
                  <c:v>0.43461386966914239</c:v>
                </c:pt>
                <c:pt idx="136">
                  <c:v>0.43461386966914239</c:v>
                </c:pt>
                <c:pt idx="137">
                  <c:v>0.43909318917390627</c:v>
                </c:pt>
                <c:pt idx="138">
                  <c:v>0.43909318917390627</c:v>
                </c:pt>
                <c:pt idx="139">
                  <c:v>0.43909318917390627</c:v>
                </c:pt>
                <c:pt idx="140">
                  <c:v>0.43965105696718881</c:v>
                </c:pt>
                <c:pt idx="141">
                  <c:v>0.43965105696718881</c:v>
                </c:pt>
                <c:pt idx="142">
                  <c:v>0.43965105696718881</c:v>
                </c:pt>
                <c:pt idx="143">
                  <c:v>0.4381444258875572</c:v>
                </c:pt>
                <c:pt idx="144">
                  <c:v>0.4381444258875572</c:v>
                </c:pt>
                <c:pt idx="145">
                  <c:v>0.4381444258875572</c:v>
                </c:pt>
                <c:pt idx="146">
                  <c:v>0.4341401428560025</c:v>
                </c:pt>
                <c:pt idx="147">
                  <c:v>0.4341401428560025</c:v>
                </c:pt>
                <c:pt idx="148">
                  <c:v>0.4341401428560025</c:v>
                </c:pt>
                <c:pt idx="149">
                  <c:v>0.4319103117923121</c:v>
                </c:pt>
                <c:pt idx="150">
                  <c:v>0.4319103117923121</c:v>
                </c:pt>
                <c:pt idx="151">
                  <c:v>0.4319103117923121</c:v>
                </c:pt>
                <c:pt idx="152">
                  <c:v>0.43127297307116896</c:v>
                </c:pt>
                <c:pt idx="153">
                  <c:v>0.43127297307116896</c:v>
                </c:pt>
                <c:pt idx="154">
                  <c:v>0.43127297307116896</c:v>
                </c:pt>
                <c:pt idx="155">
                  <c:v>0.43059261837026808</c:v>
                </c:pt>
                <c:pt idx="156">
                  <c:v>0.43059261837026808</c:v>
                </c:pt>
                <c:pt idx="157">
                  <c:v>0.43059261837026808</c:v>
                </c:pt>
                <c:pt idx="158">
                  <c:v>0.43350968503664061</c:v>
                </c:pt>
                <c:pt idx="159">
                  <c:v>0.43350968503664061</c:v>
                </c:pt>
                <c:pt idx="160">
                  <c:v>0.43350968503664061</c:v>
                </c:pt>
                <c:pt idx="161">
                  <c:v>0.4379379134863014</c:v>
                </c:pt>
                <c:pt idx="162">
                  <c:v>0.4379379134863014</c:v>
                </c:pt>
                <c:pt idx="163">
                  <c:v>0.4379379134863014</c:v>
                </c:pt>
                <c:pt idx="164">
                  <c:v>0.44398931032561628</c:v>
                </c:pt>
                <c:pt idx="165">
                  <c:v>0.44398931032561628</c:v>
                </c:pt>
                <c:pt idx="166">
                  <c:v>0.44398931032561628</c:v>
                </c:pt>
                <c:pt idx="167">
                  <c:v>0.45116139130982813</c:v>
                </c:pt>
                <c:pt idx="168">
                  <c:v>0.45116139130982813</c:v>
                </c:pt>
                <c:pt idx="169">
                  <c:v>0.45116139130982813</c:v>
                </c:pt>
                <c:pt idx="170">
                  <c:v>0.45899811106314109</c:v>
                </c:pt>
                <c:pt idx="171">
                  <c:v>0.45899811106314109</c:v>
                </c:pt>
                <c:pt idx="172">
                  <c:v>0.45899811106314109</c:v>
                </c:pt>
                <c:pt idx="173">
                  <c:v>0.46438920805598743</c:v>
                </c:pt>
                <c:pt idx="174">
                  <c:v>0.46438920805598743</c:v>
                </c:pt>
                <c:pt idx="175">
                  <c:v>0.46438920805598743</c:v>
                </c:pt>
                <c:pt idx="176">
                  <c:v>0.46858997440553035</c:v>
                </c:pt>
                <c:pt idx="177">
                  <c:v>0.46858997440553035</c:v>
                </c:pt>
                <c:pt idx="178">
                  <c:v>0.46858997440553035</c:v>
                </c:pt>
                <c:pt idx="179">
                  <c:v>0.47577882461840748</c:v>
                </c:pt>
                <c:pt idx="180">
                  <c:v>0.47577882461840748</c:v>
                </c:pt>
                <c:pt idx="181">
                  <c:v>0.47577882461840748</c:v>
                </c:pt>
                <c:pt idx="182">
                  <c:v>0.48029756501345711</c:v>
                </c:pt>
                <c:pt idx="183">
                  <c:v>0.48029756501345711</c:v>
                </c:pt>
                <c:pt idx="184">
                  <c:v>0.48029756501345711</c:v>
                </c:pt>
                <c:pt idx="185">
                  <c:v>0.48096364872488029</c:v>
                </c:pt>
                <c:pt idx="186">
                  <c:v>0.48096364872488029</c:v>
                </c:pt>
                <c:pt idx="187">
                  <c:v>0.48096364872488029</c:v>
                </c:pt>
                <c:pt idx="188">
                  <c:v>0.47995173315448225</c:v>
                </c:pt>
                <c:pt idx="189">
                  <c:v>0.47995173315448225</c:v>
                </c:pt>
                <c:pt idx="190">
                  <c:v>0.47995173315448225</c:v>
                </c:pt>
                <c:pt idx="191">
                  <c:v>0.47738981199338948</c:v>
                </c:pt>
                <c:pt idx="192">
                  <c:v>0.47738981199338948</c:v>
                </c:pt>
                <c:pt idx="193">
                  <c:v>0.47738981199338948</c:v>
                </c:pt>
                <c:pt idx="194">
                  <c:v>0.47695757965554508</c:v>
                </c:pt>
                <c:pt idx="195">
                  <c:v>0.47695757965554508</c:v>
                </c:pt>
                <c:pt idx="196">
                  <c:v>0.47695757965554508</c:v>
                </c:pt>
                <c:pt idx="197">
                  <c:v>0.47751108117519592</c:v>
                </c:pt>
                <c:pt idx="198">
                  <c:v>0.47751108117519592</c:v>
                </c:pt>
                <c:pt idx="199">
                  <c:v>0.47751108117519592</c:v>
                </c:pt>
                <c:pt idx="200">
                  <c:v>0.48121818753720802</c:v>
                </c:pt>
                <c:pt idx="201">
                  <c:v>0.48121818753720802</c:v>
                </c:pt>
                <c:pt idx="202">
                  <c:v>0.48121818753720802</c:v>
                </c:pt>
                <c:pt idx="203">
                  <c:v>0.48180358906618886</c:v>
                </c:pt>
                <c:pt idx="204">
                  <c:v>0.48180358906618886</c:v>
                </c:pt>
                <c:pt idx="205">
                  <c:v>0.48180358906618886</c:v>
                </c:pt>
              </c:numCache>
            </c:numRef>
          </c:val>
          <c:smooth val="0"/>
          <c:extLst>
            <c:ext xmlns:c16="http://schemas.microsoft.com/office/drawing/2014/chart" uri="{C3380CC4-5D6E-409C-BE32-E72D297353CC}">
              <c16:uniqueId val="{00000001-699C-4E8B-BB69-AFD692824B4F}"/>
            </c:ext>
          </c:extLst>
        </c:ser>
        <c:dLbls>
          <c:showLegendKey val="0"/>
          <c:showVal val="0"/>
          <c:showCatName val="0"/>
          <c:showSerName val="0"/>
          <c:showPercent val="0"/>
          <c:showBubbleSize val="0"/>
        </c:dLbls>
        <c:marker val="1"/>
        <c:smooth val="0"/>
        <c:axId val="58547584"/>
        <c:axId val="58546048"/>
      </c:lineChart>
      <c:catAx>
        <c:axId val="58194560"/>
        <c:scaling>
          <c:orientation val="minMax"/>
        </c:scaling>
        <c:delete val="0"/>
        <c:axPos val="b"/>
        <c:numFmt formatCode="General"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544512"/>
        <c:crosses val="autoZero"/>
        <c:auto val="1"/>
        <c:lblAlgn val="ctr"/>
        <c:lblOffset val="100"/>
        <c:noMultiLvlLbl val="0"/>
      </c:catAx>
      <c:valAx>
        <c:axId val="58544512"/>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194560"/>
        <c:crosses val="autoZero"/>
        <c:crossBetween val="between"/>
      </c:valAx>
      <c:valAx>
        <c:axId val="58546048"/>
        <c:scaling>
          <c:orientation val="minMax"/>
          <c:min val="0.30000000000000004"/>
        </c:scaling>
        <c:delete val="0"/>
        <c:axPos val="r"/>
        <c:numFmt formatCode="General" sourceLinked="1"/>
        <c:majorTickMark val="out"/>
        <c:minorTickMark val="none"/>
        <c:tickLblPos val="nextTo"/>
        <c:crossAx val="58547584"/>
        <c:crosses val="max"/>
        <c:crossBetween val="between"/>
      </c:valAx>
      <c:catAx>
        <c:axId val="58547584"/>
        <c:scaling>
          <c:orientation val="minMax"/>
        </c:scaling>
        <c:delete val="1"/>
        <c:axPos val="b"/>
        <c:numFmt formatCode="General" sourceLinked="1"/>
        <c:majorTickMark val="out"/>
        <c:minorTickMark val="none"/>
        <c:tickLblPos val="nextTo"/>
        <c:crossAx val="58546048"/>
        <c:crosses val="autoZero"/>
        <c:auto val="1"/>
        <c:lblAlgn val="ctr"/>
        <c:lblOffset val="100"/>
        <c:noMultiLvlLbl val="0"/>
      </c:cat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1"/>
          <c:tx>
            <c:strRef>
              <c:f>'Model 2yr FaceAmt'!$P$2</c:f>
              <c:strCache>
                <c:ptCount val="1"/>
                <c:pt idx="0">
                  <c:v>Sr Unsec Recovery</c:v>
                </c:pt>
              </c:strCache>
            </c:strRef>
          </c:tx>
          <c:spPr>
            <a:ln w="25400">
              <a:solidFill>
                <a:srgbClr val="0C2B53"/>
              </a:solidFill>
            </a:ln>
          </c:spPr>
          <c:marker>
            <c:symbol val="none"/>
          </c:marker>
          <c:cat>
            <c:strRef>
              <c:f>'Model 2yr FaceAmt'!$K$2:$K$215</c:f>
              <c:strCache>
                <c:ptCount val="207"/>
                <c:pt idx="0">
                  <c:v>reportdate</c:v>
                </c:pt>
                <c:pt idx="1">
                  <c:v>01/31/1999</c:v>
                </c:pt>
                <c:pt idx="2">
                  <c:v>02/28/1999</c:v>
                </c:pt>
                <c:pt idx="3">
                  <c:v>03/31/1999</c:v>
                </c:pt>
                <c:pt idx="4">
                  <c:v>04/30/1999</c:v>
                </c:pt>
                <c:pt idx="5">
                  <c:v>05/31/1999</c:v>
                </c:pt>
                <c:pt idx="6">
                  <c:v>06/30/1999</c:v>
                </c:pt>
                <c:pt idx="7">
                  <c:v>07/31/1999</c:v>
                </c:pt>
                <c:pt idx="8">
                  <c:v>08/31/1999</c:v>
                </c:pt>
                <c:pt idx="9">
                  <c:v>09/30/1999</c:v>
                </c:pt>
                <c:pt idx="10">
                  <c:v>10/31/1999</c:v>
                </c:pt>
                <c:pt idx="11">
                  <c:v>11/30/1999</c:v>
                </c:pt>
                <c:pt idx="12">
                  <c:v>12/31/1999</c:v>
                </c:pt>
                <c:pt idx="13">
                  <c:v>01/31/2000</c:v>
                </c:pt>
                <c:pt idx="14">
                  <c:v>02/29/2000</c:v>
                </c:pt>
                <c:pt idx="15">
                  <c:v>03/31/2000</c:v>
                </c:pt>
                <c:pt idx="16">
                  <c:v>04/30/2000</c:v>
                </c:pt>
                <c:pt idx="17">
                  <c:v>05/31/2000</c:v>
                </c:pt>
                <c:pt idx="18">
                  <c:v>06/30/2000</c:v>
                </c:pt>
                <c:pt idx="19">
                  <c:v>07/31/2000</c:v>
                </c:pt>
                <c:pt idx="20">
                  <c:v>08/31/2000</c:v>
                </c:pt>
                <c:pt idx="21">
                  <c:v>09/30/2000</c:v>
                </c:pt>
                <c:pt idx="22">
                  <c:v>10/31/2000</c:v>
                </c:pt>
                <c:pt idx="23">
                  <c:v>11/30/2000</c:v>
                </c:pt>
                <c:pt idx="24">
                  <c:v>12/31/2000</c:v>
                </c:pt>
                <c:pt idx="25">
                  <c:v>01/31/2001</c:v>
                </c:pt>
                <c:pt idx="26">
                  <c:v>02/28/2001</c:v>
                </c:pt>
                <c:pt idx="27">
                  <c:v>03/31/2001</c:v>
                </c:pt>
                <c:pt idx="28">
                  <c:v>04/30/2001</c:v>
                </c:pt>
                <c:pt idx="29">
                  <c:v>05/31/2001</c:v>
                </c:pt>
                <c:pt idx="30">
                  <c:v>06/30/2001</c:v>
                </c:pt>
                <c:pt idx="31">
                  <c:v>07/31/2001</c:v>
                </c:pt>
                <c:pt idx="32">
                  <c:v>08/31/2001</c:v>
                </c:pt>
                <c:pt idx="33">
                  <c:v>09/30/2001</c:v>
                </c:pt>
                <c:pt idx="34">
                  <c:v>10/31/2001</c:v>
                </c:pt>
                <c:pt idx="35">
                  <c:v>11/30/2001</c:v>
                </c:pt>
                <c:pt idx="36">
                  <c:v>12/31/2001</c:v>
                </c:pt>
                <c:pt idx="37">
                  <c:v>01/31/2002</c:v>
                </c:pt>
                <c:pt idx="38">
                  <c:v>02/28/2002</c:v>
                </c:pt>
                <c:pt idx="39">
                  <c:v>03/31/2002</c:v>
                </c:pt>
                <c:pt idx="40">
                  <c:v>04/30/2002</c:v>
                </c:pt>
                <c:pt idx="41">
                  <c:v>05/31/2002</c:v>
                </c:pt>
                <c:pt idx="42">
                  <c:v>06/30/2002</c:v>
                </c:pt>
                <c:pt idx="43">
                  <c:v>07/31/2002</c:v>
                </c:pt>
                <c:pt idx="44">
                  <c:v>08/31/2002</c:v>
                </c:pt>
                <c:pt idx="45">
                  <c:v>09/30/2002</c:v>
                </c:pt>
                <c:pt idx="46">
                  <c:v>10/31/2002</c:v>
                </c:pt>
                <c:pt idx="47">
                  <c:v>11/30/2002</c:v>
                </c:pt>
                <c:pt idx="48">
                  <c:v>12/31/2002</c:v>
                </c:pt>
                <c:pt idx="49">
                  <c:v>01/31/2003</c:v>
                </c:pt>
                <c:pt idx="50">
                  <c:v>02/28/2003</c:v>
                </c:pt>
                <c:pt idx="51">
                  <c:v>03/31/2003</c:v>
                </c:pt>
                <c:pt idx="52">
                  <c:v>04/30/2003</c:v>
                </c:pt>
                <c:pt idx="53">
                  <c:v>05/31/2003</c:v>
                </c:pt>
                <c:pt idx="54">
                  <c:v>06/30/2003</c:v>
                </c:pt>
                <c:pt idx="55">
                  <c:v>07/31/2003</c:v>
                </c:pt>
                <c:pt idx="56">
                  <c:v>08/31/2003</c:v>
                </c:pt>
                <c:pt idx="57">
                  <c:v>09/30/2003</c:v>
                </c:pt>
                <c:pt idx="58">
                  <c:v>10/31/2003</c:v>
                </c:pt>
                <c:pt idx="59">
                  <c:v>11/30/2003</c:v>
                </c:pt>
                <c:pt idx="60">
                  <c:v>12/31/2003</c:v>
                </c:pt>
                <c:pt idx="61">
                  <c:v>01/31/2004</c:v>
                </c:pt>
                <c:pt idx="62">
                  <c:v>02/29/2004</c:v>
                </c:pt>
                <c:pt idx="63">
                  <c:v>03/31/2004</c:v>
                </c:pt>
                <c:pt idx="64">
                  <c:v>04/30/2004</c:v>
                </c:pt>
                <c:pt idx="65">
                  <c:v>05/31/2004</c:v>
                </c:pt>
                <c:pt idx="66">
                  <c:v>06/30/2004</c:v>
                </c:pt>
                <c:pt idx="67">
                  <c:v>07/31/2004</c:v>
                </c:pt>
                <c:pt idx="68">
                  <c:v>08/31/2004</c:v>
                </c:pt>
                <c:pt idx="69">
                  <c:v>09/30/2004</c:v>
                </c:pt>
                <c:pt idx="70">
                  <c:v>10/31/2004</c:v>
                </c:pt>
                <c:pt idx="71">
                  <c:v>11/30/2004</c:v>
                </c:pt>
                <c:pt idx="72">
                  <c:v>12/31/2004</c:v>
                </c:pt>
                <c:pt idx="73">
                  <c:v>01/31/2005</c:v>
                </c:pt>
                <c:pt idx="74">
                  <c:v>02/28/2005</c:v>
                </c:pt>
                <c:pt idx="75">
                  <c:v>03/31/2005</c:v>
                </c:pt>
                <c:pt idx="76">
                  <c:v>04/30/2005</c:v>
                </c:pt>
                <c:pt idx="77">
                  <c:v>05/31/2005</c:v>
                </c:pt>
                <c:pt idx="78">
                  <c:v>06/30/2005</c:v>
                </c:pt>
                <c:pt idx="79">
                  <c:v>07/31/2005</c:v>
                </c:pt>
                <c:pt idx="80">
                  <c:v>08/31/2005</c:v>
                </c:pt>
                <c:pt idx="81">
                  <c:v>09/30/2005</c:v>
                </c:pt>
                <c:pt idx="82">
                  <c:v>10/31/2005</c:v>
                </c:pt>
                <c:pt idx="83">
                  <c:v>11/30/2005</c:v>
                </c:pt>
                <c:pt idx="84">
                  <c:v>12/31/2005</c:v>
                </c:pt>
                <c:pt idx="85">
                  <c:v>01/31/2006</c:v>
                </c:pt>
                <c:pt idx="86">
                  <c:v>02/28/2006</c:v>
                </c:pt>
                <c:pt idx="87">
                  <c:v>03/31/2006</c:v>
                </c:pt>
                <c:pt idx="88">
                  <c:v>04/30/2006</c:v>
                </c:pt>
                <c:pt idx="89">
                  <c:v>05/31/2006</c:v>
                </c:pt>
                <c:pt idx="90">
                  <c:v>06/30/2006</c:v>
                </c:pt>
                <c:pt idx="91">
                  <c:v>07/31/2006</c:v>
                </c:pt>
                <c:pt idx="92">
                  <c:v>08/31/2006</c:v>
                </c:pt>
                <c:pt idx="93">
                  <c:v>09/30/2006</c:v>
                </c:pt>
                <c:pt idx="94">
                  <c:v>10/31/2006</c:v>
                </c:pt>
                <c:pt idx="95">
                  <c:v>11/30/2006</c:v>
                </c:pt>
                <c:pt idx="96">
                  <c:v>12/31/2006</c:v>
                </c:pt>
                <c:pt idx="97">
                  <c:v>01/31/2007</c:v>
                </c:pt>
                <c:pt idx="98">
                  <c:v>02/28/2007</c:v>
                </c:pt>
                <c:pt idx="99">
                  <c:v>03/31/2007</c:v>
                </c:pt>
                <c:pt idx="100">
                  <c:v>04/30/2007</c:v>
                </c:pt>
                <c:pt idx="101">
                  <c:v>05/31/2007</c:v>
                </c:pt>
                <c:pt idx="102">
                  <c:v>06/30/2007</c:v>
                </c:pt>
                <c:pt idx="103">
                  <c:v>07/31/2007</c:v>
                </c:pt>
                <c:pt idx="104">
                  <c:v>08/31/2007</c:v>
                </c:pt>
                <c:pt idx="105">
                  <c:v>09/30/2007</c:v>
                </c:pt>
                <c:pt idx="106">
                  <c:v>10/31/2007</c:v>
                </c:pt>
                <c:pt idx="107">
                  <c:v>11/30/2007</c:v>
                </c:pt>
                <c:pt idx="108">
                  <c:v>12/31/2007</c:v>
                </c:pt>
                <c:pt idx="109">
                  <c:v>01/31/2008</c:v>
                </c:pt>
                <c:pt idx="110">
                  <c:v>02/29/2008</c:v>
                </c:pt>
                <c:pt idx="111">
                  <c:v>03/31/2008</c:v>
                </c:pt>
                <c:pt idx="112">
                  <c:v>04/30/2008</c:v>
                </c:pt>
                <c:pt idx="113">
                  <c:v>05/31/2008</c:v>
                </c:pt>
                <c:pt idx="114">
                  <c:v>06/30/2008</c:v>
                </c:pt>
                <c:pt idx="115">
                  <c:v>07/31/2008</c:v>
                </c:pt>
                <c:pt idx="116">
                  <c:v>08/31/2008</c:v>
                </c:pt>
                <c:pt idx="117">
                  <c:v>09/30/2008</c:v>
                </c:pt>
                <c:pt idx="118">
                  <c:v>10/31/2008</c:v>
                </c:pt>
                <c:pt idx="119">
                  <c:v>11/30/2008</c:v>
                </c:pt>
                <c:pt idx="120">
                  <c:v>12/31/2008</c:v>
                </c:pt>
                <c:pt idx="121">
                  <c:v>01/31/2009</c:v>
                </c:pt>
                <c:pt idx="122">
                  <c:v>02/28/2009</c:v>
                </c:pt>
                <c:pt idx="123">
                  <c:v>03/31/2009</c:v>
                </c:pt>
                <c:pt idx="124">
                  <c:v>04/30/2009</c:v>
                </c:pt>
                <c:pt idx="125">
                  <c:v>05/31/2009</c:v>
                </c:pt>
                <c:pt idx="126">
                  <c:v>06/30/2009</c:v>
                </c:pt>
                <c:pt idx="127">
                  <c:v>07/31/2009</c:v>
                </c:pt>
                <c:pt idx="128">
                  <c:v>08/31/2009</c:v>
                </c:pt>
                <c:pt idx="129">
                  <c:v>09/30/2009</c:v>
                </c:pt>
                <c:pt idx="130">
                  <c:v>10/31/2009</c:v>
                </c:pt>
                <c:pt idx="131">
                  <c:v>11/30/2009</c:v>
                </c:pt>
                <c:pt idx="132">
                  <c:v>12/31/2009</c:v>
                </c:pt>
                <c:pt idx="133">
                  <c:v>01/31/2010</c:v>
                </c:pt>
                <c:pt idx="134">
                  <c:v>02/28/2010</c:v>
                </c:pt>
                <c:pt idx="135">
                  <c:v>03/31/2010</c:v>
                </c:pt>
                <c:pt idx="136">
                  <c:v>04/30/2010</c:v>
                </c:pt>
                <c:pt idx="137">
                  <c:v>05/31/2010</c:v>
                </c:pt>
                <c:pt idx="138">
                  <c:v>06/30/2010</c:v>
                </c:pt>
                <c:pt idx="139">
                  <c:v>07/31/2010</c:v>
                </c:pt>
                <c:pt idx="140">
                  <c:v>08/31/2010</c:v>
                </c:pt>
                <c:pt idx="141">
                  <c:v>09/30/2010</c:v>
                </c:pt>
                <c:pt idx="142">
                  <c:v>10/31/2010</c:v>
                </c:pt>
                <c:pt idx="143">
                  <c:v>11/30/2010</c:v>
                </c:pt>
                <c:pt idx="144">
                  <c:v>12/31/2010</c:v>
                </c:pt>
                <c:pt idx="145">
                  <c:v>01/31/2011</c:v>
                </c:pt>
                <c:pt idx="146">
                  <c:v>02/28/2011</c:v>
                </c:pt>
                <c:pt idx="147">
                  <c:v>03/31/2011</c:v>
                </c:pt>
                <c:pt idx="148">
                  <c:v>04/30/2011</c:v>
                </c:pt>
                <c:pt idx="149">
                  <c:v>05/31/2011</c:v>
                </c:pt>
                <c:pt idx="150">
                  <c:v>06/30/2011</c:v>
                </c:pt>
                <c:pt idx="151">
                  <c:v>07/31/2011</c:v>
                </c:pt>
                <c:pt idx="152">
                  <c:v>08/31/2011</c:v>
                </c:pt>
                <c:pt idx="153">
                  <c:v>09/30/2011</c:v>
                </c:pt>
                <c:pt idx="154">
                  <c:v>10/31/2011</c:v>
                </c:pt>
                <c:pt idx="155">
                  <c:v>11/30/2011</c:v>
                </c:pt>
                <c:pt idx="156">
                  <c:v>12/31/2011</c:v>
                </c:pt>
                <c:pt idx="157">
                  <c:v>01/31/2012</c:v>
                </c:pt>
                <c:pt idx="158">
                  <c:v>02/29/2012</c:v>
                </c:pt>
                <c:pt idx="159">
                  <c:v>03/31/2012</c:v>
                </c:pt>
                <c:pt idx="160">
                  <c:v>04/30/2012</c:v>
                </c:pt>
                <c:pt idx="161">
                  <c:v>05/31/2012</c:v>
                </c:pt>
                <c:pt idx="162">
                  <c:v>06/30/2012</c:v>
                </c:pt>
                <c:pt idx="163">
                  <c:v>07/31/2012</c:v>
                </c:pt>
                <c:pt idx="164">
                  <c:v>08/31/2012</c:v>
                </c:pt>
                <c:pt idx="165">
                  <c:v>09/30/2012</c:v>
                </c:pt>
                <c:pt idx="166">
                  <c:v>10/31/2012</c:v>
                </c:pt>
                <c:pt idx="167">
                  <c:v>11/30/2012</c:v>
                </c:pt>
                <c:pt idx="168">
                  <c:v>12/31/2012</c:v>
                </c:pt>
                <c:pt idx="169">
                  <c:v>01/31/2013</c:v>
                </c:pt>
                <c:pt idx="170">
                  <c:v>02/28/2013</c:v>
                </c:pt>
                <c:pt idx="171">
                  <c:v>03/31/2013</c:v>
                </c:pt>
                <c:pt idx="172">
                  <c:v>04/30/2013</c:v>
                </c:pt>
                <c:pt idx="173">
                  <c:v>05/31/2013</c:v>
                </c:pt>
                <c:pt idx="174">
                  <c:v>06/30/2013</c:v>
                </c:pt>
                <c:pt idx="175">
                  <c:v>07/31/2013</c:v>
                </c:pt>
                <c:pt idx="176">
                  <c:v>08/31/2013</c:v>
                </c:pt>
                <c:pt idx="177">
                  <c:v>09/30/2013</c:v>
                </c:pt>
                <c:pt idx="178">
                  <c:v>10/31/2013</c:v>
                </c:pt>
                <c:pt idx="179">
                  <c:v>11/30/2013</c:v>
                </c:pt>
                <c:pt idx="180">
                  <c:v>12/31/2013</c:v>
                </c:pt>
                <c:pt idx="181">
                  <c:v>01/31/2014</c:v>
                </c:pt>
                <c:pt idx="182">
                  <c:v>02/28/2014</c:v>
                </c:pt>
                <c:pt idx="183">
                  <c:v>03/31/2014</c:v>
                </c:pt>
                <c:pt idx="184">
                  <c:v>04/30/2014</c:v>
                </c:pt>
                <c:pt idx="185">
                  <c:v>05/31/2014</c:v>
                </c:pt>
                <c:pt idx="186">
                  <c:v>06/30/2014</c:v>
                </c:pt>
                <c:pt idx="187">
                  <c:v>07/31/2014</c:v>
                </c:pt>
                <c:pt idx="188">
                  <c:v>08/31/2014</c:v>
                </c:pt>
                <c:pt idx="189">
                  <c:v>09/30/2014</c:v>
                </c:pt>
                <c:pt idx="190">
                  <c:v>10/31/2014</c:v>
                </c:pt>
                <c:pt idx="191">
                  <c:v>11/30/2014</c:v>
                </c:pt>
                <c:pt idx="192">
                  <c:v>12/31/2014</c:v>
                </c:pt>
                <c:pt idx="193">
                  <c:v>01/31/2015</c:v>
                </c:pt>
                <c:pt idx="194">
                  <c:v>02/28/2015</c:v>
                </c:pt>
                <c:pt idx="195">
                  <c:v>03/31/2015</c:v>
                </c:pt>
                <c:pt idx="196">
                  <c:v>04/30/2015</c:v>
                </c:pt>
                <c:pt idx="197">
                  <c:v>05/31/2015</c:v>
                </c:pt>
                <c:pt idx="198">
                  <c:v>06/30/2015</c:v>
                </c:pt>
                <c:pt idx="199">
                  <c:v>07/31/2015</c:v>
                </c:pt>
                <c:pt idx="200">
                  <c:v>08/31/2015</c:v>
                </c:pt>
                <c:pt idx="201">
                  <c:v>09/30/2015</c:v>
                </c:pt>
                <c:pt idx="202">
                  <c:v>10/31/2015</c:v>
                </c:pt>
                <c:pt idx="203">
                  <c:v>11/30/2015</c:v>
                </c:pt>
                <c:pt idx="204">
                  <c:v>12/31/2015</c:v>
                </c:pt>
                <c:pt idx="205">
                  <c:v>01/31/2016</c:v>
                </c:pt>
                <c:pt idx="206">
                  <c:v>02/29/2016</c:v>
                </c:pt>
              </c:strCache>
            </c:strRef>
          </c:cat>
          <c:val>
            <c:numRef>
              <c:f>'Model 2yr FaceAmt'!$P$3:$P$215</c:f>
              <c:numCache>
                <c:formatCode>#,##0.0</c:formatCode>
                <c:ptCount val="213"/>
                <c:pt idx="0">
                  <c:v>58.977665406972015</c:v>
                </c:pt>
                <c:pt idx="1">
                  <c:v>57.287083695838746</c:v>
                </c:pt>
                <c:pt idx="2">
                  <c:v>48.404898774107942</c:v>
                </c:pt>
                <c:pt idx="3">
                  <c:v>47.798305649027142</c:v>
                </c:pt>
                <c:pt idx="4">
                  <c:v>45.743034760821693</c:v>
                </c:pt>
                <c:pt idx="5">
                  <c:v>49.777993562295329</c:v>
                </c:pt>
                <c:pt idx="6">
                  <c:v>49.051911782519028</c:v>
                </c:pt>
                <c:pt idx="7">
                  <c:v>49.051911782519028</c:v>
                </c:pt>
                <c:pt idx="8">
                  <c:v>44.800034890148879</c:v>
                </c:pt>
                <c:pt idx="9">
                  <c:v>44.565250364561322</c:v>
                </c:pt>
                <c:pt idx="10">
                  <c:v>44.565250364561322</c:v>
                </c:pt>
                <c:pt idx="11">
                  <c:v>44.565250364561322</c:v>
                </c:pt>
                <c:pt idx="12">
                  <c:v>42.468254444720401</c:v>
                </c:pt>
                <c:pt idx="13">
                  <c:v>40.410666035947585</c:v>
                </c:pt>
                <c:pt idx="14">
                  <c:v>40.589832247913854</c:v>
                </c:pt>
                <c:pt idx="15">
                  <c:v>40.699590633473804</c:v>
                </c:pt>
                <c:pt idx="16">
                  <c:v>39.638110444065404</c:v>
                </c:pt>
                <c:pt idx="17">
                  <c:v>39.698018255204062</c:v>
                </c:pt>
                <c:pt idx="18">
                  <c:v>39.489260239261235</c:v>
                </c:pt>
                <c:pt idx="19">
                  <c:v>39.523781890193547</c:v>
                </c:pt>
                <c:pt idx="20">
                  <c:v>40.49454956062209</c:v>
                </c:pt>
                <c:pt idx="21">
                  <c:v>39.769806048412875</c:v>
                </c:pt>
                <c:pt idx="22">
                  <c:v>38.316812785158675</c:v>
                </c:pt>
                <c:pt idx="23">
                  <c:v>34.373496209324294</c:v>
                </c:pt>
                <c:pt idx="24">
                  <c:v>30.635780612992448</c:v>
                </c:pt>
                <c:pt idx="25">
                  <c:v>30.402784041809834</c:v>
                </c:pt>
                <c:pt idx="26">
                  <c:v>31.567455634505535</c:v>
                </c:pt>
                <c:pt idx="27">
                  <c:v>29.150116625489197</c:v>
                </c:pt>
                <c:pt idx="28">
                  <c:v>24.818952351231729</c:v>
                </c:pt>
                <c:pt idx="29">
                  <c:v>19.464396767064692</c:v>
                </c:pt>
                <c:pt idx="30">
                  <c:v>17.872767080610572</c:v>
                </c:pt>
                <c:pt idx="31">
                  <c:v>17.175793018496606</c:v>
                </c:pt>
                <c:pt idx="32">
                  <c:v>17.103786654784482</c:v>
                </c:pt>
                <c:pt idx="33">
                  <c:v>14.493612632147334</c:v>
                </c:pt>
                <c:pt idx="34">
                  <c:v>13.118691755843603</c:v>
                </c:pt>
                <c:pt idx="35">
                  <c:v>13.960915065001409</c:v>
                </c:pt>
                <c:pt idx="36">
                  <c:v>16.754765356790642</c:v>
                </c:pt>
                <c:pt idx="37">
                  <c:v>16.275820615177249</c:v>
                </c:pt>
                <c:pt idx="38">
                  <c:v>17.000379876817323</c:v>
                </c:pt>
                <c:pt idx="39">
                  <c:v>18.801374896098917</c:v>
                </c:pt>
                <c:pt idx="40">
                  <c:v>23.891782212586804</c:v>
                </c:pt>
                <c:pt idx="41">
                  <c:v>23.887522606711208</c:v>
                </c:pt>
                <c:pt idx="42">
                  <c:v>23.67041881416829</c:v>
                </c:pt>
                <c:pt idx="43">
                  <c:v>23.016425044572593</c:v>
                </c:pt>
                <c:pt idx="44">
                  <c:v>23.445280637105348</c:v>
                </c:pt>
                <c:pt idx="45">
                  <c:v>24.147028685021997</c:v>
                </c:pt>
                <c:pt idx="46">
                  <c:v>24.880735360939614</c:v>
                </c:pt>
                <c:pt idx="47">
                  <c:v>24.534324748857898</c:v>
                </c:pt>
                <c:pt idx="48">
                  <c:v>24.887972346841032</c:v>
                </c:pt>
                <c:pt idx="49">
                  <c:v>25.062739008958712</c:v>
                </c:pt>
                <c:pt idx="50">
                  <c:v>25.435681501153329</c:v>
                </c:pt>
                <c:pt idx="51">
                  <c:v>27.046090543079831</c:v>
                </c:pt>
                <c:pt idx="52">
                  <c:v>28.380802951052818</c:v>
                </c:pt>
                <c:pt idx="53">
                  <c:v>28.96107593374515</c:v>
                </c:pt>
                <c:pt idx="54">
                  <c:v>27.732854212786439</c:v>
                </c:pt>
                <c:pt idx="55">
                  <c:v>28.508959907294134</c:v>
                </c:pt>
                <c:pt idx="56">
                  <c:v>28.875638982230829</c:v>
                </c:pt>
                <c:pt idx="57">
                  <c:v>30.116858670257233</c:v>
                </c:pt>
                <c:pt idx="58">
                  <c:v>33.521665759872484</c:v>
                </c:pt>
                <c:pt idx="59">
                  <c:v>33.382341036713541</c:v>
                </c:pt>
                <c:pt idx="60">
                  <c:v>34.912584089499632</c:v>
                </c:pt>
                <c:pt idx="61">
                  <c:v>37.070213679639217</c:v>
                </c:pt>
                <c:pt idx="62">
                  <c:v>38.45974393235899</c:v>
                </c:pt>
                <c:pt idx="63">
                  <c:v>44.458376286164494</c:v>
                </c:pt>
                <c:pt idx="64">
                  <c:v>33.362034287259576</c:v>
                </c:pt>
                <c:pt idx="65">
                  <c:v>34.271856688340165</c:v>
                </c:pt>
                <c:pt idx="66">
                  <c:v>33.477903593854684</c:v>
                </c:pt>
                <c:pt idx="67">
                  <c:v>35.039053621803305</c:v>
                </c:pt>
                <c:pt idx="68">
                  <c:v>39.302497512566553</c:v>
                </c:pt>
                <c:pt idx="69">
                  <c:v>39.184977978915512</c:v>
                </c:pt>
                <c:pt idx="70">
                  <c:v>39.573567948861559</c:v>
                </c:pt>
                <c:pt idx="71">
                  <c:v>50.66143416395343</c:v>
                </c:pt>
                <c:pt idx="72">
                  <c:v>52.833710040226848</c:v>
                </c:pt>
                <c:pt idx="73">
                  <c:v>54.197997137610976</c:v>
                </c:pt>
                <c:pt idx="74">
                  <c:v>55.527183398480759</c:v>
                </c:pt>
                <c:pt idx="75">
                  <c:v>60.387809098269273</c:v>
                </c:pt>
                <c:pt idx="76">
                  <c:v>61.533176441485082</c:v>
                </c:pt>
                <c:pt idx="77">
                  <c:v>64.826387650987741</c:v>
                </c:pt>
                <c:pt idx="78">
                  <c:v>64.728012735936929</c:v>
                </c:pt>
                <c:pt idx="79">
                  <c:v>66.60321215462757</c:v>
                </c:pt>
                <c:pt idx="80">
                  <c:v>60.817016749479777</c:v>
                </c:pt>
                <c:pt idx="81">
                  <c:v>60.771480623834606</c:v>
                </c:pt>
                <c:pt idx="82">
                  <c:v>59.301294319467658</c:v>
                </c:pt>
                <c:pt idx="83">
                  <c:v>54.941101796442602</c:v>
                </c:pt>
                <c:pt idx="84">
                  <c:v>54.659426746473926</c:v>
                </c:pt>
                <c:pt idx="85">
                  <c:v>54.032687825562853</c:v>
                </c:pt>
                <c:pt idx="86">
                  <c:v>56.169102082984914</c:v>
                </c:pt>
                <c:pt idx="87">
                  <c:v>56.111118339913332</c:v>
                </c:pt>
                <c:pt idx="88">
                  <c:v>55.940733266221066</c:v>
                </c:pt>
                <c:pt idx="89">
                  <c:v>56.122563698521624</c:v>
                </c:pt>
                <c:pt idx="90">
                  <c:v>56.073281887898787</c:v>
                </c:pt>
                <c:pt idx="91">
                  <c:v>56.211657394010842</c:v>
                </c:pt>
                <c:pt idx="92">
                  <c:v>64.289165452720042</c:v>
                </c:pt>
                <c:pt idx="93">
                  <c:v>63.88717029490617</c:v>
                </c:pt>
                <c:pt idx="94">
                  <c:v>63.844266042849171</c:v>
                </c:pt>
                <c:pt idx="95">
                  <c:v>62.435607694689367</c:v>
                </c:pt>
                <c:pt idx="96">
                  <c:v>62.435607694689367</c:v>
                </c:pt>
                <c:pt idx="97">
                  <c:v>62.481531525605007</c:v>
                </c:pt>
                <c:pt idx="98">
                  <c:v>62.760387899888102</c:v>
                </c:pt>
                <c:pt idx="99">
                  <c:v>63.219077007219141</c:v>
                </c:pt>
                <c:pt idx="100">
                  <c:v>66.143073278855198</c:v>
                </c:pt>
                <c:pt idx="101">
                  <c:v>66.539747162746124</c:v>
                </c:pt>
                <c:pt idx="102">
                  <c:v>66.589701125401405</c:v>
                </c:pt>
                <c:pt idx="103">
                  <c:v>66.423347436761063</c:v>
                </c:pt>
                <c:pt idx="104">
                  <c:v>60.304508223505515</c:v>
                </c:pt>
                <c:pt idx="105">
                  <c:v>59.05565201382754</c:v>
                </c:pt>
                <c:pt idx="106">
                  <c:v>59.05565201382754</c:v>
                </c:pt>
                <c:pt idx="107">
                  <c:v>70.004440533110554</c:v>
                </c:pt>
                <c:pt idx="108">
                  <c:v>70.004440533110554</c:v>
                </c:pt>
                <c:pt idx="109">
                  <c:v>70.004440533110554</c:v>
                </c:pt>
                <c:pt idx="110">
                  <c:v>67.183212326738797</c:v>
                </c:pt>
                <c:pt idx="111">
                  <c:v>62.106561048888366</c:v>
                </c:pt>
                <c:pt idx="112">
                  <c:v>58.814079235059893</c:v>
                </c:pt>
                <c:pt idx="113">
                  <c:v>59.711640588897872</c:v>
                </c:pt>
                <c:pt idx="114">
                  <c:v>56.470883883325286</c:v>
                </c:pt>
                <c:pt idx="115">
                  <c:v>57.258233537738057</c:v>
                </c:pt>
                <c:pt idx="116">
                  <c:v>48.44836560204476</c:v>
                </c:pt>
                <c:pt idx="117">
                  <c:v>51.045567462807675</c:v>
                </c:pt>
                <c:pt idx="118">
                  <c:v>45.084479812711258</c:v>
                </c:pt>
                <c:pt idx="119">
                  <c:v>58.779216717037151</c:v>
                </c:pt>
                <c:pt idx="120">
                  <c:v>54.711102318852781</c:v>
                </c:pt>
                <c:pt idx="121">
                  <c:v>54.275672118730043</c:v>
                </c:pt>
                <c:pt idx="122">
                  <c:v>52.414625718566285</c:v>
                </c:pt>
                <c:pt idx="123">
                  <c:v>48.42955342903533</c:v>
                </c:pt>
                <c:pt idx="124">
                  <c:v>47.639197672046578</c:v>
                </c:pt>
                <c:pt idx="125">
                  <c:v>40.092622570486576</c:v>
                </c:pt>
                <c:pt idx="126">
                  <c:v>40.646240511897297</c:v>
                </c:pt>
                <c:pt idx="127">
                  <c:v>40.350856667359366</c:v>
                </c:pt>
                <c:pt idx="128">
                  <c:v>40.7637115520509</c:v>
                </c:pt>
                <c:pt idx="129">
                  <c:v>41.271852459245324</c:v>
                </c:pt>
                <c:pt idx="130">
                  <c:v>41.585472922352821</c:v>
                </c:pt>
                <c:pt idx="131">
                  <c:v>41.434928951655074</c:v>
                </c:pt>
                <c:pt idx="132">
                  <c:v>41.511102419775867</c:v>
                </c:pt>
                <c:pt idx="133">
                  <c:v>41.244582190873551</c:v>
                </c:pt>
                <c:pt idx="134">
                  <c:v>41.272542059031061</c:v>
                </c:pt>
                <c:pt idx="135">
                  <c:v>40.969092766975884</c:v>
                </c:pt>
                <c:pt idx="136">
                  <c:v>41.10103456350712</c:v>
                </c:pt>
                <c:pt idx="137">
                  <c:v>40.93491049101933</c:v>
                </c:pt>
                <c:pt idx="138">
                  <c:v>41.152090979587712</c:v>
                </c:pt>
                <c:pt idx="139">
                  <c:v>41.36619811024871</c:v>
                </c:pt>
                <c:pt idx="140">
                  <c:v>40.641813544759749</c:v>
                </c:pt>
                <c:pt idx="141">
                  <c:v>40.526898480607279</c:v>
                </c:pt>
                <c:pt idx="142">
                  <c:v>40.828084630263206</c:v>
                </c:pt>
                <c:pt idx="143">
                  <c:v>34.073927824976394</c:v>
                </c:pt>
                <c:pt idx="144">
                  <c:v>34.8698631499309</c:v>
                </c:pt>
                <c:pt idx="145">
                  <c:v>35.465254194651436</c:v>
                </c:pt>
                <c:pt idx="146">
                  <c:v>37.214051322349164</c:v>
                </c:pt>
                <c:pt idx="147">
                  <c:v>38.515785287926782</c:v>
                </c:pt>
                <c:pt idx="148">
                  <c:v>39.107255238545456</c:v>
                </c:pt>
                <c:pt idx="149">
                  <c:v>59.643173829836918</c:v>
                </c:pt>
                <c:pt idx="150">
                  <c:v>62.871361643744059</c:v>
                </c:pt>
                <c:pt idx="151">
                  <c:v>72.226050857987673</c:v>
                </c:pt>
                <c:pt idx="152">
                  <c:v>66.015549050050538</c:v>
                </c:pt>
                <c:pt idx="153">
                  <c:v>62.282905926006606</c:v>
                </c:pt>
                <c:pt idx="154">
                  <c:v>58.923380921223632</c:v>
                </c:pt>
                <c:pt idx="155">
                  <c:v>56.501931018197482</c:v>
                </c:pt>
                <c:pt idx="156">
                  <c:v>53.386372376831872</c:v>
                </c:pt>
                <c:pt idx="157">
                  <c:v>53.315927827069864</c:v>
                </c:pt>
                <c:pt idx="158">
                  <c:v>54.078423147643171</c:v>
                </c:pt>
                <c:pt idx="159">
                  <c:v>51.512805478266841</c:v>
                </c:pt>
                <c:pt idx="160">
                  <c:v>52.147918395268434</c:v>
                </c:pt>
                <c:pt idx="161">
                  <c:v>52.202374855128831</c:v>
                </c:pt>
                <c:pt idx="162">
                  <c:v>51.99479146762063</c:v>
                </c:pt>
                <c:pt idx="163">
                  <c:v>50.004263053827245</c:v>
                </c:pt>
                <c:pt idx="164">
                  <c:v>49.719485936378746</c:v>
                </c:pt>
                <c:pt idx="165">
                  <c:v>49.66075981985589</c:v>
                </c:pt>
                <c:pt idx="166">
                  <c:v>48.95855862481941</c:v>
                </c:pt>
                <c:pt idx="167">
                  <c:v>48.333052698101007</c:v>
                </c:pt>
                <c:pt idx="168">
                  <c:v>47.60207927261623</c:v>
                </c:pt>
                <c:pt idx="169">
                  <c:v>47.931594758803527</c:v>
                </c:pt>
                <c:pt idx="170">
                  <c:v>48.528992370511702</c:v>
                </c:pt>
                <c:pt idx="171">
                  <c:v>48.528992370511702</c:v>
                </c:pt>
                <c:pt idx="172">
                  <c:v>49.272804969556361</c:v>
                </c:pt>
                <c:pt idx="173">
                  <c:v>49.272627625648781</c:v>
                </c:pt>
                <c:pt idx="174">
                  <c:v>49.272627625648781</c:v>
                </c:pt>
                <c:pt idx="175">
                  <c:v>48.943050983835441</c:v>
                </c:pt>
                <c:pt idx="176">
                  <c:v>48.944105068095908</c:v>
                </c:pt>
                <c:pt idx="177">
                  <c:v>48.855339045260884</c:v>
                </c:pt>
                <c:pt idx="178">
                  <c:v>44.130250970396837</c:v>
                </c:pt>
                <c:pt idx="179">
                  <c:v>42.7915521749389</c:v>
                </c:pt>
                <c:pt idx="180">
                  <c:v>43.32344794467631</c:v>
                </c:pt>
                <c:pt idx="181">
                  <c:v>44.363663940260381</c:v>
                </c:pt>
                <c:pt idx="182">
                  <c:v>44.708965894676858</c:v>
                </c:pt>
                <c:pt idx="183">
                  <c:v>45.599330379900628</c:v>
                </c:pt>
                <c:pt idx="184">
                  <c:v>44.084280319470913</c:v>
                </c:pt>
                <c:pt idx="185">
                  <c:v>44.084280319470913</c:v>
                </c:pt>
                <c:pt idx="186">
                  <c:v>43.983582839162651</c:v>
                </c:pt>
                <c:pt idx="187">
                  <c:v>42.261723551901255</c:v>
                </c:pt>
                <c:pt idx="188">
                  <c:v>39.123042557306668</c:v>
                </c:pt>
                <c:pt idx="189">
                  <c:v>38.154749273125262</c:v>
                </c:pt>
                <c:pt idx="190">
                  <c:v>38.02262579387191</c:v>
                </c:pt>
                <c:pt idx="191">
                  <c:v>29.896555425040596</c:v>
                </c:pt>
                <c:pt idx="192">
                  <c:v>29.198147421572688</c:v>
                </c:pt>
                <c:pt idx="193">
                  <c:v>32.461168371516294</c:v>
                </c:pt>
                <c:pt idx="194">
                  <c:v>31.233089216076959</c:v>
                </c:pt>
                <c:pt idx="195">
                  <c:v>33.565665978489356</c:v>
                </c:pt>
                <c:pt idx="196">
                  <c:v>38.265680641635647</c:v>
                </c:pt>
                <c:pt idx="197">
                  <c:v>43.488646566001009</c:v>
                </c:pt>
                <c:pt idx="198">
                  <c:v>40.450374112559565</c:v>
                </c:pt>
                <c:pt idx="199">
                  <c:v>35.934443183656903</c:v>
                </c:pt>
                <c:pt idx="200">
                  <c:v>39.274298749567379</c:v>
                </c:pt>
                <c:pt idx="201">
                  <c:v>38.665398219418506</c:v>
                </c:pt>
                <c:pt idx="202">
                  <c:v>36.270727148386761</c:v>
                </c:pt>
                <c:pt idx="203">
                  <c:v>35.43877558716099</c:v>
                </c:pt>
                <c:pt idx="204">
                  <c:v>33.636164945316196</c:v>
                </c:pt>
                <c:pt idx="205">
                  <c:v>33.647221356122046</c:v>
                </c:pt>
              </c:numCache>
            </c:numRef>
          </c:val>
          <c:smooth val="0"/>
          <c:extLst>
            <c:ext xmlns:c16="http://schemas.microsoft.com/office/drawing/2014/chart" uri="{C3380CC4-5D6E-409C-BE32-E72D297353CC}">
              <c16:uniqueId val="{00000000-DADC-4EED-82C0-16F325E60DBB}"/>
            </c:ext>
          </c:extLst>
        </c:ser>
        <c:dLbls>
          <c:showLegendKey val="0"/>
          <c:showVal val="0"/>
          <c:showCatName val="0"/>
          <c:showSerName val="0"/>
          <c:showPercent val="0"/>
          <c:showBubbleSize val="0"/>
        </c:dLbls>
        <c:marker val="1"/>
        <c:smooth val="0"/>
        <c:axId val="58607488"/>
        <c:axId val="58609024"/>
      </c:lineChart>
      <c:lineChart>
        <c:grouping val="standard"/>
        <c:varyColors val="0"/>
        <c:ser>
          <c:idx val="1"/>
          <c:order val="0"/>
          <c:tx>
            <c:strRef>
              <c:f>'Model 2yr FaceAmt'!$I$2</c:f>
              <c:strCache>
                <c:ptCount val="1"/>
                <c:pt idx="0">
                  <c:v>BofA-ML US HY</c:v>
                </c:pt>
              </c:strCache>
            </c:strRef>
          </c:tx>
          <c:spPr>
            <a:ln w="25400">
              <a:solidFill>
                <a:srgbClr val="E0BA4C"/>
              </a:solidFill>
            </a:ln>
          </c:spPr>
          <c:marker>
            <c:symbol val="none"/>
          </c:marker>
          <c:cat>
            <c:strRef>
              <c:f>'Model 2yr FaceAmt'!$K$2:$K$215</c:f>
              <c:strCache>
                <c:ptCount val="207"/>
                <c:pt idx="0">
                  <c:v>reportdate</c:v>
                </c:pt>
                <c:pt idx="1">
                  <c:v>01/31/1999</c:v>
                </c:pt>
                <c:pt idx="2">
                  <c:v>02/28/1999</c:v>
                </c:pt>
                <c:pt idx="3">
                  <c:v>03/31/1999</c:v>
                </c:pt>
                <c:pt idx="4">
                  <c:v>04/30/1999</c:v>
                </c:pt>
                <c:pt idx="5">
                  <c:v>05/31/1999</c:v>
                </c:pt>
                <c:pt idx="6">
                  <c:v>06/30/1999</c:v>
                </c:pt>
                <c:pt idx="7">
                  <c:v>07/31/1999</c:v>
                </c:pt>
                <c:pt idx="8">
                  <c:v>08/31/1999</c:v>
                </c:pt>
                <c:pt idx="9">
                  <c:v>09/30/1999</c:v>
                </c:pt>
                <c:pt idx="10">
                  <c:v>10/31/1999</c:v>
                </c:pt>
                <c:pt idx="11">
                  <c:v>11/30/1999</c:v>
                </c:pt>
                <c:pt idx="12">
                  <c:v>12/31/1999</c:v>
                </c:pt>
                <c:pt idx="13">
                  <c:v>01/31/2000</c:v>
                </c:pt>
                <c:pt idx="14">
                  <c:v>02/29/2000</c:v>
                </c:pt>
                <c:pt idx="15">
                  <c:v>03/31/2000</c:v>
                </c:pt>
                <c:pt idx="16">
                  <c:v>04/30/2000</c:v>
                </c:pt>
                <c:pt idx="17">
                  <c:v>05/31/2000</c:v>
                </c:pt>
                <c:pt idx="18">
                  <c:v>06/30/2000</c:v>
                </c:pt>
                <c:pt idx="19">
                  <c:v>07/31/2000</c:v>
                </c:pt>
                <c:pt idx="20">
                  <c:v>08/31/2000</c:v>
                </c:pt>
                <c:pt idx="21">
                  <c:v>09/30/2000</c:v>
                </c:pt>
                <c:pt idx="22">
                  <c:v>10/31/2000</c:v>
                </c:pt>
                <c:pt idx="23">
                  <c:v>11/30/2000</c:v>
                </c:pt>
                <c:pt idx="24">
                  <c:v>12/31/2000</c:v>
                </c:pt>
                <c:pt idx="25">
                  <c:v>01/31/2001</c:v>
                </c:pt>
                <c:pt idx="26">
                  <c:v>02/28/2001</c:v>
                </c:pt>
                <c:pt idx="27">
                  <c:v>03/31/2001</c:v>
                </c:pt>
                <c:pt idx="28">
                  <c:v>04/30/2001</c:v>
                </c:pt>
                <c:pt idx="29">
                  <c:v>05/31/2001</c:v>
                </c:pt>
                <c:pt idx="30">
                  <c:v>06/30/2001</c:v>
                </c:pt>
                <c:pt idx="31">
                  <c:v>07/31/2001</c:v>
                </c:pt>
                <c:pt idx="32">
                  <c:v>08/31/2001</c:v>
                </c:pt>
                <c:pt idx="33">
                  <c:v>09/30/2001</c:v>
                </c:pt>
                <c:pt idx="34">
                  <c:v>10/31/2001</c:v>
                </c:pt>
                <c:pt idx="35">
                  <c:v>11/30/2001</c:v>
                </c:pt>
                <c:pt idx="36">
                  <c:v>12/31/2001</c:v>
                </c:pt>
                <c:pt idx="37">
                  <c:v>01/31/2002</c:v>
                </c:pt>
                <c:pt idx="38">
                  <c:v>02/28/2002</c:v>
                </c:pt>
                <c:pt idx="39">
                  <c:v>03/31/2002</c:v>
                </c:pt>
                <c:pt idx="40">
                  <c:v>04/30/2002</c:v>
                </c:pt>
                <c:pt idx="41">
                  <c:v>05/31/2002</c:v>
                </c:pt>
                <c:pt idx="42">
                  <c:v>06/30/2002</c:v>
                </c:pt>
                <c:pt idx="43">
                  <c:v>07/31/2002</c:v>
                </c:pt>
                <c:pt idx="44">
                  <c:v>08/31/2002</c:v>
                </c:pt>
                <c:pt idx="45">
                  <c:v>09/30/2002</c:v>
                </c:pt>
                <c:pt idx="46">
                  <c:v>10/31/2002</c:v>
                </c:pt>
                <c:pt idx="47">
                  <c:v>11/30/2002</c:v>
                </c:pt>
                <c:pt idx="48">
                  <c:v>12/31/2002</c:v>
                </c:pt>
                <c:pt idx="49">
                  <c:v>01/31/2003</c:v>
                </c:pt>
                <c:pt idx="50">
                  <c:v>02/28/2003</c:v>
                </c:pt>
                <c:pt idx="51">
                  <c:v>03/31/2003</c:v>
                </c:pt>
                <c:pt idx="52">
                  <c:v>04/30/2003</c:v>
                </c:pt>
                <c:pt idx="53">
                  <c:v>05/31/2003</c:v>
                </c:pt>
                <c:pt idx="54">
                  <c:v>06/30/2003</c:v>
                </c:pt>
                <c:pt idx="55">
                  <c:v>07/31/2003</c:v>
                </c:pt>
                <c:pt idx="56">
                  <c:v>08/31/2003</c:v>
                </c:pt>
                <c:pt idx="57">
                  <c:v>09/30/2003</c:v>
                </c:pt>
                <c:pt idx="58">
                  <c:v>10/31/2003</c:v>
                </c:pt>
                <c:pt idx="59">
                  <c:v>11/30/2003</c:v>
                </c:pt>
                <c:pt idx="60">
                  <c:v>12/31/2003</c:v>
                </c:pt>
                <c:pt idx="61">
                  <c:v>01/31/2004</c:v>
                </c:pt>
                <c:pt idx="62">
                  <c:v>02/29/2004</c:v>
                </c:pt>
                <c:pt idx="63">
                  <c:v>03/31/2004</c:v>
                </c:pt>
                <c:pt idx="64">
                  <c:v>04/30/2004</c:v>
                </c:pt>
                <c:pt idx="65">
                  <c:v>05/31/2004</c:v>
                </c:pt>
                <c:pt idx="66">
                  <c:v>06/30/2004</c:v>
                </c:pt>
                <c:pt idx="67">
                  <c:v>07/31/2004</c:v>
                </c:pt>
                <c:pt idx="68">
                  <c:v>08/31/2004</c:v>
                </c:pt>
                <c:pt idx="69">
                  <c:v>09/30/2004</c:v>
                </c:pt>
                <c:pt idx="70">
                  <c:v>10/31/2004</c:v>
                </c:pt>
                <c:pt idx="71">
                  <c:v>11/30/2004</c:v>
                </c:pt>
                <c:pt idx="72">
                  <c:v>12/31/2004</c:v>
                </c:pt>
                <c:pt idx="73">
                  <c:v>01/31/2005</c:v>
                </c:pt>
                <c:pt idx="74">
                  <c:v>02/28/2005</c:v>
                </c:pt>
                <c:pt idx="75">
                  <c:v>03/31/2005</c:v>
                </c:pt>
                <c:pt idx="76">
                  <c:v>04/30/2005</c:v>
                </c:pt>
                <c:pt idx="77">
                  <c:v>05/31/2005</c:v>
                </c:pt>
                <c:pt idx="78">
                  <c:v>06/30/2005</c:v>
                </c:pt>
                <c:pt idx="79">
                  <c:v>07/31/2005</c:v>
                </c:pt>
                <c:pt idx="80">
                  <c:v>08/31/2005</c:v>
                </c:pt>
                <c:pt idx="81">
                  <c:v>09/30/2005</c:v>
                </c:pt>
                <c:pt idx="82">
                  <c:v>10/31/2005</c:v>
                </c:pt>
                <c:pt idx="83">
                  <c:v>11/30/2005</c:v>
                </c:pt>
                <c:pt idx="84">
                  <c:v>12/31/2005</c:v>
                </c:pt>
                <c:pt idx="85">
                  <c:v>01/31/2006</c:v>
                </c:pt>
                <c:pt idx="86">
                  <c:v>02/28/2006</c:v>
                </c:pt>
                <c:pt idx="87">
                  <c:v>03/31/2006</c:v>
                </c:pt>
                <c:pt idx="88">
                  <c:v>04/30/2006</c:v>
                </c:pt>
                <c:pt idx="89">
                  <c:v>05/31/2006</c:v>
                </c:pt>
                <c:pt idx="90">
                  <c:v>06/30/2006</c:v>
                </c:pt>
                <c:pt idx="91">
                  <c:v>07/31/2006</c:v>
                </c:pt>
                <c:pt idx="92">
                  <c:v>08/31/2006</c:v>
                </c:pt>
                <c:pt idx="93">
                  <c:v>09/30/2006</c:v>
                </c:pt>
                <c:pt idx="94">
                  <c:v>10/31/2006</c:v>
                </c:pt>
                <c:pt idx="95">
                  <c:v>11/30/2006</c:v>
                </c:pt>
                <c:pt idx="96">
                  <c:v>12/31/2006</c:v>
                </c:pt>
                <c:pt idx="97">
                  <c:v>01/31/2007</c:v>
                </c:pt>
                <c:pt idx="98">
                  <c:v>02/28/2007</c:v>
                </c:pt>
                <c:pt idx="99">
                  <c:v>03/31/2007</c:v>
                </c:pt>
                <c:pt idx="100">
                  <c:v>04/30/2007</c:v>
                </c:pt>
                <c:pt idx="101">
                  <c:v>05/31/2007</c:v>
                </c:pt>
                <c:pt idx="102">
                  <c:v>06/30/2007</c:v>
                </c:pt>
                <c:pt idx="103">
                  <c:v>07/31/2007</c:v>
                </c:pt>
                <c:pt idx="104">
                  <c:v>08/31/2007</c:v>
                </c:pt>
                <c:pt idx="105">
                  <c:v>09/30/2007</c:v>
                </c:pt>
                <c:pt idx="106">
                  <c:v>10/31/2007</c:v>
                </c:pt>
                <c:pt idx="107">
                  <c:v>11/30/2007</c:v>
                </c:pt>
                <c:pt idx="108">
                  <c:v>12/31/2007</c:v>
                </c:pt>
                <c:pt idx="109">
                  <c:v>01/31/2008</c:v>
                </c:pt>
                <c:pt idx="110">
                  <c:v>02/29/2008</c:v>
                </c:pt>
                <c:pt idx="111">
                  <c:v>03/31/2008</c:v>
                </c:pt>
                <c:pt idx="112">
                  <c:v>04/30/2008</c:v>
                </c:pt>
                <c:pt idx="113">
                  <c:v>05/31/2008</c:v>
                </c:pt>
                <c:pt idx="114">
                  <c:v>06/30/2008</c:v>
                </c:pt>
                <c:pt idx="115">
                  <c:v>07/31/2008</c:v>
                </c:pt>
                <c:pt idx="116">
                  <c:v>08/31/2008</c:v>
                </c:pt>
                <c:pt idx="117">
                  <c:v>09/30/2008</c:v>
                </c:pt>
                <c:pt idx="118">
                  <c:v>10/31/2008</c:v>
                </c:pt>
                <c:pt idx="119">
                  <c:v>11/30/2008</c:v>
                </c:pt>
                <c:pt idx="120">
                  <c:v>12/31/2008</c:v>
                </c:pt>
                <c:pt idx="121">
                  <c:v>01/31/2009</c:v>
                </c:pt>
                <c:pt idx="122">
                  <c:v>02/28/2009</c:v>
                </c:pt>
                <c:pt idx="123">
                  <c:v>03/31/2009</c:v>
                </c:pt>
                <c:pt idx="124">
                  <c:v>04/30/2009</c:v>
                </c:pt>
                <c:pt idx="125">
                  <c:v>05/31/2009</c:v>
                </c:pt>
                <c:pt idx="126">
                  <c:v>06/30/2009</c:v>
                </c:pt>
                <c:pt idx="127">
                  <c:v>07/31/2009</c:v>
                </c:pt>
                <c:pt idx="128">
                  <c:v>08/31/2009</c:v>
                </c:pt>
                <c:pt idx="129">
                  <c:v>09/30/2009</c:v>
                </c:pt>
                <c:pt idx="130">
                  <c:v>10/31/2009</c:v>
                </c:pt>
                <c:pt idx="131">
                  <c:v>11/30/2009</c:v>
                </c:pt>
                <c:pt idx="132">
                  <c:v>12/31/2009</c:v>
                </c:pt>
                <c:pt idx="133">
                  <c:v>01/31/2010</c:v>
                </c:pt>
                <c:pt idx="134">
                  <c:v>02/28/2010</c:v>
                </c:pt>
                <c:pt idx="135">
                  <c:v>03/31/2010</c:v>
                </c:pt>
                <c:pt idx="136">
                  <c:v>04/30/2010</c:v>
                </c:pt>
                <c:pt idx="137">
                  <c:v>05/31/2010</c:v>
                </c:pt>
                <c:pt idx="138">
                  <c:v>06/30/2010</c:v>
                </c:pt>
                <c:pt idx="139">
                  <c:v>07/31/2010</c:v>
                </c:pt>
                <c:pt idx="140">
                  <c:v>08/31/2010</c:v>
                </c:pt>
                <c:pt idx="141">
                  <c:v>09/30/2010</c:v>
                </c:pt>
                <c:pt idx="142">
                  <c:v>10/31/2010</c:v>
                </c:pt>
                <c:pt idx="143">
                  <c:v>11/30/2010</c:v>
                </c:pt>
                <c:pt idx="144">
                  <c:v>12/31/2010</c:v>
                </c:pt>
                <c:pt idx="145">
                  <c:v>01/31/2011</c:v>
                </c:pt>
                <c:pt idx="146">
                  <c:v>02/28/2011</c:v>
                </c:pt>
                <c:pt idx="147">
                  <c:v>03/31/2011</c:v>
                </c:pt>
                <c:pt idx="148">
                  <c:v>04/30/2011</c:v>
                </c:pt>
                <c:pt idx="149">
                  <c:v>05/31/2011</c:v>
                </c:pt>
                <c:pt idx="150">
                  <c:v>06/30/2011</c:v>
                </c:pt>
                <c:pt idx="151">
                  <c:v>07/31/2011</c:v>
                </c:pt>
                <c:pt idx="152">
                  <c:v>08/31/2011</c:v>
                </c:pt>
                <c:pt idx="153">
                  <c:v>09/30/2011</c:v>
                </c:pt>
                <c:pt idx="154">
                  <c:v>10/31/2011</c:v>
                </c:pt>
                <c:pt idx="155">
                  <c:v>11/30/2011</c:v>
                </c:pt>
                <c:pt idx="156">
                  <c:v>12/31/2011</c:v>
                </c:pt>
                <c:pt idx="157">
                  <c:v>01/31/2012</c:v>
                </c:pt>
                <c:pt idx="158">
                  <c:v>02/29/2012</c:v>
                </c:pt>
                <c:pt idx="159">
                  <c:v>03/31/2012</c:v>
                </c:pt>
                <c:pt idx="160">
                  <c:v>04/30/2012</c:v>
                </c:pt>
                <c:pt idx="161">
                  <c:v>05/31/2012</c:v>
                </c:pt>
                <c:pt idx="162">
                  <c:v>06/30/2012</c:v>
                </c:pt>
                <c:pt idx="163">
                  <c:v>07/31/2012</c:v>
                </c:pt>
                <c:pt idx="164">
                  <c:v>08/31/2012</c:v>
                </c:pt>
                <c:pt idx="165">
                  <c:v>09/30/2012</c:v>
                </c:pt>
                <c:pt idx="166">
                  <c:v>10/31/2012</c:v>
                </c:pt>
                <c:pt idx="167">
                  <c:v>11/30/2012</c:v>
                </c:pt>
                <c:pt idx="168">
                  <c:v>12/31/2012</c:v>
                </c:pt>
                <c:pt idx="169">
                  <c:v>01/31/2013</c:v>
                </c:pt>
                <c:pt idx="170">
                  <c:v>02/28/2013</c:v>
                </c:pt>
                <c:pt idx="171">
                  <c:v>03/31/2013</c:v>
                </c:pt>
                <c:pt idx="172">
                  <c:v>04/30/2013</c:v>
                </c:pt>
                <c:pt idx="173">
                  <c:v>05/31/2013</c:v>
                </c:pt>
                <c:pt idx="174">
                  <c:v>06/30/2013</c:v>
                </c:pt>
                <c:pt idx="175">
                  <c:v>07/31/2013</c:v>
                </c:pt>
                <c:pt idx="176">
                  <c:v>08/31/2013</c:v>
                </c:pt>
                <c:pt idx="177">
                  <c:v>09/30/2013</c:v>
                </c:pt>
                <c:pt idx="178">
                  <c:v>10/31/2013</c:v>
                </c:pt>
                <c:pt idx="179">
                  <c:v>11/30/2013</c:v>
                </c:pt>
                <c:pt idx="180">
                  <c:v>12/31/2013</c:v>
                </c:pt>
                <c:pt idx="181">
                  <c:v>01/31/2014</c:v>
                </c:pt>
                <c:pt idx="182">
                  <c:v>02/28/2014</c:v>
                </c:pt>
                <c:pt idx="183">
                  <c:v>03/31/2014</c:v>
                </c:pt>
                <c:pt idx="184">
                  <c:v>04/30/2014</c:v>
                </c:pt>
                <c:pt idx="185">
                  <c:v>05/31/2014</c:v>
                </c:pt>
                <c:pt idx="186">
                  <c:v>06/30/2014</c:v>
                </c:pt>
                <c:pt idx="187">
                  <c:v>07/31/2014</c:v>
                </c:pt>
                <c:pt idx="188">
                  <c:v>08/31/2014</c:v>
                </c:pt>
                <c:pt idx="189">
                  <c:v>09/30/2014</c:v>
                </c:pt>
                <c:pt idx="190">
                  <c:v>10/31/2014</c:v>
                </c:pt>
                <c:pt idx="191">
                  <c:v>11/30/2014</c:v>
                </c:pt>
                <c:pt idx="192">
                  <c:v>12/31/2014</c:v>
                </c:pt>
                <c:pt idx="193">
                  <c:v>01/31/2015</c:v>
                </c:pt>
                <c:pt idx="194">
                  <c:v>02/28/2015</c:v>
                </c:pt>
                <c:pt idx="195">
                  <c:v>03/31/2015</c:v>
                </c:pt>
                <c:pt idx="196">
                  <c:v>04/30/2015</c:v>
                </c:pt>
                <c:pt idx="197">
                  <c:v>05/31/2015</c:v>
                </c:pt>
                <c:pt idx="198">
                  <c:v>06/30/2015</c:v>
                </c:pt>
                <c:pt idx="199">
                  <c:v>07/31/2015</c:v>
                </c:pt>
                <c:pt idx="200">
                  <c:v>08/31/2015</c:v>
                </c:pt>
                <c:pt idx="201">
                  <c:v>09/30/2015</c:v>
                </c:pt>
                <c:pt idx="202">
                  <c:v>10/31/2015</c:v>
                </c:pt>
                <c:pt idx="203">
                  <c:v>11/30/2015</c:v>
                </c:pt>
                <c:pt idx="204">
                  <c:v>12/31/2015</c:v>
                </c:pt>
                <c:pt idx="205">
                  <c:v>01/31/2016</c:v>
                </c:pt>
                <c:pt idx="206">
                  <c:v>02/29/2016</c:v>
                </c:pt>
              </c:strCache>
            </c:strRef>
          </c:cat>
          <c:val>
            <c:numRef>
              <c:f>'Model 2yr FaceAmt'!$I$3:$I$215</c:f>
              <c:numCache>
                <c:formatCode>#,##0.00</c:formatCode>
                <c:ptCount val="213"/>
                <c:pt idx="0">
                  <c:v>3.7350225718299566</c:v>
                </c:pt>
                <c:pt idx="1">
                  <c:v>3.7718189134112046</c:v>
                </c:pt>
                <c:pt idx="2">
                  <c:v>3.1820707761990259</c:v>
                </c:pt>
                <c:pt idx="3">
                  <c:v>3.3354522689961406</c:v>
                </c:pt>
                <c:pt idx="4">
                  <c:v>3.6023115762124904</c:v>
                </c:pt>
                <c:pt idx="5">
                  <c:v>4.3006383598225142</c:v>
                </c:pt>
                <c:pt idx="6">
                  <c:v>4.0932482772720453</c:v>
                </c:pt>
                <c:pt idx="7">
                  <c:v>4.2519635526971644</c:v>
                </c:pt>
                <c:pt idx="8">
                  <c:v>4.4317993747846378</c:v>
                </c:pt>
                <c:pt idx="9">
                  <c:v>4.7347390022291158</c:v>
                </c:pt>
                <c:pt idx="10">
                  <c:v>4.6736158964882923</c:v>
                </c:pt>
                <c:pt idx="11">
                  <c:v>4.764479906510914</c:v>
                </c:pt>
                <c:pt idx="12">
                  <c:v>5.6778836946574707</c:v>
                </c:pt>
                <c:pt idx="13">
                  <c:v>6.6507195814872304</c:v>
                </c:pt>
                <c:pt idx="14">
                  <c:v>6.6609058261494702</c:v>
                </c:pt>
                <c:pt idx="15">
                  <c:v>7.3283295731453011</c:v>
                </c:pt>
                <c:pt idx="16">
                  <c:v>8.3285381232620015</c:v>
                </c:pt>
                <c:pt idx="17">
                  <c:v>8.4539024778201277</c:v>
                </c:pt>
                <c:pt idx="18">
                  <c:v>8.3892182795082562</c:v>
                </c:pt>
                <c:pt idx="19">
                  <c:v>8.9481294178521473</c:v>
                </c:pt>
                <c:pt idx="20">
                  <c:v>9.0111734651667934</c:v>
                </c:pt>
                <c:pt idx="21">
                  <c:v>9.3389857831231637</c:v>
                </c:pt>
                <c:pt idx="22">
                  <c:v>10.080219034297338</c:v>
                </c:pt>
                <c:pt idx="23">
                  <c:v>9.9868559239533159</c:v>
                </c:pt>
                <c:pt idx="24">
                  <c:v>11.395232483978992</c:v>
                </c:pt>
                <c:pt idx="25">
                  <c:v>11.627225749964879</c:v>
                </c:pt>
                <c:pt idx="26">
                  <c:v>11.93319317599277</c:v>
                </c:pt>
                <c:pt idx="27">
                  <c:v>11.3061354923313</c:v>
                </c:pt>
                <c:pt idx="28">
                  <c:v>12.097461407645985</c:v>
                </c:pt>
                <c:pt idx="29">
                  <c:v>11.462837888450411</c:v>
                </c:pt>
                <c:pt idx="30">
                  <c:v>12.676043308027882</c:v>
                </c:pt>
                <c:pt idx="31">
                  <c:v>13.067859445479673</c:v>
                </c:pt>
                <c:pt idx="32">
                  <c:v>12.761196624781142</c:v>
                </c:pt>
                <c:pt idx="33">
                  <c:v>12.851009922242241</c:v>
                </c:pt>
                <c:pt idx="34">
                  <c:v>14.377287946101436</c:v>
                </c:pt>
                <c:pt idx="35">
                  <c:v>15.23450019021986</c:v>
                </c:pt>
                <c:pt idx="36">
                  <c:v>16.751073611674943</c:v>
                </c:pt>
                <c:pt idx="37">
                  <c:v>17.162344105733496</c:v>
                </c:pt>
                <c:pt idx="38">
                  <c:v>18.094265364285384</c:v>
                </c:pt>
                <c:pt idx="39">
                  <c:v>20.590944507862929</c:v>
                </c:pt>
                <c:pt idx="40">
                  <c:v>21.803913233008828</c:v>
                </c:pt>
                <c:pt idx="41">
                  <c:v>23.094265652470778</c:v>
                </c:pt>
                <c:pt idx="42">
                  <c:v>24.039416060841198</c:v>
                </c:pt>
                <c:pt idx="43">
                  <c:v>24.233923737382128</c:v>
                </c:pt>
                <c:pt idx="44">
                  <c:v>25.324739033424031</c:v>
                </c:pt>
                <c:pt idx="45">
                  <c:v>25.012018059117775</c:v>
                </c:pt>
                <c:pt idx="46">
                  <c:v>24.310615962506414</c:v>
                </c:pt>
                <c:pt idx="47">
                  <c:v>24.427610029823853</c:v>
                </c:pt>
                <c:pt idx="48">
                  <c:v>24.59965644552668</c:v>
                </c:pt>
                <c:pt idx="49">
                  <c:v>24.508425690710762</c:v>
                </c:pt>
                <c:pt idx="50">
                  <c:v>23.964602010769664</c:v>
                </c:pt>
                <c:pt idx="51">
                  <c:v>22.792871094259112</c:v>
                </c:pt>
                <c:pt idx="52">
                  <c:v>21.81581259236825</c:v>
                </c:pt>
                <c:pt idx="53">
                  <c:v>22.048533043214171</c:v>
                </c:pt>
                <c:pt idx="54">
                  <c:v>20.714730455417047</c:v>
                </c:pt>
                <c:pt idx="55">
                  <c:v>20.297233139803769</c:v>
                </c:pt>
                <c:pt idx="56">
                  <c:v>19.318120010352438</c:v>
                </c:pt>
                <c:pt idx="57">
                  <c:v>18.67224131366817</c:v>
                </c:pt>
                <c:pt idx="58">
                  <c:v>17.352233001991213</c:v>
                </c:pt>
                <c:pt idx="59">
                  <c:v>16.674321334358584</c:v>
                </c:pt>
                <c:pt idx="60">
                  <c:v>14.890522920187882</c:v>
                </c:pt>
                <c:pt idx="61">
                  <c:v>14.126487488275441</c:v>
                </c:pt>
                <c:pt idx="62">
                  <c:v>13.153486511209685</c:v>
                </c:pt>
                <c:pt idx="63">
                  <c:v>10.592874868861943</c:v>
                </c:pt>
                <c:pt idx="64">
                  <c:v>7.934255570931116</c:v>
                </c:pt>
                <c:pt idx="65">
                  <c:v>8.032736900782071</c:v>
                </c:pt>
                <c:pt idx="66">
                  <c:v>8.468148707568103</c:v>
                </c:pt>
                <c:pt idx="67">
                  <c:v>8.1563873538126561</c:v>
                </c:pt>
                <c:pt idx="68">
                  <c:v>6.8934807032667926</c:v>
                </c:pt>
                <c:pt idx="69">
                  <c:v>6.7575215424652839</c:v>
                </c:pt>
                <c:pt idx="70">
                  <c:v>6.6604626920046845</c:v>
                </c:pt>
                <c:pt idx="71">
                  <c:v>6.0117192605002669</c:v>
                </c:pt>
                <c:pt idx="72">
                  <c:v>6.1713979345227425</c:v>
                </c:pt>
                <c:pt idx="73">
                  <c:v>5.9386658671640991</c:v>
                </c:pt>
                <c:pt idx="74">
                  <c:v>4.6073625214000042</c:v>
                </c:pt>
                <c:pt idx="75">
                  <c:v>4.12018889370108</c:v>
                </c:pt>
                <c:pt idx="76">
                  <c:v>3.8299713174164718</c:v>
                </c:pt>
                <c:pt idx="77">
                  <c:v>3.5089629362681882</c:v>
                </c:pt>
                <c:pt idx="78">
                  <c:v>2.6620422682243476</c:v>
                </c:pt>
                <c:pt idx="79">
                  <c:v>2.6710312973280503</c:v>
                </c:pt>
                <c:pt idx="80">
                  <c:v>4.6693132271162945</c:v>
                </c:pt>
                <c:pt idx="81">
                  <c:v>4.5884379561808872</c:v>
                </c:pt>
                <c:pt idx="82">
                  <c:v>4.4434609349650138</c:v>
                </c:pt>
                <c:pt idx="83">
                  <c:v>4.9816733723039395</c:v>
                </c:pt>
                <c:pt idx="84">
                  <c:v>4.8466070546718658</c:v>
                </c:pt>
                <c:pt idx="85">
                  <c:v>4.7192919517471381</c:v>
                </c:pt>
                <c:pt idx="86">
                  <c:v>4.8884343346570036</c:v>
                </c:pt>
                <c:pt idx="87">
                  <c:v>4.8307142874098838</c:v>
                </c:pt>
                <c:pt idx="88">
                  <c:v>4.7503489493642146</c:v>
                </c:pt>
                <c:pt idx="89">
                  <c:v>4.625980771970351</c:v>
                </c:pt>
                <c:pt idx="90">
                  <c:v>4.6315802933837382</c:v>
                </c:pt>
                <c:pt idx="91">
                  <c:v>4.6073970594860825</c:v>
                </c:pt>
                <c:pt idx="92">
                  <c:v>4.7560938946124462</c:v>
                </c:pt>
                <c:pt idx="93">
                  <c:v>4.9018892156840046</c:v>
                </c:pt>
                <c:pt idx="94">
                  <c:v>4.536792892179399</c:v>
                </c:pt>
                <c:pt idx="95">
                  <c:v>4.5303552601441694</c:v>
                </c:pt>
                <c:pt idx="96">
                  <c:v>4.6692159613521289</c:v>
                </c:pt>
                <c:pt idx="97">
                  <c:v>4.5166207280113992</c:v>
                </c:pt>
                <c:pt idx="98">
                  <c:v>4.8338261637565827</c:v>
                </c:pt>
                <c:pt idx="99">
                  <c:v>4.8532428219675161</c:v>
                </c:pt>
                <c:pt idx="100">
                  <c:v>4.2964955673139071</c:v>
                </c:pt>
                <c:pt idx="101">
                  <c:v>4.2489229368531305</c:v>
                </c:pt>
                <c:pt idx="102">
                  <c:v>4.2226030706458815</c:v>
                </c:pt>
                <c:pt idx="103">
                  <c:v>4.0040243836168106</c:v>
                </c:pt>
                <c:pt idx="104">
                  <c:v>2.1988517814961259</c:v>
                </c:pt>
                <c:pt idx="105">
                  <c:v>1.9550965851244293</c:v>
                </c:pt>
                <c:pt idx="106">
                  <c:v>2.0401580330694911</c:v>
                </c:pt>
                <c:pt idx="107">
                  <c:v>1.3246348677496913</c:v>
                </c:pt>
                <c:pt idx="108">
                  <c:v>1.5280193240353723</c:v>
                </c:pt>
                <c:pt idx="109">
                  <c:v>1.5189002425447149</c:v>
                </c:pt>
                <c:pt idx="110">
                  <c:v>1.3162431702343957</c:v>
                </c:pt>
                <c:pt idx="111">
                  <c:v>1.345172445403217</c:v>
                </c:pt>
                <c:pt idx="112">
                  <c:v>1.5310131242296454</c:v>
                </c:pt>
                <c:pt idx="113">
                  <c:v>1.6552402236358688</c:v>
                </c:pt>
                <c:pt idx="114">
                  <c:v>1.7968660811677033</c:v>
                </c:pt>
                <c:pt idx="115">
                  <c:v>1.9144812976649357</c:v>
                </c:pt>
                <c:pt idx="116">
                  <c:v>1.7588296469778071</c:v>
                </c:pt>
                <c:pt idx="117">
                  <c:v>1.6211035662463953</c:v>
                </c:pt>
                <c:pt idx="118">
                  <c:v>1.7578184657516902</c:v>
                </c:pt>
                <c:pt idx="119">
                  <c:v>5.1125726839070653</c:v>
                </c:pt>
                <c:pt idx="120">
                  <c:v>5.5344399396457051</c:v>
                </c:pt>
                <c:pt idx="121">
                  <c:v>6.0020969072953596</c:v>
                </c:pt>
                <c:pt idx="122">
                  <c:v>8.8682969283851847</c:v>
                </c:pt>
                <c:pt idx="123">
                  <c:v>9.7785778640224059</c:v>
                </c:pt>
                <c:pt idx="124">
                  <c:v>10.620703091024549</c:v>
                </c:pt>
                <c:pt idx="125">
                  <c:v>14.026286869279648</c:v>
                </c:pt>
                <c:pt idx="126">
                  <c:v>14.699513284864278</c:v>
                </c:pt>
                <c:pt idx="127">
                  <c:v>15.25362077035885</c:v>
                </c:pt>
                <c:pt idx="128">
                  <c:v>15.489299440181814</c:v>
                </c:pt>
                <c:pt idx="129">
                  <c:v>15.39576081188622</c:v>
                </c:pt>
                <c:pt idx="130">
                  <c:v>15.779743118918413</c:v>
                </c:pt>
                <c:pt idx="131">
                  <c:v>16.081130655333883</c:v>
                </c:pt>
                <c:pt idx="132">
                  <c:v>15.996574373140508</c:v>
                </c:pt>
                <c:pt idx="133">
                  <c:v>17.547129576801542</c:v>
                </c:pt>
                <c:pt idx="134">
                  <c:v>17.709959062715399</c:v>
                </c:pt>
                <c:pt idx="135">
                  <c:v>17.819700780440773</c:v>
                </c:pt>
                <c:pt idx="136">
                  <c:v>16.688240068943479</c:v>
                </c:pt>
                <c:pt idx="137">
                  <c:v>16.941412310845315</c:v>
                </c:pt>
                <c:pt idx="138">
                  <c:v>16.786413687422534</c:v>
                </c:pt>
                <c:pt idx="139">
                  <c:v>16.804568182478416</c:v>
                </c:pt>
                <c:pt idx="140">
                  <c:v>16.946569341707377</c:v>
                </c:pt>
                <c:pt idx="141">
                  <c:v>16.613561049575551</c:v>
                </c:pt>
                <c:pt idx="142">
                  <c:v>16.766595650513985</c:v>
                </c:pt>
                <c:pt idx="143">
                  <c:v>13.306646785297275</c:v>
                </c:pt>
                <c:pt idx="144">
                  <c:v>13.299189633691769</c:v>
                </c:pt>
                <c:pt idx="145">
                  <c:v>12.663230055049917</c:v>
                </c:pt>
                <c:pt idx="146">
                  <c:v>8.6543901459621662</c:v>
                </c:pt>
                <c:pt idx="147">
                  <c:v>7.5968393307139337</c:v>
                </c:pt>
                <c:pt idx="148">
                  <c:v>5.9153926883075929</c:v>
                </c:pt>
                <c:pt idx="149">
                  <c:v>3.573889682537791</c:v>
                </c:pt>
                <c:pt idx="150">
                  <c:v>3.068140165197986</c:v>
                </c:pt>
                <c:pt idx="151">
                  <c:v>2.8720369590494195</c:v>
                </c:pt>
                <c:pt idx="152">
                  <c:v>2.2984395702736338</c:v>
                </c:pt>
                <c:pt idx="153">
                  <c:v>2.0289037946968085</c:v>
                </c:pt>
                <c:pt idx="154">
                  <c:v>2.7179648633773241</c:v>
                </c:pt>
                <c:pt idx="155">
                  <c:v>2.6944301468135086</c:v>
                </c:pt>
                <c:pt idx="156">
                  <c:v>2.6584270749715517</c:v>
                </c:pt>
                <c:pt idx="157">
                  <c:v>3.0282005232865061</c:v>
                </c:pt>
                <c:pt idx="158">
                  <c:v>3.0743912513310407</c:v>
                </c:pt>
                <c:pt idx="159">
                  <c:v>3.0095217702909562</c:v>
                </c:pt>
                <c:pt idx="160">
                  <c:v>3.0454915182066991</c:v>
                </c:pt>
                <c:pt idx="161">
                  <c:v>3.0336012045908136</c:v>
                </c:pt>
                <c:pt idx="162">
                  <c:v>2.9167451861501479</c:v>
                </c:pt>
                <c:pt idx="163">
                  <c:v>2.3923924350446928</c:v>
                </c:pt>
                <c:pt idx="164">
                  <c:v>2.3962764317491163</c:v>
                </c:pt>
                <c:pt idx="165">
                  <c:v>2.3994589668385773</c:v>
                </c:pt>
                <c:pt idx="166">
                  <c:v>1.945724528569754</c:v>
                </c:pt>
                <c:pt idx="167">
                  <c:v>2.6130302868110333</c:v>
                </c:pt>
                <c:pt idx="168">
                  <c:v>2.924369730617129</c:v>
                </c:pt>
                <c:pt idx="169">
                  <c:v>2.9113808392338365</c:v>
                </c:pt>
                <c:pt idx="170">
                  <c:v>3.1134614404969394</c:v>
                </c:pt>
                <c:pt idx="171">
                  <c:v>3.0914137522473979</c:v>
                </c:pt>
                <c:pt idx="172">
                  <c:v>3.0640969811193774</c:v>
                </c:pt>
                <c:pt idx="173">
                  <c:v>3.0435911874353407</c:v>
                </c:pt>
                <c:pt idx="174">
                  <c:v>3.1389760509164679</c:v>
                </c:pt>
                <c:pt idx="175">
                  <c:v>3.1788765960139997</c:v>
                </c:pt>
                <c:pt idx="176">
                  <c:v>2.9821304155730273</c:v>
                </c:pt>
                <c:pt idx="177">
                  <c:v>2.9482356979354489</c:v>
                </c:pt>
                <c:pt idx="178">
                  <c:v>2.1654308371651307</c:v>
                </c:pt>
                <c:pt idx="179">
                  <c:v>2.085260415910946</c:v>
                </c:pt>
                <c:pt idx="180">
                  <c:v>1.945448396700276</c:v>
                </c:pt>
                <c:pt idx="181">
                  <c:v>1.7325257631543209</c:v>
                </c:pt>
                <c:pt idx="182">
                  <c:v>1.6917090169332127</c:v>
                </c:pt>
                <c:pt idx="183">
                  <c:v>3.1352363284519811</c:v>
                </c:pt>
                <c:pt idx="184">
                  <c:v>3.2058428872507072</c:v>
                </c:pt>
                <c:pt idx="185">
                  <c:v>3.288486501228264</c:v>
                </c:pt>
                <c:pt idx="186">
                  <c:v>3.3525289295396865</c:v>
                </c:pt>
                <c:pt idx="187">
                  <c:v>3.1811205596182659</c:v>
                </c:pt>
                <c:pt idx="188">
                  <c:v>3.4763679041446331</c:v>
                </c:pt>
                <c:pt idx="189">
                  <c:v>3.445041107794617</c:v>
                </c:pt>
                <c:pt idx="190">
                  <c:v>3.4068938418943642</c:v>
                </c:pt>
                <c:pt idx="191">
                  <c:v>2.9527397974944245</c:v>
                </c:pt>
                <c:pt idx="192">
                  <c:v>3.8766078287156809</c:v>
                </c:pt>
                <c:pt idx="193">
                  <c:v>4.0848881655353653</c:v>
                </c:pt>
                <c:pt idx="194">
                  <c:v>4.1310129796008539</c:v>
                </c:pt>
                <c:pt idx="195">
                  <c:v>4.1284823805300528</c:v>
                </c:pt>
                <c:pt idx="196">
                  <c:v>4.1698854030784895</c:v>
                </c:pt>
                <c:pt idx="197">
                  <c:v>4.0998621681284346</c:v>
                </c:pt>
                <c:pt idx="198">
                  <c:v>4.0321647521404316</c:v>
                </c:pt>
                <c:pt idx="199">
                  <c:v>4.4812014980566754</c:v>
                </c:pt>
                <c:pt idx="200">
                  <c:v>4.6197402774412426</c:v>
                </c:pt>
                <c:pt idx="201">
                  <c:v>4.7141094091489384</c:v>
                </c:pt>
                <c:pt idx="202">
                  <c:v>4.9257846936348821</c:v>
                </c:pt>
                <c:pt idx="203">
                  <c:v>5.4349470874395598</c:v>
                </c:pt>
                <c:pt idx="204">
                  <c:v>5.8347410281703365</c:v>
                </c:pt>
                <c:pt idx="205">
                  <c:v>5.9370277637273263</c:v>
                </c:pt>
              </c:numCache>
            </c:numRef>
          </c:val>
          <c:smooth val="0"/>
          <c:extLst>
            <c:ext xmlns:c16="http://schemas.microsoft.com/office/drawing/2014/chart" uri="{C3380CC4-5D6E-409C-BE32-E72D297353CC}">
              <c16:uniqueId val="{00000001-DADC-4EED-82C0-16F325E60DBB}"/>
            </c:ext>
          </c:extLst>
        </c:ser>
        <c:dLbls>
          <c:showLegendKey val="0"/>
          <c:showVal val="0"/>
          <c:showCatName val="0"/>
          <c:showSerName val="0"/>
          <c:showPercent val="0"/>
          <c:showBubbleSize val="0"/>
        </c:dLbls>
        <c:marker val="1"/>
        <c:smooth val="0"/>
        <c:axId val="58624640"/>
        <c:axId val="58623104"/>
      </c:lineChart>
      <c:catAx>
        <c:axId val="58607488"/>
        <c:scaling>
          <c:orientation val="minMax"/>
        </c:scaling>
        <c:delete val="0"/>
        <c:axPos val="b"/>
        <c:numFmt formatCode="General" sourceLinked="0"/>
        <c:majorTickMark val="out"/>
        <c:minorTickMark val="none"/>
        <c:tickLblPos val="nextTo"/>
        <c:spPr>
          <a:ln w="9525" cmpd="thinThick">
            <a:solidFill>
              <a:srgbClr val="000000"/>
            </a:solidFill>
          </a:ln>
          <a:extLst/>
        </c:spPr>
        <c:crossAx val="58609024"/>
        <c:crosses val="autoZero"/>
        <c:auto val="1"/>
        <c:lblAlgn val="ctr"/>
        <c:lblOffset val="100"/>
        <c:noMultiLvlLbl val="0"/>
      </c:catAx>
      <c:valAx>
        <c:axId val="58609024"/>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ln w="9525" cmpd="thinThick">
            <a:solidFill>
              <a:srgbClr val="000000"/>
            </a:solidFill>
          </a:ln>
          <a:extLst/>
        </c:spPr>
        <c:crossAx val="58607488"/>
        <c:crosses val="autoZero"/>
        <c:crossBetween val="between"/>
      </c:valAx>
      <c:valAx>
        <c:axId val="58623104"/>
        <c:scaling>
          <c:orientation val="maxMin"/>
          <c:min val="0.30000000000000004"/>
        </c:scaling>
        <c:delete val="0"/>
        <c:axPos val="r"/>
        <c:numFmt formatCode="#,##0.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624640"/>
        <c:crosses val="max"/>
        <c:crossBetween val="between"/>
      </c:valAx>
      <c:catAx>
        <c:axId val="58624640"/>
        <c:scaling>
          <c:orientation val="minMax"/>
        </c:scaling>
        <c:delete val="1"/>
        <c:axPos val="t"/>
        <c:numFmt formatCode="General" sourceLinked="1"/>
        <c:majorTickMark val="out"/>
        <c:minorTickMark val="none"/>
        <c:tickLblPos val="nextTo"/>
        <c:crossAx val="58623104"/>
        <c:crosses val="autoZero"/>
        <c:auto val="1"/>
        <c:lblAlgn val="ctr"/>
        <c:lblOffset val="100"/>
        <c:noMultiLvlLbl val="0"/>
      </c:catAx>
      <c:spPr>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Summary!$F$1</c:f>
              <c:strCache>
                <c:ptCount val="1"/>
                <c:pt idx="0">
                  <c:v>Senior Secured</c:v>
                </c:pt>
              </c:strCache>
            </c:strRef>
          </c:tx>
          <c:invertIfNegative val="0"/>
          <c:cat>
            <c:numRef>
              <c:f>Summary!$E$3:$E$21</c:f>
              <c:numCache>
                <c:formatCode>General</c:formatCode>
                <c:ptCount val="19"/>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numCache>
            </c:numRef>
          </c:cat>
          <c:val>
            <c:numRef>
              <c:f>Summary!$G$3:$G$21</c:f>
              <c:numCache>
                <c:formatCode>#,##0</c:formatCode>
                <c:ptCount val="19"/>
                <c:pt idx="1">
                  <c:v>83.166666666666671</c:v>
                </c:pt>
                <c:pt idx="2">
                  <c:v>30.979166666666668</c:v>
                </c:pt>
                <c:pt idx="3">
                  <c:v>18.125</c:v>
                </c:pt>
                <c:pt idx="4">
                  <c:v>50.856924288200602</c:v>
                </c:pt>
                <c:pt idx="5">
                  <c:v>41.771157441315829</c:v>
                </c:pt>
                <c:pt idx="6">
                  <c:v>71.384133402506507</c:v>
                </c:pt>
                <c:pt idx="7">
                  <c:v>91.462399291992185</c:v>
                </c:pt>
                <c:pt idx="8">
                  <c:v>72.894833564758301</c:v>
                </c:pt>
                <c:pt idx="9">
                  <c:v>96.625</c:v>
                </c:pt>
                <c:pt idx="10">
                  <c:v>64.25</c:v>
                </c:pt>
                <c:pt idx="11">
                  <c:v>43.490256407322022</c:v>
                </c:pt>
                <c:pt idx="12">
                  <c:v>38.576282036610138</c:v>
                </c:pt>
                <c:pt idx="13">
                  <c:v>74.708333333333329</c:v>
                </c:pt>
                <c:pt idx="14">
                  <c:v>60.524202108383179</c:v>
                </c:pt>
                <c:pt idx="15">
                  <c:v>72.982678342748557</c:v>
                </c:pt>
                <c:pt idx="16">
                  <c:v>54.747916221618652</c:v>
                </c:pt>
                <c:pt idx="17">
                  <c:v>72.840427943638389</c:v>
                </c:pt>
                <c:pt idx="18">
                  <c:v>38.353525883148592</c:v>
                </c:pt>
              </c:numCache>
            </c:numRef>
          </c:val>
          <c:extLst>
            <c:ext xmlns:c16="http://schemas.microsoft.com/office/drawing/2014/chart" uri="{C3380CC4-5D6E-409C-BE32-E72D297353CC}">
              <c16:uniqueId val="{00000000-68A7-495E-8D86-AAFB21EEFA0E}"/>
            </c:ext>
          </c:extLst>
        </c:ser>
        <c:ser>
          <c:idx val="0"/>
          <c:order val="1"/>
          <c:tx>
            <c:strRef>
              <c:f>Summary!$H$1</c:f>
              <c:strCache>
                <c:ptCount val="1"/>
                <c:pt idx="0">
                  <c:v>Senior Unsecured</c:v>
                </c:pt>
              </c:strCache>
            </c:strRef>
          </c:tx>
          <c:invertIfNegative val="0"/>
          <c:cat>
            <c:numRef>
              <c:f>Summary!$E$3:$E$21</c:f>
              <c:numCache>
                <c:formatCode>General</c:formatCode>
                <c:ptCount val="19"/>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numCache>
            </c:numRef>
          </c:cat>
          <c:val>
            <c:numRef>
              <c:f>Summary!$I$3:$I$21</c:f>
              <c:numCache>
                <c:formatCode>#,##0</c:formatCode>
                <c:ptCount val="19"/>
                <c:pt idx="0">
                  <c:v>64.179285321916851</c:v>
                </c:pt>
                <c:pt idx="1">
                  <c:v>41.035714285714285</c:v>
                </c:pt>
                <c:pt idx="2">
                  <c:v>38.445757548014321</c:v>
                </c:pt>
                <c:pt idx="3">
                  <c:v>18.675964974520497</c:v>
                </c:pt>
                <c:pt idx="4">
                  <c:v>24.968251853928695</c:v>
                </c:pt>
                <c:pt idx="5">
                  <c:v>36.460321667179286</c:v>
                </c:pt>
                <c:pt idx="6">
                  <c:v>44.256944444444436</c:v>
                </c:pt>
                <c:pt idx="7">
                  <c:v>54.843229166666674</c:v>
                </c:pt>
                <c:pt idx="8">
                  <c:v>55.497270726478334</c:v>
                </c:pt>
                <c:pt idx="9">
                  <c:v>48.527314857200338</c:v>
                </c:pt>
                <c:pt idx="10">
                  <c:v>66.688332875569657</c:v>
                </c:pt>
                <c:pt idx="11">
                  <c:v>35.937784596785107</c:v>
                </c:pt>
                <c:pt idx="12">
                  <c:v>41.159816643731439</c:v>
                </c:pt>
                <c:pt idx="13">
                  <c:v>48.575066793532599</c:v>
                </c:pt>
                <c:pt idx="14">
                  <c:v>38.691498706738159</c:v>
                </c:pt>
                <c:pt idx="15">
                  <c:v>44.990079774459204</c:v>
                </c:pt>
                <c:pt idx="16">
                  <c:v>71.600000381469727</c:v>
                </c:pt>
                <c:pt idx="17">
                  <c:v>37.197366237640381</c:v>
                </c:pt>
                <c:pt idx="18">
                  <c:v>32.60831541542349</c:v>
                </c:pt>
              </c:numCache>
            </c:numRef>
          </c:val>
          <c:extLst>
            <c:ext xmlns:c16="http://schemas.microsoft.com/office/drawing/2014/chart" uri="{C3380CC4-5D6E-409C-BE32-E72D297353CC}">
              <c16:uniqueId val="{00000001-68A7-495E-8D86-AAFB21EEFA0E}"/>
            </c:ext>
          </c:extLst>
        </c:ser>
        <c:ser>
          <c:idx val="2"/>
          <c:order val="2"/>
          <c:tx>
            <c:strRef>
              <c:f>Summary!$J$1</c:f>
              <c:strCache>
                <c:ptCount val="1"/>
                <c:pt idx="0">
                  <c:v>Subordinated</c:v>
                </c:pt>
              </c:strCache>
            </c:strRef>
          </c:tx>
          <c:invertIfNegative val="0"/>
          <c:cat>
            <c:numRef>
              <c:f>Summary!$E$3:$E$21</c:f>
              <c:numCache>
                <c:formatCode>General</c:formatCode>
                <c:ptCount val="19"/>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numCache>
            </c:numRef>
          </c:cat>
          <c:val>
            <c:numRef>
              <c:f>Summary!$K$3:$K$21</c:f>
              <c:numCache>
                <c:formatCode>#,##0</c:formatCode>
                <c:ptCount val="19"/>
                <c:pt idx="0">
                  <c:v>26.90625</c:v>
                </c:pt>
                <c:pt idx="1">
                  <c:v>18.42599983215332</c:v>
                </c:pt>
                <c:pt idx="2">
                  <c:v>31.906944539811875</c:v>
                </c:pt>
                <c:pt idx="3">
                  <c:v>20.119404770079111</c:v>
                </c:pt>
                <c:pt idx="4">
                  <c:v>20.920138888888889</c:v>
                </c:pt>
                <c:pt idx="5">
                  <c:v>20.053157906783255</c:v>
                </c:pt>
                <c:pt idx="6">
                  <c:v>35.041960734947054</c:v>
                </c:pt>
                <c:pt idx="7">
                  <c:v>47.666666666666664</c:v>
                </c:pt>
                <c:pt idx="8">
                  <c:v>15.375999832153321</c:v>
                </c:pt>
                <c:pt idx="9">
                  <c:v>52.353750228881836</c:v>
                </c:pt>
                <c:pt idx="10">
                  <c:v>74.219999313354492</c:v>
                </c:pt>
                <c:pt idx="11">
                  <c:v>17.488750011945257</c:v>
                </c:pt>
                <c:pt idx="12">
                  <c:v>25.513185231663559</c:v>
                </c:pt>
                <c:pt idx="13">
                  <c:v>28.844333362579345</c:v>
                </c:pt>
                <c:pt idx="14">
                  <c:v>32.166666666666664</c:v>
                </c:pt>
                <c:pt idx="15">
                  <c:v>40.409300184249879</c:v>
                </c:pt>
                <c:pt idx="16">
                  <c:v>46</c:v>
                </c:pt>
                <c:pt idx="17">
                  <c:v>48.510000228881836</c:v>
                </c:pt>
                <c:pt idx="18">
                  <c:v>2.9000000953674316</c:v>
                </c:pt>
              </c:numCache>
            </c:numRef>
          </c:val>
          <c:extLst>
            <c:ext xmlns:c16="http://schemas.microsoft.com/office/drawing/2014/chart" uri="{C3380CC4-5D6E-409C-BE32-E72D297353CC}">
              <c16:uniqueId val="{00000002-68A7-495E-8D86-AAFB21EEFA0E}"/>
            </c:ext>
          </c:extLst>
        </c:ser>
        <c:dLbls>
          <c:showLegendKey val="0"/>
          <c:showVal val="0"/>
          <c:showCatName val="0"/>
          <c:showSerName val="0"/>
          <c:showPercent val="0"/>
          <c:showBubbleSize val="0"/>
        </c:dLbls>
        <c:gapWidth val="150"/>
        <c:axId val="58788864"/>
        <c:axId val="58823424"/>
      </c:barChart>
      <c:catAx>
        <c:axId val="58788864"/>
        <c:scaling>
          <c:orientation val="minMax"/>
        </c:scaling>
        <c:delete val="0"/>
        <c:axPos val="b"/>
        <c:numFmt formatCode="General" sourceLinked="1"/>
        <c:majorTickMark val="out"/>
        <c:minorTickMark val="none"/>
        <c:tickLblPos val="nextTo"/>
        <c:crossAx val="58823424"/>
        <c:crosses val="autoZero"/>
        <c:auto val="1"/>
        <c:lblAlgn val="ctr"/>
        <c:lblOffset val="100"/>
        <c:tickLblSkip val="2"/>
        <c:noMultiLvlLbl val="0"/>
      </c:catAx>
      <c:valAx>
        <c:axId val="58823424"/>
        <c:scaling>
          <c:orientation val="minMax"/>
        </c:scaling>
        <c:delete val="0"/>
        <c:axPos val="l"/>
        <c:majorGridlines/>
        <c:numFmt formatCode="#,##0" sourceLinked="1"/>
        <c:majorTickMark val="out"/>
        <c:minorTickMark val="none"/>
        <c:tickLblPos val="nextTo"/>
        <c:crossAx val="5878886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Summary!$N$1</c:f>
              <c:strCache>
                <c:ptCount val="1"/>
                <c:pt idx="0">
                  <c:v>Senior Secured</c:v>
                </c:pt>
              </c:strCache>
            </c:strRef>
          </c:tx>
          <c:spPr>
            <a:solidFill>
              <a:srgbClr val="0C2B53"/>
            </a:solidFill>
          </c:spPr>
          <c:invertIfNegative val="0"/>
          <c:cat>
            <c:numRef>
              <c:f>Summary!$E$3:$E$21</c:f>
              <c:numCache>
                <c:formatCode>General</c:formatCode>
                <c:ptCount val="19"/>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numCache>
            </c:numRef>
          </c:cat>
          <c:val>
            <c:numRef>
              <c:f>Summary!$O$3:$O$21</c:f>
              <c:numCache>
                <c:formatCode>#,##0</c:formatCode>
                <c:ptCount val="19"/>
                <c:pt idx="1">
                  <c:v>79.5</c:v>
                </c:pt>
                <c:pt idx="2">
                  <c:v>32.774999999999999</c:v>
                </c:pt>
                <c:pt idx="3">
                  <c:v>18.125</c:v>
                </c:pt>
                <c:pt idx="4">
                  <c:v>57.51154048033434</c:v>
                </c:pt>
                <c:pt idx="5">
                  <c:v>42.598630995977494</c:v>
                </c:pt>
                <c:pt idx="6">
                  <c:v>78.306889004177506</c:v>
                </c:pt>
                <c:pt idx="7">
                  <c:v>91.462399291992185</c:v>
                </c:pt>
                <c:pt idx="8">
                  <c:v>70.092250347137451</c:v>
                </c:pt>
                <c:pt idx="9">
                  <c:v>96.625</c:v>
                </c:pt>
                <c:pt idx="10">
                  <c:v>64.25</c:v>
                </c:pt>
                <c:pt idx="11">
                  <c:v>31.453999996185303</c:v>
                </c:pt>
                <c:pt idx="12">
                  <c:v>42.43518518518519</c:v>
                </c:pt>
                <c:pt idx="13">
                  <c:v>74.708333333333329</c:v>
                </c:pt>
                <c:pt idx="14">
                  <c:v>58.865602811177574</c:v>
                </c:pt>
                <c:pt idx="15">
                  <c:v>82.512067022777728</c:v>
                </c:pt>
                <c:pt idx="16">
                  <c:v>59.70937442779541</c:v>
                </c:pt>
                <c:pt idx="17">
                  <c:v>75.557665506998703</c:v>
                </c:pt>
                <c:pt idx="18">
                  <c:v>57.794959399164945</c:v>
                </c:pt>
              </c:numCache>
            </c:numRef>
          </c:val>
          <c:extLst>
            <c:ext xmlns:c16="http://schemas.microsoft.com/office/drawing/2014/chart" uri="{C3380CC4-5D6E-409C-BE32-E72D297353CC}">
              <c16:uniqueId val="{00000000-7DAC-4128-AB19-5FAC9425F9DC}"/>
            </c:ext>
          </c:extLst>
        </c:ser>
        <c:ser>
          <c:idx val="0"/>
          <c:order val="1"/>
          <c:tx>
            <c:strRef>
              <c:f>Summary!$P$1</c:f>
              <c:strCache>
                <c:ptCount val="1"/>
                <c:pt idx="0">
                  <c:v>Senior Unsecured</c:v>
                </c:pt>
              </c:strCache>
            </c:strRef>
          </c:tx>
          <c:spPr>
            <a:solidFill>
              <a:srgbClr val="E0BA4C"/>
            </a:solidFill>
          </c:spPr>
          <c:invertIfNegative val="0"/>
          <c:cat>
            <c:numRef>
              <c:f>Summary!$E$3:$E$21</c:f>
              <c:numCache>
                <c:formatCode>General</c:formatCode>
                <c:ptCount val="19"/>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numCache>
            </c:numRef>
          </c:cat>
          <c:val>
            <c:numRef>
              <c:f>Summary!$Q$3:$Q$21</c:f>
              <c:numCache>
                <c:formatCode>#,##0</c:formatCode>
                <c:ptCount val="19"/>
                <c:pt idx="0">
                  <c:v>64.179285321916851</c:v>
                </c:pt>
                <c:pt idx="1">
                  <c:v>45.227272727272727</c:v>
                </c:pt>
                <c:pt idx="2">
                  <c:v>34.307291666666664</c:v>
                </c:pt>
                <c:pt idx="3">
                  <c:v>22.156222301059298</c:v>
                </c:pt>
                <c:pt idx="4">
                  <c:v>26.810532296582764</c:v>
                </c:pt>
                <c:pt idx="5">
                  <c:v>33.383279878611411</c:v>
                </c:pt>
                <c:pt idx="6">
                  <c:v>44.507575757575758</c:v>
                </c:pt>
                <c:pt idx="7">
                  <c:v>51.721296296296288</c:v>
                </c:pt>
                <c:pt idx="8">
                  <c:v>48.246278263379551</c:v>
                </c:pt>
                <c:pt idx="9">
                  <c:v>53.299479166666664</c:v>
                </c:pt>
                <c:pt idx="10">
                  <c:v>66.688332875569657</c:v>
                </c:pt>
                <c:pt idx="11">
                  <c:v>37.18439347360156</c:v>
                </c:pt>
                <c:pt idx="12">
                  <c:v>44.874264664791014</c:v>
                </c:pt>
                <c:pt idx="13">
                  <c:v>46.344911045498314</c:v>
                </c:pt>
                <c:pt idx="14">
                  <c:v>34.526923626076943</c:v>
                </c:pt>
                <c:pt idx="15">
                  <c:v>44.453066476186116</c:v>
                </c:pt>
                <c:pt idx="16">
                  <c:v>71.600000381469727</c:v>
                </c:pt>
                <c:pt idx="17">
                  <c:v>38.923327990940642</c:v>
                </c:pt>
                <c:pt idx="18">
                  <c:v>34.707499912806917</c:v>
                </c:pt>
              </c:numCache>
            </c:numRef>
          </c:val>
          <c:extLst>
            <c:ext xmlns:c16="http://schemas.microsoft.com/office/drawing/2014/chart" uri="{C3380CC4-5D6E-409C-BE32-E72D297353CC}">
              <c16:uniqueId val="{00000001-7DAC-4128-AB19-5FAC9425F9DC}"/>
            </c:ext>
          </c:extLst>
        </c:ser>
        <c:ser>
          <c:idx val="2"/>
          <c:order val="2"/>
          <c:tx>
            <c:strRef>
              <c:f>Summary!$R$1</c:f>
              <c:strCache>
                <c:ptCount val="1"/>
                <c:pt idx="0">
                  <c:v>Subordinated</c:v>
                </c:pt>
              </c:strCache>
            </c:strRef>
          </c:tx>
          <c:spPr>
            <a:solidFill>
              <a:srgbClr val="1C5733"/>
            </a:solidFill>
          </c:spPr>
          <c:invertIfNegative val="0"/>
          <c:cat>
            <c:numRef>
              <c:f>Summary!$E$3:$E$21</c:f>
              <c:numCache>
                <c:formatCode>General</c:formatCode>
                <c:ptCount val="19"/>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numCache>
            </c:numRef>
          </c:cat>
          <c:val>
            <c:numRef>
              <c:f>Summary!$S$3:$S$21</c:f>
              <c:numCache>
                <c:formatCode>#,##0</c:formatCode>
                <c:ptCount val="19"/>
                <c:pt idx="0">
                  <c:v>26.90625</c:v>
                </c:pt>
                <c:pt idx="1">
                  <c:v>18.42599983215332</c:v>
                </c:pt>
                <c:pt idx="2">
                  <c:v>28.606153854956993</c:v>
                </c:pt>
                <c:pt idx="3">
                  <c:v>20.413733342488605</c:v>
                </c:pt>
                <c:pt idx="4">
                  <c:v>21.12890625</c:v>
                </c:pt>
                <c:pt idx="5">
                  <c:v>18.706470601698932</c:v>
                </c:pt>
                <c:pt idx="6">
                  <c:v>32.559444374508324</c:v>
                </c:pt>
                <c:pt idx="7">
                  <c:v>47.666666666666664</c:v>
                </c:pt>
                <c:pt idx="8">
                  <c:v>11.626666386922201</c:v>
                </c:pt>
                <c:pt idx="9">
                  <c:v>52.353750228881836</c:v>
                </c:pt>
                <c:pt idx="10">
                  <c:v>74.219999313354492</c:v>
                </c:pt>
                <c:pt idx="11">
                  <c:v>17.195208347269467</c:v>
                </c:pt>
                <c:pt idx="12">
                  <c:v>25.960333357130487</c:v>
                </c:pt>
                <c:pt idx="13">
                  <c:v>28.844333362579345</c:v>
                </c:pt>
                <c:pt idx="14">
                  <c:v>48</c:v>
                </c:pt>
                <c:pt idx="15">
                  <c:v>34.626625001430511</c:v>
                </c:pt>
                <c:pt idx="16">
                  <c:v>46</c:v>
                </c:pt>
                <c:pt idx="17">
                  <c:v>0</c:v>
                </c:pt>
                <c:pt idx="18">
                  <c:v>4.8000001907348633</c:v>
                </c:pt>
              </c:numCache>
            </c:numRef>
          </c:val>
          <c:extLst>
            <c:ext xmlns:c16="http://schemas.microsoft.com/office/drawing/2014/chart" uri="{C3380CC4-5D6E-409C-BE32-E72D297353CC}">
              <c16:uniqueId val="{00000002-7DAC-4128-AB19-5FAC9425F9DC}"/>
            </c:ext>
          </c:extLst>
        </c:ser>
        <c:dLbls>
          <c:showLegendKey val="0"/>
          <c:showVal val="0"/>
          <c:showCatName val="0"/>
          <c:showSerName val="0"/>
          <c:showPercent val="0"/>
          <c:showBubbleSize val="0"/>
        </c:dLbls>
        <c:gapWidth val="150"/>
        <c:axId val="58861824"/>
        <c:axId val="58867712"/>
      </c:barChart>
      <c:catAx>
        <c:axId val="58861824"/>
        <c:scaling>
          <c:orientation val="minMax"/>
        </c:scaling>
        <c:delete val="0"/>
        <c:axPos val="b"/>
        <c:numFmt formatCode="General"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867712"/>
        <c:crosses val="autoZero"/>
        <c:auto val="1"/>
        <c:lblAlgn val="ctr"/>
        <c:lblOffset val="100"/>
        <c:tickLblSkip val="2"/>
        <c:noMultiLvlLbl val="0"/>
      </c:catAx>
      <c:valAx>
        <c:axId val="58867712"/>
        <c:scaling>
          <c:orientation val="minMax"/>
        </c:scaling>
        <c:delete val="0"/>
        <c:axPos val="l"/>
        <c:majorGridlines>
          <c:spPr>
            <a:ln w="3175">
              <a:solidFill>
                <a:srgbClr val="969696"/>
              </a:solidFill>
              <a:prstDash val="dash"/>
            </a:ln>
          </c:spPr>
        </c:majorGridlines>
        <c:numFmt formatCode="#,##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861824"/>
        <c:crosses val="autoZero"/>
        <c:crossBetween val="between"/>
      </c:val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'Sr Unsec'!$D$5</c:f>
              <c:strCache>
                <c:ptCount val="1"/>
                <c:pt idx="0">
                  <c:v>Sr Unsec recovery rate</c:v>
                </c:pt>
              </c:strCache>
            </c:strRef>
          </c:tx>
          <c:spPr>
            <a:ln w="25400">
              <a:solidFill>
                <a:srgbClr val="0C2B53"/>
              </a:solidFill>
            </a:ln>
          </c:spPr>
          <c:marker>
            <c:symbol val="none"/>
          </c:marker>
          <c:cat>
            <c:numRef>
              <c:f>'Sr Unsec'!$A$6:$A$266</c:f>
              <c:numCache>
                <c:formatCode>mm/dd/yyyy</c:formatCode>
                <c:ptCount val="261"/>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pt idx="207">
                  <c:v>42490</c:v>
                </c:pt>
                <c:pt idx="208">
                  <c:v>42521</c:v>
                </c:pt>
                <c:pt idx="209">
                  <c:v>42551</c:v>
                </c:pt>
                <c:pt idx="210">
                  <c:v>42582</c:v>
                </c:pt>
                <c:pt idx="211">
                  <c:v>42613</c:v>
                </c:pt>
                <c:pt idx="212">
                  <c:v>42643</c:v>
                </c:pt>
                <c:pt idx="213">
                  <c:v>42674</c:v>
                </c:pt>
                <c:pt idx="214">
                  <c:v>42704</c:v>
                </c:pt>
                <c:pt idx="215">
                  <c:v>42735</c:v>
                </c:pt>
                <c:pt idx="216">
                  <c:v>42766</c:v>
                </c:pt>
                <c:pt idx="217">
                  <c:v>42794</c:v>
                </c:pt>
                <c:pt idx="218">
                  <c:v>42825</c:v>
                </c:pt>
                <c:pt idx="219">
                  <c:v>42855</c:v>
                </c:pt>
                <c:pt idx="220">
                  <c:v>42886</c:v>
                </c:pt>
                <c:pt idx="221">
                  <c:v>42916</c:v>
                </c:pt>
                <c:pt idx="222">
                  <c:v>42947</c:v>
                </c:pt>
                <c:pt idx="223">
                  <c:v>42978</c:v>
                </c:pt>
                <c:pt idx="224">
                  <c:v>43008</c:v>
                </c:pt>
                <c:pt idx="225">
                  <c:v>43039</c:v>
                </c:pt>
                <c:pt idx="226">
                  <c:v>43069</c:v>
                </c:pt>
              </c:numCache>
            </c:numRef>
          </c:cat>
          <c:val>
            <c:numRef>
              <c:f>'Sr Unsec'!$D$6:$D$266</c:f>
              <c:numCache>
                <c:formatCode>#,##0.0</c:formatCode>
                <c:ptCount val="261"/>
                <c:pt idx="0">
                  <c:v>59.546730178549943</c:v>
                </c:pt>
                <c:pt idx="1">
                  <c:v>57.763201092282834</c:v>
                </c:pt>
                <c:pt idx="2">
                  <c:v>48.523458010649954</c:v>
                </c:pt>
                <c:pt idx="3">
                  <c:v>48.078340723494932</c:v>
                </c:pt>
                <c:pt idx="4">
                  <c:v>45.910079329822381</c:v>
                </c:pt>
                <c:pt idx="5">
                  <c:v>49.840025618969044</c:v>
                </c:pt>
                <c:pt idx="6">
                  <c:v>49.047435696205852</c:v>
                </c:pt>
                <c:pt idx="7">
                  <c:v>49.047435696205852</c:v>
                </c:pt>
                <c:pt idx="8">
                  <c:v>44.801773641287248</c:v>
                </c:pt>
                <c:pt idx="9">
                  <c:v>44.55251590073361</c:v>
                </c:pt>
                <c:pt idx="10">
                  <c:v>44.55251590073361</c:v>
                </c:pt>
                <c:pt idx="11">
                  <c:v>44.55251590073361</c:v>
                </c:pt>
                <c:pt idx="12">
                  <c:v>42.308496018006302</c:v>
                </c:pt>
                <c:pt idx="13">
                  <c:v>40.17859569345616</c:v>
                </c:pt>
                <c:pt idx="14">
                  <c:v>40.321800757873241</c:v>
                </c:pt>
                <c:pt idx="15">
                  <c:v>40.429442979461811</c:v>
                </c:pt>
                <c:pt idx="16">
                  <c:v>39.164596625226643</c:v>
                </c:pt>
                <c:pt idx="17">
                  <c:v>39.268479344607208</c:v>
                </c:pt>
                <c:pt idx="18">
                  <c:v>39.055073534684098</c:v>
                </c:pt>
                <c:pt idx="19">
                  <c:v>39.123514861093</c:v>
                </c:pt>
                <c:pt idx="20">
                  <c:v>40.060285561464404</c:v>
                </c:pt>
                <c:pt idx="21">
                  <c:v>39.336980954922367</c:v>
                </c:pt>
                <c:pt idx="22">
                  <c:v>37.85891402965462</c:v>
                </c:pt>
                <c:pt idx="23">
                  <c:v>33.823403146293046</c:v>
                </c:pt>
                <c:pt idx="24">
                  <c:v>30.142365191964615</c:v>
                </c:pt>
                <c:pt idx="25">
                  <c:v>29.902211812412116</c:v>
                </c:pt>
                <c:pt idx="26">
                  <c:v>31.098968250546623</c:v>
                </c:pt>
                <c:pt idx="27">
                  <c:v>28.685943158874018</c:v>
                </c:pt>
                <c:pt idx="28">
                  <c:v>24.465443441404442</c:v>
                </c:pt>
                <c:pt idx="29">
                  <c:v>19.264895666620284</c:v>
                </c:pt>
                <c:pt idx="30">
                  <c:v>17.679956347502873</c:v>
                </c:pt>
                <c:pt idx="31">
                  <c:v>17.274754389288972</c:v>
                </c:pt>
                <c:pt idx="32">
                  <c:v>17.200891299601757</c:v>
                </c:pt>
                <c:pt idx="33">
                  <c:v>14.503833032305272</c:v>
                </c:pt>
                <c:pt idx="34">
                  <c:v>13.083007709772204</c:v>
                </c:pt>
                <c:pt idx="35">
                  <c:v>13.94701835740231</c:v>
                </c:pt>
                <c:pt idx="36">
                  <c:v>16.799066966512175</c:v>
                </c:pt>
                <c:pt idx="37">
                  <c:v>16.29226967346645</c:v>
                </c:pt>
                <c:pt idx="38">
                  <c:v>16.966675229706034</c:v>
                </c:pt>
                <c:pt idx="39">
                  <c:v>18.768424936272041</c:v>
                </c:pt>
                <c:pt idx="40">
                  <c:v>23.870700735693084</c:v>
                </c:pt>
                <c:pt idx="41">
                  <c:v>23.868114515352133</c:v>
                </c:pt>
                <c:pt idx="42">
                  <c:v>23.650028290923842</c:v>
                </c:pt>
                <c:pt idx="43">
                  <c:v>23.057283176307752</c:v>
                </c:pt>
                <c:pt idx="44">
                  <c:v>23.508344730056301</c:v>
                </c:pt>
                <c:pt idx="45">
                  <c:v>24.20884477267472</c:v>
                </c:pt>
                <c:pt idx="46">
                  <c:v>24.952175174427111</c:v>
                </c:pt>
                <c:pt idx="47">
                  <c:v>24.600942273175537</c:v>
                </c:pt>
                <c:pt idx="48">
                  <c:v>24.932697311029745</c:v>
                </c:pt>
                <c:pt idx="49">
                  <c:v>25.107889798910815</c:v>
                </c:pt>
                <c:pt idx="50">
                  <c:v>25.482884286937242</c:v>
                </c:pt>
                <c:pt idx="51">
                  <c:v>27.096732989498928</c:v>
                </c:pt>
                <c:pt idx="52">
                  <c:v>28.446270890669688</c:v>
                </c:pt>
                <c:pt idx="53">
                  <c:v>29.031958291230243</c:v>
                </c:pt>
                <c:pt idx="54">
                  <c:v>27.784827874960556</c:v>
                </c:pt>
                <c:pt idx="55">
                  <c:v>28.56626619546288</c:v>
                </c:pt>
                <c:pt idx="56">
                  <c:v>28.935580570064822</c:v>
                </c:pt>
                <c:pt idx="57">
                  <c:v>30.179007733811009</c:v>
                </c:pt>
                <c:pt idx="58">
                  <c:v>33.594513772599967</c:v>
                </c:pt>
                <c:pt idx="59">
                  <c:v>33.45287075640757</c:v>
                </c:pt>
                <c:pt idx="60">
                  <c:v>34.95939830891912</c:v>
                </c:pt>
                <c:pt idx="61">
                  <c:v>37.138790504963715</c:v>
                </c:pt>
                <c:pt idx="62">
                  <c:v>38.491381188593863</c:v>
                </c:pt>
                <c:pt idx="63">
                  <c:v>43.042488026765227</c:v>
                </c:pt>
                <c:pt idx="64">
                  <c:v>31.863587752230821</c:v>
                </c:pt>
                <c:pt idx="65">
                  <c:v>32.902334797530237</c:v>
                </c:pt>
                <c:pt idx="66">
                  <c:v>32.245918639522401</c:v>
                </c:pt>
                <c:pt idx="67">
                  <c:v>34.758426889709462</c:v>
                </c:pt>
                <c:pt idx="68">
                  <c:v>39.00865588073971</c:v>
                </c:pt>
                <c:pt idx="69">
                  <c:v>38.87873506239486</c:v>
                </c:pt>
                <c:pt idx="70">
                  <c:v>39.255430812194511</c:v>
                </c:pt>
                <c:pt idx="71">
                  <c:v>45.693174456239738</c:v>
                </c:pt>
                <c:pt idx="72">
                  <c:v>48.30865996265463</c:v>
                </c:pt>
                <c:pt idx="73">
                  <c:v>49.919120940089243</c:v>
                </c:pt>
                <c:pt idx="74">
                  <c:v>49.598972919084112</c:v>
                </c:pt>
                <c:pt idx="75">
                  <c:v>54.803791539979684</c:v>
                </c:pt>
                <c:pt idx="76">
                  <c:v>56.202778017509345</c:v>
                </c:pt>
                <c:pt idx="77">
                  <c:v>59.900261885059614</c:v>
                </c:pt>
                <c:pt idx="78">
                  <c:v>59.85828219497067</c:v>
                </c:pt>
                <c:pt idx="79">
                  <c:v>62.014147979586888</c:v>
                </c:pt>
                <c:pt idx="80">
                  <c:v>57.281512632544732</c:v>
                </c:pt>
                <c:pt idx="81">
                  <c:v>57.190440502863268</c:v>
                </c:pt>
                <c:pt idx="82">
                  <c:v>55.793447693951983</c:v>
                </c:pt>
                <c:pt idx="83">
                  <c:v>53.892893197586389</c:v>
                </c:pt>
                <c:pt idx="84">
                  <c:v>53.494101070604692</c:v>
                </c:pt>
                <c:pt idx="85">
                  <c:v>53.498803582062749</c:v>
                </c:pt>
                <c:pt idx="86">
                  <c:v>55.177955339503626</c:v>
                </c:pt>
                <c:pt idx="87">
                  <c:v>55.576859268277367</c:v>
                </c:pt>
                <c:pt idx="88">
                  <c:v>55.247912886865315</c:v>
                </c:pt>
                <c:pt idx="89">
                  <c:v>55.499415376810092</c:v>
                </c:pt>
                <c:pt idx="90">
                  <c:v>55.397482400651533</c:v>
                </c:pt>
                <c:pt idx="91">
                  <c:v>55.053367402358852</c:v>
                </c:pt>
                <c:pt idx="92">
                  <c:v>56.552356891843772</c:v>
                </c:pt>
                <c:pt idx="93">
                  <c:v>56.025216240720255</c:v>
                </c:pt>
                <c:pt idx="94">
                  <c:v>56.025216240720255</c:v>
                </c:pt>
                <c:pt idx="95">
                  <c:v>55.346569645185596</c:v>
                </c:pt>
                <c:pt idx="96">
                  <c:v>55.346569645185596</c:v>
                </c:pt>
                <c:pt idx="97">
                  <c:v>55.195080009774756</c:v>
                </c:pt>
                <c:pt idx="98">
                  <c:v>56.384005184492956</c:v>
                </c:pt>
                <c:pt idx="99">
                  <c:v>56.882038368822549</c:v>
                </c:pt>
                <c:pt idx="100">
                  <c:v>58.079064900448486</c:v>
                </c:pt>
                <c:pt idx="101">
                  <c:v>58.283328975557765</c:v>
                </c:pt>
                <c:pt idx="102">
                  <c:v>58.29095316731815</c:v>
                </c:pt>
                <c:pt idx="103">
                  <c:v>57.934005949763026</c:v>
                </c:pt>
                <c:pt idx="104">
                  <c:v>59.052755297156942</c:v>
                </c:pt>
                <c:pt idx="105">
                  <c:v>57.213963089944919</c:v>
                </c:pt>
                <c:pt idx="106">
                  <c:v>57.213963089944919</c:v>
                </c:pt>
                <c:pt idx="107">
                  <c:v>67.100868889983474</c:v>
                </c:pt>
                <c:pt idx="108">
                  <c:v>67.100868889983474</c:v>
                </c:pt>
                <c:pt idx="109">
                  <c:v>67.100868889983474</c:v>
                </c:pt>
                <c:pt idx="110">
                  <c:v>62.20219633350461</c:v>
                </c:pt>
                <c:pt idx="111">
                  <c:v>56.392886615091321</c:v>
                </c:pt>
                <c:pt idx="112">
                  <c:v>53.198142177194981</c:v>
                </c:pt>
                <c:pt idx="113">
                  <c:v>54.537127766868387</c:v>
                </c:pt>
                <c:pt idx="114">
                  <c:v>49.303328299538492</c:v>
                </c:pt>
                <c:pt idx="115">
                  <c:v>50.575077906287106</c:v>
                </c:pt>
                <c:pt idx="116">
                  <c:v>44.398393560030485</c:v>
                </c:pt>
                <c:pt idx="117">
                  <c:v>44.959582834777912</c:v>
                </c:pt>
                <c:pt idx="118">
                  <c:v>39.011919317039265</c:v>
                </c:pt>
                <c:pt idx="119">
                  <c:v>56.862236350422805</c:v>
                </c:pt>
                <c:pt idx="120">
                  <c:v>52.177577033438325</c:v>
                </c:pt>
                <c:pt idx="121">
                  <c:v>51.463254296140583</c:v>
                </c:pt>
                <c:pt idx="122">
                  <c:v>50.085111021779291</c:v>
                </c:pt>
                <c:pt idx="123">
                  <c:v>46.88012381122941</c:v>
                </c:pt>
                <c:pt idx="124">
                  <c:v>45.285105332494801</c:v>
                </c:pt>
                <c:pt idx="125">
                  <c:v>35.66315494491883</c:v>
                </c:pt>
                <c:pt idx="126">
                  <c:v>36.226019654264427</c:v>
                </c:pt>
                <c:pt idx="127">
                  <c:v>35.901239229040655</c:v>
                </c:pt>
                <c:pt idx="128">
                  <c:v>35.97650684342188</c:v>
                </c:pt>
                <c:pt idx="129">
                  <c:v>36.131674266342102</c:v>
                </c:pt>
                <c:pt idx="130">
                  <c:v>36.414298035845242</c:v>
                </c:pt>
                <c:pt idx="131">
                  <c:v>36.191003317179977</c:v>
                </c:pt>
                <c:pt idx="132">
                  <c:v>36.199713635617329</c:v>
                </c:pt>
                <c:pt idx="133">
                  <c:v>37.518163049048695</c:v>
                </c:pt>
                <c:pt idx="134">
                  <c:v>37.518163049048695</c:v>
                </c:pt>
                <c:pt idx="135">
                  <c:v>37.031769585720312</c:v>
                </c:pt>
                <c:pt idx="136">
                  <c:v>37.238091243031803</c:v>
                </c:pt>
                <c:pt idx="137">
                  <c:v>36.94438688178144</c:v>
                </c:pt>
                <c:pt idx="138">
                  <c:v>37.41743781133772</c:v>
                </c:pt>
                <c:pt idx="139">
                  <c:v>37.443312738736232</c:v>
                </c:pt>
                <c:pt idx="140">
                  <c:v>37.237223019630584</c:v>
                </c:pt>
                <c:pt idx="141">
                  <c:v>37.363789010698838</c:v>
                </c:pt>
                <c:pt idx="142">
                  <c:v>37.590169970340312</c:v>
                </c:pt>
                <c:pt idx="143">
                  <c:v>30.188505232834334</c:v>
                </c:pt>
                <c:pt idx="144">
                  <c:v>31.22643683707474</c:v>
                </c:pt>
                <c:pt idx="145">
                  <c:v>31.911205263895663</c:v>
                </c:pt>
                <c:pt idx="146">
                  <c:v>31.173446814633877</c:v>
                </c:pt>
                <c:pt idx="147">
                  <c:v>31.661207353724819</c:v>
                </c:pt>
                <c:pt idx="148">
                  <c:v>31.883854943352961</c:v>
                </c:pt>
                <c:pt idx="149">
                  <c:v>61.061822096902539</c:v>
                </c:pt>
                <c:pt idx="150">
                  <c:v>68.523811836419114</c:v>
                </c:pt>
                <c:pt idx="151">
                  <c:v>71.086287976325181</c:v>
                </c:pt>
                <c:pt idx="152">
                  <c:v>57.282704460345066</c:v>
                </c:pt>
                <c:pt idx="153">
                  <c:v>54.304668578590743</c:v>
                </c:pt>
                <c:pt idx="154">
                  <c:v>57.670481845654486</c:v>
                </c:pt>
                <c:pt idx="155">
                  <c:v>56.462699846220502</c:v>
                </c:pt>
                <c:pt idx="156">
                  <c:v>55.047960252648764</c:v>
                </c:pt>
                <c:pt idx="157">
                  <c:v>54.912820198208436</c:v>
                </c:pt>
                <c:pt idx="158">
                  <c:v>54.912820198208436</c:v>
                </c:pt>
                <c:pt idx="159">
                  <c:v>51.978892046583525</c:v>
                </c:pt>
                <c:pt idx="160">
                  <c:v>52.648806826312011</c:v>
                </c:pt>
                <c:pt idx="161">
                  <c:v>52.7218055084303</c:v>
                </c:pt>
                <c:pt idx="162">
                  <c:v>52.477169246996823</c:v>
                </c:pt>
                <c:pt idx="163">
                  <c:v>50.271638236464611</c:v>
                </c:pt>
                <c:pt idx="164">
                  <c:v>49.955426423497897</c:v>
                </c:pt>
                <c:pt idx="165">
                  <c:v>49.955426423497897</c:v>
                </c:pt>
                <c:pt idx="166">
                  <c:v>49.184399786325336</c:v>
                </c:pt>
                <c:pt idx="167">
                  <c:v>48.432766083575238</c:v>
                </c:pt>
                <c:pt idx="168">
                  <c:v>47.665287244614184</c:v>
                </c:pt>
                <c:pt idx="169">
                  <c:v>48.003101663679907</c:v>
                </c:pt>
                <c:pt idx="170">
                  <c:v>48.634368821846856</c:v>
                </c:pt>
                <c:pt idx="171">
                  <c:v>48.634368821846856</c:v>
                </c:pt>
                <c:pt idx="172">
                  <c:v>49.333628759384418</c:v>
                </c:pt>
                <c:pt idx="173">
                  <c:v>49.333628759384418</c:v>
                </c:pt>
                <c:pt idx="174">
                  <c:v>49.333628759384418</c:v>
                </c:pt>
                <c:pt idx="175">
                  <c:v>48.970986184845408</c:v>
                </c:pt>
                <c:pt idx="176">
                  <c:v>48.970986184845408</c:v>
                </c:pt>
                <c:pt idx="177">
                  <c:v>48.969208481851048</c:v>
                </c:pt>
                <c:pt idx="178">
                  <c:v>44.096417713380561</c:v>
                </c:pt>
                <c:pt idx="179">
                  <c:v>42.707781706053936</c:v>
                </c:pt>
                <c:pt idx="180">
                  <c:v>43.259011351272569</c:v>
                </c:pt>
                <c:pt idx="181">
                  <c:v>44.342879458343162</c:v>
                </c:pt>
                <c:pt idx="182">
                  <c:v>44.704566902485595</c:v>
                </c:pt>
                <c:pt idx="183">
                  <c:v>45.667911244775084</c:v>
                </c:pt>
                <c:pt idx="184">
                  <c:v>44.09089394203253</c:v>
                </c:pt>
                <c:pt idx="185">
                  <c:v>44.09089394203253</c:v>
                </c:pt>
                <c:pt idx="186">
                  <c:v>43.985206059153199</c:v>
                </c:pt>
                <c:pt idx="187">
                  <c:v>42.176651315269673</c:v>
                </c:pt>
                <c:pt idx="188">
                  <c:v>38.639680393353018</c:v>
                </c:pt>
                <c:pt idx="189">
                  <c:v>37.640758894560015</c:v>
                </c:pt>
                <c:pt idx="190">
                  <c:v>37.679646963096523</c:v>
                </c:pt>
                <c:pt idx="191">
                  <c:v>29.018764106157015</c:v>
                </c:pt>
                <c:pt idx="192">
                  <c:v>28.397848668474612</c:v>
                </c:pt>
                <c:pt idx="193">
                  <c:v>32.6945445359096</c:v>
                </c:pt>
                <c:pt idx="194">
                  <c:v>31.486219545525167</c:v>
                </c:pt>
                <c:pt idx="195">
                  <c:v>33.687939113293062</c:v>
                </c:pt>
                <c:pt idx="196">
                  <c:v>36.490336886170141</c:v>
                </c:pt>
                <c:pt idx="197">
                  <c:v>37.371966482993628</c:v>
                </c:pt>
                <c:pt idx="198">
                  <c:v>34.87957288336014</c:v>
                </c:pt>
                <c:pt idx="199">
                  <c:v>33.381595267630182</c:v>
                </c:pt>
                <c:pt idx="200">
                  <c:v>37.327218373131714</c:v>
                </c:pt>
                <c:pt idx="201">
                  <c:v>37.022072846104699</c:v>
                </c:pt>
                <c:pt idx="202">
                  <c:v>34.389674338831263</c:v>
                </c:pt>
                <c:pt idx="203">
                  <c:v>33.053238689807785</c:v>
                </c:pt>
                <c:pt idx="204">
                  <c:v>30.093925576288999</c:v>
                </c:pt>
                <c:pt idx="205">
                  <c:v>30.168278698221918</c:v>
                </c:pt>
                <c:pt idx="206">
                  <c:v>30.516322496268618</c:v>
                </c:pt>
                <c:pt idx="207">
                  <c:v>27.358912412335158</c:v>
                </c:pt>
                <c:pt idx="208">
                  <c:v>26.922969481847726</c:v>
                </c:pt>
                <c:pt idx="209">
                  <c:v>27.367866431570796</c:v>
                </c:pt>
                <c:pt idx="210">
                  <c:v>26.893733063739383</c:v>
                </c:pt>
                <c:pt idx="211">
                  <c:v>26.492096108606162</c:v>
                </c:pt>
                <c:pt idx="212">
                  <c:v>25.913668219186402</c:v>
                </c:pt>
                <c:pt idx="213">
                  <c:v>26.418030247997613</c:v>
                </c:pt>
                <c:pt idx="214">
                  <c:v>26.418030247997613</c:v>
                </c:pt>
                <c:pt idx="215">
                  <c:v>26.876334485469549</c:v>
                </c:pt>
                <c:pt idx="216">
                  <c:v>28.22560972138654</c:v>
                </c:pt>
                <c:pt idx="217">
                  <c:v>29.043687843329309</c:v>
                </c:pt>
                <c:pt idx="218">
                  <c:v>29.062640148643382</c:v>
                </c:pt>
                <c:pt idx="219">
                  <c:v>29.325323851734563</c:v>
                </c:pt>
                <c:pt idx="220">
                  <c:v>30.857958945984524</c:v>
                </c:pt>
                <c:pt idx="221">
                  <c:v>32.549795309831005</c:v>
                </c:pt>
                <c:pt idx="222">
                  <c:v>33.72601354575923</c:v>
                </c:pt>
                <c:pt idx="223">
                  <c:v>33.922785036909104</c:v>
                </c:pt>
                <c:pt idx="224">
                  <c:v>34.331324140792198</c:v>
                </c:pt>
                <c:pt idx="225">
                  <c:v>34.411154199268715</c:v>
                </c:pt>
                <c:pt idx="226">
                  <c:v>34.862613120730387</c:v>
                </c:pt>
              </c:numCache>
            </c:numRef>
          </c:val>
          <c:smooth val="0"/>
          <c:extLst>
            <c:ext xmlns:c16="http://schemas.microsoft.com/office/drawing/2014/chart" uri="{C3380CC4-5D6E-409C-BE32-E72D297353CC}">
              <c16:uniqueId val="{00000000-FEA3-4005-B58B-44EF57A4B6FB}"/>
            </c:ext>
          </c:extLst>
        </c:ser>
        <c:dLbls>
          <c:showLegendKey val="0"/>
          <c:showVal val="0"/>
          <c:showCatName val="0"/>
          <c:showSerName val="0"/>
          <c:showPercent val="0"/>
          <c:showBubbleSize val="0"/>
        </c:dLbls>
        <c:marker val="1"/>
        <c:smooth val="0"/>
        <c:axId val="58957184"/>
        <c:axId val="59250176"/>
      </c:lineChart>
      <c:lineChart>
        <c:grouping val="standard"/>
        <c:varyColors val="0"/>
        <c:ser>
          <c:idx val="1"/>
          <c:order val="1"/>
          <c:tx>
            <c:strRef>
              <c:f>'Sr Unsec'!$E$5</c:f>
              <c:strCache>
                <c:ptCount val="1"/>
                <c:pt idx="0">
                  <c:v>US HY Default rate (rhs, inverted)</c:v>
                </c:pt>
              </c:strCache>
            </c:strRef>
          </c:tx>
          <c:spPr>
            <a:ln w="25400">
              <a:solidFill>
                <a:srgbClr val="E0BA4C"/>
              </a:solidFill>
            </a:ln>
          </c:spPr>
          <c:marker>
            <c:symbol val="none"/>
          </c:marker>
          <c:cat>
            <c:numRef>
              <c:f>'Sr Unsec'!$A$6:$A$266</c:f>
              <c:numCache>
                <c:formatCode>mm/dd/yyyy</c:formatCode>
                <c:ptCount val="261"/>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pt idx="207">
                  <c:v>42490</c:v>
                </c:pt>
                <c:pt idx="208">
                  <c:v>42521</c:v>
                </c:pt>
                <c:pt idx="209">
                  <c:v>42551</c:v>
                </c:pt>
                <c:pt idx="210">
                  <c:v>42582</c:v>
                </c:pt>
                <c:pt idx="211">
                  <c:v>42613</c:v>
                </c:pt>
                <c:pt idx="212">
                  <c:v>42643</c:v>
                </c:pt>
                <c:pt idx="213">
                  <c:v>42674</c:v>
                </c:pt>
                <c:pt idx="214">
                  <c:v>42704</c:v>
                </c:pt>
                <c:pt idx="215">
                  <c:v>42735</c:v>
                </c:pt>
                <c:pt idx="216">
                  <c:v>42766</c:v>
                </c:pt>
                <c:pt idx="217">
                  <c:v>42794</c:v>
                </c:pt>
                <c:pt idx="218">
                  <c:v>42825</c:v>
                </c:pt>
                <c:pt idx="219">
                  <c:v>42855</c:v>
                </c:pt>
                <c:pt idx="220">
                  <c:v>42886</c:v>
                </c:pt>
                <c:pt idx="221">
                  <c:v>42916</c:v>
                </c:pt>
                <c:pt idx="222">
                  <c:v>42947</c:v>
                </c:pt>
                <c:pt idx="223">
                  <c:v>42978</c:v>
                </c:pt>
                <c:pt idx="224">
                  <c:v>43008</c:v>
                </c:pt>
                <c:pt idx="225">
                  <c:v>43039</c:v>
                </c:pt>
                <c:pt idx="226">
                  <c:v>43069</c:v>
                </c:pt>
              </c:numCache>
            </c:numRef>
          </c:cat>
          <c:val>
            <c:numRef>
              <c:f>'Sr Unsec'!$E$6:$E$266</c:f>
              <c:numCache>
                <c:formatCode>#,##0.00</c:formatCode>
                <c:ptCount val="261"/>
                <c:pt idx="0">
                  <c:v>3.7350225718299566</c:v>
                </c:pt>
                <c:pt idx="1">
                  <c:v>3.7718189134112046</c:v>
                </c:pt>
                <c:pt idx="2">
                  <c:v>3.1820707761990259</c:v>
                </c:pt>
                <c:pt idx="3">
                  <c:v>3.3354522689961406</c:v>
                </c:pt>
                <c:pt idx="4">
                  <c:v>3.6023115762124904</c:v>
                </c:pt>
                <c:pt idx="5">
                  <c:v>4.3006383598225142</c:v>
                </c:pt>
                <c:pt idx="6">
                  <c:v>4.0932482772720453</c:v>
                </c:pt>
                <c:pt idx="7">
                  <c:v>4.2519635526971644</c:v>
                </c:pt>
                <c:pt idx="8">
                  <c:v>4.4317993747846378</c:v>
                </c:pt>
                <c:pt idx="9">
                  <c:v>4.7347390022291158</c:v>
                </c:pt>
                <c:pt idx="10">
                  <c:v>4.6736158964882923</c:v>
                </c:pt>
                <c:pt idx="11">
                  <c:v>4.764479906510914</c:v>
                </c:pt>
                <c:pt idx="12">
                  <c:v>5.6778836946574707</c:v>
                </c:pt>
                <c:pt idx="13">
                  <c:v>6.6507195814872304</c:v>
                </c:pt>
                <c:pt idx="14">
                  <c:v>6.6609058261494702</c:v>
                </c:pt>
                <c:pt idx="15">
                  <c:v>7.3283295731453011</c:v>
                </c:pt>
                <c:pt idx="16">
                  <c:v>8.3285381232620015</c:v>
                </c:pt>
                <c:pt idx="17">
                  <c:v>8.4539024778201277</c:v>
                </c:pt>
                <c:pt idx="18">
                  <c:v>8.3892182795082562</c:v>
                </c:pt>
                <c:pt idx="19">
                  <c:v>8.9481294178521473</c:v>
                </c:pt>
                <c:pt idx="20">
                  <c:v>9.0111734651667934</c:v>
                </c:pt>
                <c:pt idx="21">
                  <c:v>9.3389857831231637</c:v>
                </c:pt>
                <c:pt idx="22">
                  <c:v>10.080219034297338</c:v>
                </c:pt>
                <c:pt idx="23">
                  <c:v>9.9868559239533159</c:v>
                </c:pt>
                <c:pt idx="24">
                  <c:v>11.395232483978992</c:v>
                </c:pt>
                <c:pt idx="25">
                  <c:v>11.627225749964879</c:v>
                </c:pt>
                <c:pt idx="26">
                  <c:v>11.93319317599277</c:v>
                </c:pt>
                <c:pt idx="27">
                  <c:v>11.3061354923313</c:v>
                </c:pt>
                <c:pt idx="28">
                  <c:v>12.097461407645985</c:v>
                </c:pt>
                <c:pt idx="29">
                  <c:v>11.462837888450411</c:v>
                </c:pt>
                <c:pt idx="30">
                  <c:v>12.676043308027882</c:v>
                </c:pt>
                <c:pt idx="31">
                  <c:v>13.067859445479673</c:v>
                </c:pt>
                <c:pt idx="32">
                  <c:v>12.761196624781142</c:v>
                </c:pt>
                <c:pt idx="33">
                  <c:v>12.851009922242241</c:v>
                </c:pt>
                <c:pt idx="34">
                  <c:v>14.377287946101436</c:v>
                </c:pt>
                <c:pt idx="35">
                  <c:v>15.23450019021986</c:v>
                </c:pt>
                <c:pt idx="36">
                  <c:v>16.751073611674943</c:v>
                </c:pt>
                <c:pt idx="37">
                  <c:v>17.162344105733496</c:v>
                </c:pt>
                <c:pt idx="38">
                  <c:v>18.094265364285384</c:v>
                </c:pt>
                <c:pt idx="39">
                  <c:v>20.590944507862929</c:v>
                </c:pt>
                <c:pt idx="40">
                  <c:v>21.803913233008828</c:v>
                </c:pt>
                <c:pt idx="41">
                  <c:v>23.094265652470778</c:v>
                </c:pt>
                <c:pt idx="42">
                  <c:v>24.039416060841198</c:v>
                </c:pt>
                <c:pt idx="43">
                  <c:v>24.233923737382128</c:v>
                </c:pt>
                <c:pt idx="44">
                  <c:v>25.324739033424031</c:v>
                </c:pt>
                <c:pt idx="45">
                  <c:v>25.012018059117775</c:v>
                </c:pt>
                <c:pt idx="46">
                  <c:v>24.310615962506414</c:v>
                </c:pt>
                <c:pt idx="47">
                  <c:v>24.427610029823853</c:v>
                </c:pt>
                <c:pt idx="48">
                  <c:v>24.59965644552668</c:v>
                </c:pt>
                <c:pt idx="49">
                  <c:v>24.508425690710762</c:v>
                </c:pt>
                <c:pt idx="50">
                  <c:v>23.964602010769664</c:v>
                </c:pt>
                <c:pt idx="51">
                  <c:v>22.792871094259112</c:v>
                </c:pt>
                <c:pt idx="52">
                  <c:v>21.81581259236825</c:v>
                </c:pt>
                <c:pt idx="53">
                  <c:v>22.048533043214171</c:v>
                </c:pt>
                <c:pt idx="54">
                  <c:v>20.714730455417047</c:v>
                </c:pt>
                <c:pt idx="55">
                  <c:v>20.297233139803769</c:v>
                </c:pt>
                <c:pt idx="56">
                  <c:v>19.318120010352438</c:v>
                </c:pt>
                <c:pt idx="57">
                  <c:v>18.67224131366817</c:v>
                </c:pt>
                <c:pt idx="58">
                  <c:v>17.352233001991213</c:v>
                </c:pt>
                <c:pt idx="59">
                  <c:v>16.674321334358584</c:v>
                </c:pt>
                <c:pt idx="60">
                  <c:v>14.890522920187882</c:v>
                </c:pt>
                <c:pt idx="61">
                  <c:v>14.126487488275441</c:v>
                </c:pt>
                <c:pt idx="62">
                  <c:v>13.153486511209685</c:v>
                </c:pt>
                <c:pt idx="63">
                  <c:v>10.592874868861943</c:v>
                </c:pt>
                <c:pt idx="64">
                  <c:v>7.934255570931116</c:v>
                </c:pt>
                <c:pt idx="65">
                  <c:v>8.032736900782071</c:v>
                </c:pt>
                <c:pt idx="66">
                  <c:v>8.468148707568103</c:v>
                </c:pt>
                <c:pt idx="67">
                  <c:v>8.1563873538126561</c:v>
                </c:pt>
                <c:pt idx="68">
                  <c:v>6.8934807032667926</c:v>
                </c:pt>
                <c:pt idx="69">
                  <c:v>6.7575215424652839</c:v>
                </c:pt>
                <c:pt idx="70">
                  <c:v>6.6604626920046845</c:v>
                </c:pt>
                <c:pt idx="71">
                  <c:v>6.0117192605002669</c:v>
                </c:pt>
                <c:pt idx="72">
                  <c:v>6.1713979345227425</c:v>
                </c:pt>
                <c:pt idx="73">
                  <c:v>5.9386658671640991</c:v>
                </c:pt>
                <c:pt idx="74">
                  <c:v>4.6073625214000042</c:v>
                </c:pt>
                <c:pt idx="75">
                  <c:v>4.12018889370108</c:v>
                </c:pt>
                <c:pt idx="76">
                  <c:v>3.8299713174164718</c:v>
                </c:pt>
                <c:pt idx="77">
                  <c:v>3.5089629362681882</c:v>
                </c:pt>
                <c:pt idx="78">
                  <c:v>2.6620422682243476</c:v>
                </c:pt>
                <c:pt idx="79">
                  <c:v>2.6710312973280503</c:v>
                </c:pt>
                <c:pt idx="80">
                  <c:v>4.6693132271162945</c:v>
                </c:pt>
                <c:pt idx="81">
                  <c:v>4.5884379561808872</c:v>
                </c:pt>
                <c:pt idx="82">
                  <c:v>4.4434609349650138</c:v>
                </c:pt>
                <c:pt idx="83">
                  <c:v>4.9816733723039395</c:v>
                </c:pt>
                <c:pt idx="84">
                  <c:v>4.8466070546718658</c:v>
                </c:pt>
                <c:pt idx="85">
                  <c:v>4.7192919517471381</c:v>
                </c:pt>
                <c:pt idx="86">
                  <c:v>4.8884343346570036</c:v>
                </c:pt>
                <c:pt idx="87">
                  <c:v>4.8307142874098838</c:v>
                </c:pt>
                <c:pt idx="88">
                  <c:v>4.7503489493642146</c:v>
                </c:pt>
                <c:pt idx="89">
                  <c:v>4.625980771970351</c:v>
                </c:pt>
                <c:pt idx="90">
                  <c:v>4.6315802933837382</c:v>
                </c:pt>
                <c:pt idx="91">
                  <c:v>4.6073970594860825</c:v>
                </c:pt>
                <c:pt idx="92">
                  <c:v>4.7560938946124462</c:v>
                </c:pt>
                <c:pt idx="93">
                  <c:v>4.9018892156840046</c:v>
                </c:pt>
                <c:pt idx="94">
                  <c:v>4.536792892179399</c:v>
                </c:pt>
                <c:pt idx="95">
                  <c:v>4.5303552601441694</c:v>
                </c:pt>
                <c:pt idx="96">
                  <c:v>4.6692159613521289</c:v>
                </c:pt>
                <c:pt idx="97">
                  <c:v>4.5166207280113992</c:v>
                </c:pt>
                <c:pt idx="98">
                  <c:v>4.8338261637565827</c:v>
                </c:pt>
                <c:pt idx="99">
                  <c:v>4.8532428219675161</c:v>
                </c:pt>
                <c:pt idx="100">
                  <c:v>4.2964955673139071</c:v>
                </c:pt>
                <c:pt idx="101">
                  <c:v>4.2489229368531305</c:v>
                </c:pt>
                <c:pt idx="102">
                  <c:v>4.2226030706458815</c:v>
                </c:pt>
                <c:pt idx="103">
                  <c:v>4.0040243836168106</c:v>
                </c:pt>
                <c:pt idx="104">
                  <c:v>2.1988517814961259</c:v>
                </c:pt>
                <c:pt idx="105">
                  <c:v>1.9550965851244293</c:v>
                </c:pt>
                <c:pt idx="106">
                  <c:v>2.0401580330694911</c:v>
                </c:pt>
                <c:pt idx="107">
                  <c:v>1.3246348677496913</c:v>
                </c:pt>
                <c:pt idx="108">
                  <c:v>1.5280193240353723</c:v>
                </c:pt>
                <c:pt idx="109">
                  <c:v>1.5189002425447149</c:v>
                </c:pt>
                <c:pt idx="110">
                  <c:v>1.3162431702343957</c:v>
                </c:pt>
                <c:pt idx="111">
                  <c:v>1.345172445403217</c:v>
                </c:pt>
                <c:pt idx="112">
                  <c:v>1.5310131242296454</c:v>
                </c:pt>
                <c:pt idx="113">
                  <c:v>1.6552402236358688</c:v>
                </c:pt>
                <c:pt idx="114">
                  <c:v>1.7968660811677033</c:v>
                </c:pt>
                <c:pt idx="115">
                  <c:v>1.9144812976649357</c:v>
                </c:pt>
                <c:pt idx="116">
                  <c:v>1.7588296469778071</c:v>
                </c:pt>
                <c:pt idx="117">
                  <c:v>1.6211035662463953</c:v>
                </c:pt>
                <c:pt idx="118">
                  <c:v>1.7578184657516902</c:v>
                </c:pt>
                <c:pt idx="119">
                  <c:v>5.1125726839070653</c:v>
                </c:pt>
                <c:pt idx="120">
                  <c:v>5.5344399396457051</c:v>
                </c:pt>
                <c:pt idx="121">
                  <c:v>6.0020969072953596</c:v>
                </c:pt>
                <c:pt idx="122">
                  <c:v>8.8682969283851847</c:v>
                </c:pt>
                <c:pt idx="123">
                  <c:v>9.7785778640224059</c:v>
                </c:pt>
                <c:pt idx="124">
                  <c:v>10.620703091024549</c:v>
                </c:pt>
                <c:pt idx="125">
                  <c:v>14.026286869279648</c:v>
                </c:pt>
                <c:pt idx="126">
                  <c:v>14.699513284864278</c:v>
                </c:pt>
                <c:pt idx="127">
                  <c:v>15.25362077035885</c:v>
                </c:pt>
                <c:pt idx="128">
                  <c:v>15.489299440181814</c:v>
                </c:pt>
                <c:pt idx="129">
                  <c:v>15.39576081188622</c:v>
                </c:pt>
                <c:pt idx="130">
                  <c:v>15.779743118918413</c:v>
                </c:pt>
                <c:pt idx="131">
                  <c:v>16.081130655333883</c:v>
                </c:pt>
                <c:pt idx="132">
                  <c:v>15.996574373140508</c:v>
                </c:pt>
                <c:pt idx="133">
                  <c:v>17.547129576801542</c:v>
                </c:pt>
                <c:pt idx="134">
                  <c:v>17.709959062715399</c:v>
                </c:pt>
                <c:pt idx="135">
                  <c:v>17.819700780440773</c:v>
                </c:pt>
                <c:pt idx="136">
                  <c:v>16.688240068943479</c:v>
                </c:pt>
                <c:pt idx="137">
                  <c:v>16.941412310845315</c:v>
                </c:pt>
                <c:pt idx="138">
                  <c:v>16.786413687422534</c:v>
                </c:pt>
                <c:pt idx="139">
                  <c:v>16.804568182478416</c:v>
                </c:pt>
                <c:pt idx="140">
                  <c:v>16.946569341707377</c:v>
                </c:pt>
                <c:pt idx="141">
                  <c:v>16.613561049575551</c:v>
                </c:pt>
                <c:pt idx="142">
                  <c:v>16.766595650513985</c:v>
                </c:pt>
                <c:pt idx="143">
                  <c:v>13.306646785297275</c:v>
                </c:pt>
                <c:pt idx="144">
                  <c:v>13.299189633691769</c:v>
                </c:pt>
                <c:pt idx="145">
                  <c:v>12.663230055049917</c:v>
                </c:pt>
                <c:pt idx="146">
                  <c:v>8.6543901459621662</c:v>
                </c:pt>
                <c:pt idx="147">
                  <c:v>7.5968393307139337</c:v>
                </c:pt>
                <c:pt idx="148">
                  <c:v>5.9153926883075929</c:v>
                </c:pt>
                <c:pt idx="149">
                  <c:v>3.573889682537791</c:v>
                </c:pt>
                <c:pt idx="150">
                  <c:v>3.068140165197986</c:v>
                </c:pt>
                <c:pt idx="151">
                  <c:v>2.8720369590494195</c:v>
                </c:pt>
                <c:pt idx="152">
                  <c:v>2.2984395702736338</c:v>
                </c:pt>
                <c:pt idx="153">
                  <c:v>2.0289037946968085</c:v>
                </c:pt>
                <c:pt idx="154">
                  <c:v>2.7179648633773241</c:v>
                </c:pt>
                <c:pt idx="155">
                  <c:v>2.6944301468135086</c:v>
                </c:pt>
                <c:pt idx="156">
                  <c:v>2.6584270749715517</c:v>
                </c:pt>
                <c:pt idx="157">
                  <c:v>3.0282005232865061</c:v>
                </c:pt>
                <c:pt idx="158">
                  <c:v>3.0743912513310407</c:v>
                </c:pt>
                <c:pt idx="159">
                  <c:v>3.0095217702909562</c:v>
                </c:pt>
                <c:pt idx="160">
                  <c:v>3.0454915182066991</c:v>
                </c:pt>
                <c:pt idx="161">
                  <c:v>3.0336012045908136</c:v>
                </c:pt>
                <c:pt idx="162">
                  <c:v>2.9167451861501479</c:v>
                </c:pt>
                <c:pt idx="163">
                  <c:v>2.3923924350446928</c:v>
                </c:pt>
                <c:pt idx="164">
                  <c:v>2.3962764317491163</c:v>
                </c:pt>
                <c:pt idx="165">
                  <c:v>2.3994589668385773</c:v>
                </c:pt>
                <c:pt idx="166">
                  <c:v>1.945724528569754</c:v>
                </c:pt>
                <c:pt idx="167">
                  <c:v>2.6130302868110333</c:v>
                </c:pt>
                <c:pt idx="168">
                  <c:v>2.924369730617129</c:v>
                </c:pt>
                <c:pt idx="169">
                  <c:v>2.9113808392338365</c:v>
                </c:pt>
                <c:pt idx="170">
                  <c:v>3.1134614404969394</c:v>
                </c:pt>
                <c:pt idx="171">
                  <c:v>3.0914137522473979</c:v>
                </c:pt>
                <c:pt idx="172">
                  <c:v>3.0640969811193774</c:v>
                </c:pt>
                <c:pt idx="173">
                  <c:v>3.0435911874353407</c:v>
                </c:pt>
                <c:pt idx="174">
                  <c:v>3.1389760509164679</c:v>
                </c:pt>
                <c:pt idx="175">
                  <c:v>3.1788765960139997</c:v>
                </c:pt>
                <c:pt idx="176">
                  <c:v>2.9821304155730273</c:v>
                </c:pt>
                <c:pt idx="177">
                  <c:v>2.9482356979354489</c:v>
                </c:pt>
                <c:pt idx="178">
                  <c:v>2.1654308371651307</c:v>
                </c:pt>
                <c:pt idx="179">
                  <c:v>2.085260415910946</c:v>
                </c:pt>
                <c:pt idx="180">
                  <c:v>1.945448396700276</c:v>
                </c:pt>
                <c:pt idx="181">
                  <c:v>1.7325257631543209</c:v>
                </c:pt>
                <c:pt idx="182">
                  <c:v>1.6917090169332127</c:v>
                </c:pt>
                <c:pt idx="183">
                  <c:v>3.1352363284519811</c:v>
                </c:pt>
                <c:pt idx="184">
                  <c:v>3.2058428872507072</c:v>
                </c:pt>
                <c:pt idx="185">
                  <c:v>3.288486501228264</c:v>
                </c:pt>
                <c:pt idx="186">
                  <c:v>3.3525289295396865</c:v>
                </c:pt>
                <c:pt idx="187">
                  <c:v>3.1811205596182659</c:v>
                </c:pt>
                <c:pt idx="188">
                  <c:v>3.4763679041446331</c:v>
                </c:pt>
                <c:pt idx="189">
                  <c:v>3.445041107794617</c:v>
                </c:pt>
                <c:pt idx="190">
                  <c:v>3.4068938418943642</c:v>
                </c:pt>
                <c:pt idx="191">
                  <c:v>2.9527397974944245</c:v>
                </c:pt>
                <c:pt idx="192">
                  <c:v>3.8766078287156809</c:v>
                </c:pt>
                <c:pt idx="193">
                  <c:v>4.0848881655353653</c:v>
                </c:pt>
                <c:pt idx="194">
                  <c:v>4.1310129796008539</c:v>
                </c:pt>
                <c:pt idx="195">
                  <c:v>4.1284823805300528</c:v>
                </c:pt>
                <c:pt idx="196">
                  <c:v>4.1698854030784895</c:v>
                </c:pt>
                <c:pt idx="197">
                  <c:v>4.1147282345963792</c:v>
                </c:pt>
                <c:pt idx="198">
                  <c:v>4.0469754910447087</c:v>
                </c:pt>
                <c:pt idx="199">
                  <c:v>4.4957570452257585</c:v>
                </c:pt>
                <c:pt idx="200">
                  <c:v>4.6339688156070862</c:v>
                </c:pt>
                <c:pt idx="201">
                  <c:v>4.7282242496742679</c:v>
                </c:pt>
                <c:pt idx="202">
                  <c:v>4.9397826746757065</c:v>
                </c:pt>
                <c:pt idx="203">
                  <c:v>5.4489607839036367</c:v>
                </c:pt>
                <c:pt idx="204">
                  <c:v>5.8278032306753458</c:v>
                </c:pt>
                <c:pt idx="205">
                  <c:v>5.9546421351822154</c:v>
                </c:pt>
                <c:pt idx="206">
                  <c:v>6.2153233873328366</c:v>
                </c:pt>
                <c:pt idx="207">
                  <c:v>5.0265043640276996</c:v>
                </c:pt>
                <c:pt idx="208">
                  <c:v>6.2462533653692889</c:v>
                </c:pt>
                <c:pt idx="209">
                  <c:v>6.3306139681467739</c:v>
                </c:pt>
                <c:pt idx="210">
                  <c:v>6.7185466051009213</c:v>
                </c:pt>
                <c:pt idx="211">
                  <c:v>7.1943617980947989</c:v>
                </c:pt>
                <c:pt idx="212">
                  <c:v>7.1075159613400052</c:v>
                </c:pt>
                <c:pt idx="213">
                  <c:v>7.1508453070510862</c:v>
                </c:pt>
                <c:pt idx="214">
                  <c:v>7.0966666123815676</c:v>
                </c:pt>
                <c:pt idx="215">
                  <c:v>7.3060274832861234</c:v>
                </c:pt>
                <c:pt idx="216">
                  <c:v>6.7275628630974662</c:v>
                </c:pt>
                <c:pt idx="217">
                  <c:v>6.6379636182071735</c:v>
                </c:pt>
                <c:pt idx="218">
                  <c:v>6.7200021324038417</c:v>
                </c:pt>
                <c:pt idx="219">
                  <c:v>7.0083093150560831</c:v>
                </c:pt>
                <c:pt idx="220">
                  <c:v>7.3443461300643085</c:v>
                </c:pt>
                <c:pt idx="221">
                  <c:v>7.855674016816633</c:v>
                </c:pt>
                <c:pt idx="222">
                  <c:v>7.7041561663475182</c:v>
                </c:pt>
                <c:pt idx="223">
                  <c:v>7.403992958964646</c:v>
                </c:pt>
                <c:pt idx="224">
                  <c:v>7.1633676364680792</c:v>
                </c:pt>
                <c:pt idx="225">
                  <c:v>7.0908624143196608</c:v>
                </c:pt>
                <c:pt idx="226">
                  <c:v>7.1362537239255559</c:v>
                </c:pt>
              </c:numCache>
            </c:numRef>
          </c:val>
          <c:smooth val="0"/>
          <c:extLst>
            <c:ext xmlns:c16="http://schemas.microsoft.com/office/drawing/2014/chart" uri="{C3380CC4-5D6E-409C-BE32-E72D297353CC}">
              <c16:uniqueId val="{00000001-FEA3-4005-B58B-44EF57A4B6FB}"/>
            </c:ext>
          </c:extLst>
        </c:ser>
        <c:dLbls>
          <c:showLegendKey val="0"/>
          <c:showVal val="0"/>
          <c:showCatName val="0"/>
          <c:showSerName val="0"/>
          <c:showPercent val="0"/>
          <c:showBubbleSize val="0"/>
        </c:dLbls>
        <c:marker val="1"/>
        <c:smooth val="0"/>
        <c:axId val="59319424"/>
        <c:axId val="59251712"/>
      </c:lineChart>
      <c:dateAx>
        <c:axId val="58957184"/>
        <c:scaling>
          <c:orientation val="minMax"/>
        </c:scaling>
        <c:delete val="0"/>
        <c:axPos val="b"/>
        <c:numFmt formatCode="yyyy"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9250176"/>
        <c:crosses val="autoZero"/>
        <c:auto val="1"/>
        <c:lblOffset val="100"/>
        <c:baseTimeUnit val="months"/>
        <c:majorUnit val="24"/>
        <c:majorTimeUnit val="months"/>
      </c:dateAx>
      <c:valAx>
        <c:axId val="59250176"/>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8957184"/>
        <c:crosses val="autoZero"/>
        <c:crossBetween val="between"/>
      </c:valAx>
      <c:valAx>
        <c:axId val="59251712"/>
        <c:scaling>
          <c:orientation val="maxMin"/>
        </c:scaling>
        <c:delete val="0"/>
        <c:axPos val="r"/>
        <c:numFmt formatCode="#,##0" sourceLinked="0"/>
        <c:majorTickMark val="out"/>
        <c:minorTickMark val="none"/>
        <c:tickLblPos val="nextTo"/>
        <c:crossAx val="59319424"/>
        <c:crosses val="max"/>
        <c:crossBetween val="between"/>
      </c:valAx>
      <c:dateAx>
        <c:axId val="59319424"/>
        <c:scaling>
          <c:orientation val="minMax"/>
        </c:scaling>
        <c:delete val="1"/>
        <c:axPos val="t"/>
        <c:numFmt formatCode="mm/dd/yyyy" sourceLinked="1"/>
        <c:majorTickMark val="out"/>
        <c:minorTickMark val="none"/>
        <c:tickLblPos val="nextTo"/>
        <c:crossAx val="59251712"/>
        <c:crosses val="autoZero"/>
        <c:auto val="1"/>
        <c:lblOffset val="100"/>
        <c:baseTimeUnit val="months"/>
      </c:date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'Sr Unsec'!$J$5</c:f>
              <c:strCache>
                <c:ptCount val="1"/>
                <c:pt idx="0">
                  <c:v>Sr Unsec recovery rate (ex-Commodities)</c:v>
                </c:pt>
              </c:strCache>
            </c:strRef>
          </c:tx>
          <c:spPr>
            <a:ln w="25400">
              <a:solidFill>
                <a:srgbClr val="0C2B53"/>
              </a:solidFill>
            </a:ln>
          </c:spPr>
          <c:marker>
            <c:symbol val="none"/>
          </c:marker>
          <c:cat>
            <c:numRef>
              <c:f>'Sr Unsec'!$A$6:$A$264</c:f>
              <c:numCache>
                <c:formatCode>mm/dd/yyyy</c:formatCode>
                <c:ptCount val="259"/>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pt idx="207">
                  <c:v>42490</c:v>
                </c:pt>
                <c:pt idx="208">
                  <c:v>42521</c:v>
                </c:pt>
                <c:pt idx="209">
                  <c:v>42551</c:v>
                </c:pt>
                <c:pt idx="210">
                  <c:v>42582</c:v>
                </c:pt>
                <c:pt idx="211">
                  <c:v>42613</c:v>
                </c:pt>
                <c:pt idx="212">
                  <c:v>42643</c:v>
                </c:pt>
                <c:pt idx="213">
                  <c:v>42674</c:v>
                </c:pt>
                <c:pt idx="214">
                  <c:v>42704</c:v>
                </c:pt>
                <c:pt idx="215">
                  <c:v>42735</c:v>
                </c:pt>
                <c:pt idx="216">
                  <c:v>42766</c:v>
                </c:pt>
                <c:pt idx="217">
                  <c:v>42794</c:v>
                </c:pt>
                <c:pt idx="218">
                  <c:v>42825</c:v>
                </c:pt>
                <c:pt idx="219">
                  <c:v>42855</c:v>
                </c:pt>
                <c:pt idx="220">
                  <c:v>42886</c:v>
                </c:pt>
                <c:pt idx="221">
                  <c:v>42916</c:v>
                </c:pt>
                <c:pt idx="222">
                  <c:v>42947</c:v>
                </c:pt>
                <c:pt idx="223">
                  <c:v>42978</c:v>
                </c:pt>
                <c:pt idx="224">
                  <c:v>43008</c:v>
                </c:pt>
                <c:pt idx="225">
                  <c:v>43039</c:v>
                </c:pt>
                <c:pt idx="226">
                  <c:v>43069</c:v>
                </c:pt>
              </c:numCache>
            </c:numRef>
          </c:cat>
          <c:val>
            <c:numRef>
              <c:f>'Sr Unsec'!$J$6:$J$264</c:f>
              <c:numCache>
                <c:formatCode>#,##0.0</c:formatCode>
                <c:ptCount val="259"/>
                <c:pt idx="0">
                  <c:v>61.245066627923016</c:v>
                </c:pt>
                <c:pt idx="1">
                  <c:v>59.324329864984392</c:v>
                </c:pt>
                <c:pt idx="2">
                  <c:v>49.869664784272842</c:v>
                </c:pt>
                <c:pt idx="3">
                  <c:v>49.357719416710054</c:v>
                </c:pt>
                <c:pt idx="4">
                  <c:v>47.066947058430848</c:v>
                </c:pt>
                <c:pt idx="5">
                  <c:v>51.019371333935787</c:v>
                </c:pt>
                <c:pt idx="6">
                  <c:v>50.236703310178633</c:v>
                </c:pt>
                <c:pt idx="7">
                  <c:v>50.236703310178633</c:v>
                </c:pt>
                <c:pt idx="8">
                  <c:v>46.171296147510667</c:v>
                </c:pt>
                <c:pt idx="9">
                  <c:v>45.779400571956565</c:v>
                </c:pt>
                <c:pt idx="10">
                  <c:v>45.779400571956565</c:v>
                </c:pt>
                <c:pt idx="11">
                  <c:v>45.779400571956565</c:v>
                </c:pt>
                <c:pt idx="12">
                  <c:v>43.337563254838621</c:v>
                </c:pt>
                <c:pt idx="13">
                  <c:v>40.897896750751435</c:v>
                </c:pt>
                <c:pt idx="14">
                  <c:v>41.041795937841741</c:v>
                </c:pt>
                <c:pt idx="15">
                  <c:v>41.178237698417639</c:v>
                </c:pt>
                <c:pt idx="16">
                  <c:v>38.144948352411312</c:v>
                </c:pt>
                <c:pt idx="17">
                  <c:v>37.023680340612025</c:v>
                </c:pt>
                <c:pt idx="18">
                  <c:v>37.610913860585079</c:v>
                </c:pt>
                <c:pt idx="19">
                  <c:v>37.827929942779612</c:v>
                </c:pt>
                <c:pt idx="20">
                  <c:v>38.030725508408544</c:v>
                </c:pt>
                <c:pt idx="21">
                  <c:v>36.949484439303475</c:v>
                </c:pt>
                <c:pt idx="22">
                  <c:v>37.116885742926449</c:v>
                </c:pt>
                <c:pt idx="23">
                  <c:v>33.674570073735453</c:v>
                </c:pt>
                <c:pt idx="24">
                  <c:v>29.6028091968744</c:v>
                </c:pt>
                <c:pt idx="25">
                  <c:v>30.277169792760564</c:v>
                </c:pt>
                <c:pt idx="26">
                  <c:v>31.803086628198798</c:v>
                </c:pt>
                <c:pt idx="27">
                  <c:v>29.303306351729297</c:v>
                </c:pt>
                <c:pt idx="28">
                  <c:v>25.106777471587872</c:v>
                </c:pt>
                <c:pt idx="29">
                  <c:v>18.88840532497893</c:v>
                </c:pt>
                <c:pt idx="30">
                  <c:v>17.131801331384999</c:v>
                </c:pt>
                <c:pt idx="31">
                  <c:v>17.000606005258213</c:v>
                </c:pt>
                <c:pt idx="32">
                  <c:v>16.703277598681836</c:v>
                </c:pt>
                <c:pt idx="33">
                  <c:v>14.386811781778169</c:v>
                </c:pt>
                <c:pt idx="34">
                  <c:v>13.290113882294651</c:v>
                </c:pt>
                <c:pt idx="35">
                  <c:v>14.272625014378391</c:v>
                </c:pt>
                <c:pt idx="36">
                  <c:v>16.329018730823474</c:v>
                </c:pt>
                <c:pt idx="37">
                  <c:v>15.805089017616167</c:v>
                </c:pt>
                <c:pt idx="38">
                  <c:v>15.513382046460553</c:v>
                </c:pt>
                <c:pt idx="39">
                  <c:v>17.735645629657327</c:v>
                </c:pt>
                <c:pt idx="40">
                  <c:v>23.424535459151766</c:v>
                </c:pt>
                <c:pt idx="41">
                  <c:v>23.40125031916935</c:v>
                </c:pt>
                <c:pt idx="42">
                  <c:v>23.197387067162389</c:v>
                </c:pt>
                <c:pt idx="43">
                  <c:v>22.588982163529153</c:v>
                </c:pt>
                <c:pt idx="44">
                  <c:v>23.092421373747712</c:v>
                </c:pt>
                <c:pt idx="45">
                  <c:v>23.573627660117737</c:v>
                </c:pt>
                <c:pt idx="46">
                  <c:v>24.216905516541217</c:v>
                </c:pt>
                <c:pt idx="47">
                  <c:v>23.684262372810743</c:v>
                </c:pt>
                <c:pt idx="48">
                  <c:v>23.953756404134253</c:v>
                </c:pt>
                <c:pt idx="49">
                  <c:v>24.25533168088889</c:v>
                </c:pt>
                <c:pt idx="50">
                  <c:v>24.691088262168012</c:v>
                </c:pt>
                <c:pt idx="51">
                  <c:v>26.336736469045757</c:v>
                </c:pt>
                <c:pt idx="52">
                  <c:v>27.693056008848217</c:v>
                </c:pt>
                <c:pt idx="53">
                  <c:v>28.280171632238048</c:v>
                </c:pt>
                <c:pt idx="54">
                  <c:v>26.944401704259235</c:v>
                </c:pt>
                <c:pt idx="55">
                  <c:v>27.729745456726178</c:v>
                </c:pt>
                <c:pt idx="56">
                  <c:v>28.080456204629424</c:v>
                </c:pt>
                <c:pt idx="57">
                  <c:v>29.186691954706156</c:v>
                </c:pt>
                <c:pt idx="58">
                  <c:v>32.671553848285093</c:v>
                </c:pt>
                <c:pt idx="59">
                  <c:v>32.345277606319456</c:v>
                </c:pt>
                <c:pt idx="60">
                  <c:v>34.039210631859348</c:v>
                </c:pt>
                <c:pt idx="61">
                  <c:v>36.212101746887306</c:v>
                </c:pt>
                <c:pt idx="62">
                  <c:v>37.845052372361735</c:v>
                </c:pt>
                <c:pt idx="63">
                  <c:v>42.443460304224665</c:v>
                </c:pt>
                <c:pt idx="64">
                  <c:v>30.43450468555007</c:v>
                </c:pt>
                <c:pt idx="65">
                  <c:v>31.366011329880223</c:v>
                </c:pt>
                <c:pt idx="66">
                  <c:v>30.376643068926651</c:v>
                </c:pt>
                <c:pt idx="67">
                  <c:v>33.004269896885845</c:v>
                </c:pt>
                <c:pt idx="68">
                  <c:v>37.2880715350015</c:v>
                </c:pt>
                <c:pt idx="69">
                  <c:v>37.181452905660663</c:v>
                </c:pt>
                <c:pt idx="70">
                  <c:v>37.487916165103805</c:v>
                </c:pt>
                <c:pt idx="71">
                  <c:v>44.533780218521727</c:v>
                </c:pt>
                <c:pt idx="72">
                  <c:v>47.468654708933499</c:v>
                </c:pt>
                <c:pt idx="73">
                  <c:v>49.225912596857093</c:v>
                </c:pt>
                <c:pt idx="74">
                  <c:v>48.091263681633293</c:v>
                </c:pt>
                <c:pt idx="75">
                  <c:v>54.213908843428911</c:v>
                </c:pt>
                <c:pt idx="76">
                  <c:v>56.215340312350072</c:v>
                </c:pt>
                <c:pt idx="77">
                  <c:v>60.991527494653027</c:v>
                </c:pt>
                <c:pt idx="78">
                  <c:v>60.914220338232866</c:v>
                </c:pt>
                <c:pt idx="79">
                  <c:v>64.56858898172041</c:v>
                </c:pt>
                <c:pt idx="80">
                  <c:v>57.68213195756254</c:v>
                </c:pt>
                <c:pt idx="81">
                  <c:v>57.582055669332732</c:v>
                </c:pt>
                <c:pt idx="82">
                  <c:v>55.994002466021733</c:v>
                </c:pt>
                <c:pt idx="83">
                  <c:v>52.761403539993751</c:v>
                </c:pt>
                <c:pt idx="84">
                  <c:v>52.284838266442883</c:v>
                </c:pt>
                <c:pt idx="85">
                  <c:v>52.259971798329452</c:v>
                </c:pt>
                <c:pt idx="86">
                  <c:v>54.159256713766823</c:v>
                </c:pt>
                <c:pt idx="87">
                  <c:v>54.844187642008073</c:v>
                </c:pt>
                <c:pt idx="88">
                  <c:v>54.525231033052265</c:v>
                </c:pt>
                <c:pt idx="89">
                  <c:v>54.803745369881021</c:v>
                </c:pt>
                <c:pt idx="90">
                  <c:v>54.803745369881021</c:v>
                </c:pt>
                <c:pt idx="91">
                  <c:v>54.803745369881021</c:v>
                </c:pt>
                <c:pt idx="92">
                  <c:v>56.386889110958123</c:v>
                </c:pt>
                <c:pt idx="93">
                  <c:v>55.835781611024871</c:v>
                </c:pt>
                <c:pt idx="94">
                  <c:v>55.835781611024871</c:v>
                </c:pt>
                <c:pt idx="95">
                  <c:v>55.116641729089267</c:v>
                </c:pt>
                <c:pt idx="96">
                  <c:v>55.116641729089267</c:v>
                </c:pt>
                <c:pt idx="97">
                  <c:v>54.949402551512883</c:v>
                </c:pt>
                <c:pt idx="98">
                  <c:v>56.220841236026132</c:v>
                </c:pt>
                <c:pt idx="99">
                  <c:v>56.741391382159371</c:v>
                </c:pt>
                <c:pt idx="100">
                  <c:v>57.842766856532002</c:v>
                </c:pt>
                <c:pt idx="101">
                  <c:v>58.044183721153487</c:v>
                </c:pt>
                <c:pt idx="102">
                  <c:v>58.050002309593886</c:v>
                </c:pt>
                <c:pt idx="103">
                  <c:v>57.66827286068137</c:v>
                </c:pt>
                <c:pt idx="104">
                  <c:v>58.485991759167646</c:v>
                </c:pt>
                <c:pt idx="105">
                  <c:v>56.374330321538537</c:v>
                </c:pt>
                <c:pt idx="106">
                  <c:v>56.374330321538537</c:v>
                </c:pt>
                <c:pt idx="107">
                  <c:v>68.911287883266112</c:v>
                </c:pt>
                <c:pt idx="108">
                  <c:v>68.911287883266112</c:v>
                </c:pt>
                <c:pt idx="109">
                  <c:v>68.911287883266112</c:v>
                </c:pt>
                <c:pt idx="110">
                  <c:v>64.763698127649405</c:v>
                </c:pt>
                <c:pt idx="111">
                  <c:v>58.388235032053132</c:v>
                </c:pt>
                <c:pt idx="112">
                  <c:v>54.750969500231591</c:v>
                </c:pt>
                <c:pt idx="113">
                  <c:v>55.938792828277194</c:v>
                </c:pt>
                <c:pt idx="114">
                  <c:v>54.527150435224087</c:v>
                </c:pt>
                <c:pt idx="115">
                  <c:v>54.592624734700593</c:v>
                </c:pt>
                <c:pt idx="116">
                  <c:v>48.028029068098043</c:v>
                </c:pt>
                <c:pt idx="117">
                  <c:v>49.347669879833063</c:v>
                </c:pt>
                <c:pt idx="118">
                  <c:v>41.385068397154399</c:v>
                </c:pt>
                <c:pt idx="119">
                  <c:v>58.644490265637849</c:v>
                </c:pt>
                <c:pt idx="120">
                  <c:v>57.896136397978005</c:v>
                </c:pt>
                <c:pt idx="121">
                  <c:v>56.907467782643081</c:v>
                </c:pt>
                <c:pt idx="122">
                  <c:v>54.213839815650772</c:v>
                </c:pt>
                <c:pt idx="123">
                  <c:v>51.851304990977034</c:v>
                </c:pt>
                <c:pt idx="124">
                  <c:v>49.930750177261331</c:v>
                </c:pt>
                <c:pt idx="125">
                  <c:v>37.969036384618136</c:v>
                </c:pt>
                <c:pt idx="126">
                  <c:v>38.528316625535929</c:v>
                </c:pt>
                <c:pt idx="127">
                  <c:v>38.194383597159629</c:v>
                </c:pt>
                <c:pt idx="128">
                  <c:v>38.197220303174213</c:v>
                </c:pt>
                <c:pt idx="129">
                  <c:v>38.365852580570312</c:v>
                </c:pt>
                <c:pt idx="130">
                  <c:v>38.365852580570312</c:v>
                </c:pt>
                <c:pt idx="131">
                  <c:v>38.397151762239844</c:v>
                </c:pt>
                <c:pt idx="132">
                  <c:v>38.437055183721355</c:v>
                </c:pt>
                <c:pt idx="133">
                  <c:v>39.861901022071301</c:v>
                </c:pt>
                <c:pt idx="134">
                  <c:v>39.861901022071301</c:v>
                </c:pt>
                <c:pt idx="135">
                  <c:v>39.301983653456638</c:v>
                </c:pt>
                <c:pt idx="136">
                  <c:v>39.554978636925831</c:v>
                </c:pt>
                <c:pt idx="137">
                  <c:v>39.120221963816526</c:v>
                </c:pt>
                <c:pt idx="138">
                  <c:v>39.50580433942271</c:v>
                </c:pt>
                <c:pt idx="139">
                  <c:v>39.585885404712783</c:v>
                </c:pt>
                <c:pt idx="140">
                  <c:v>39.35810841992253</c:v>
                </c:pt>
                <c:pt idx="141">
                  <c:v>39.32492228130824</c:v>
                </c:pt>
                <c:pt idx="142">
                  <c:v>39.613939460436711</c:v>
                </c:pt>
                <c:pt idx="143">
                  <c:v>30.972347892903525</c:v>
                </c:pt>
                <c:pt idx="144">
                  <c:v>31.262318369142189</c:v>
                </c:pt>
                <c:pt idx="145">
                  <c:v>31.612025384573638</c:v>
                </c:pt>
                <c:pt idx="146">
                  <c:v>30.807024844689671</c:v>
                </c:pt>
                <c:pt idx="147">
                  <c:v>29.985629162536146</c:v>
                </c:pt>
                <c:pt idx="148">
                  <c:v>30.381004115694218</c:v>
                </c:pt>
                <c:pt idx="149">
                  <c:v>61.242730833616228</c:v>
                </c:pt>
                <c:pt idx="150">
                  <c:v>68.965172162544917</c:v>
                </c:pt>
                <c:pt idx="151">
                  <c:v>71.998400865830945</c:v>
                </c:pt>
                <c:pt idx="152">
                  <c:v>51.524196032528337</c:v>
                </c:pt>
                <c:pt idx="153">
                  <c:v>46.498900924944877</c:v>
                </c:pt>
                <c:pt idx="154">
                  <c:v>57.670481845654493</c:v>
                </c:pt>
                <c:pt idx="155">
                  <c:v>55.839830156486698</c:v>
                </c:pt>
                <c:pt idx="156">
                  <c:v>54.404781682696935</c:v>
                </c:pt>
                <c:pt idx="157">
                  <c:v>54.404781682696935</c:v>
                </c:pt>
                <c:pt idx="158">
                  <c:v>54.404781682696935</c:v>
                </c:pt>
                <c:pt idx="159">
                  <c:v>51.342866691827311</c:v>
                </c:pt>
                <c:pt idx="160">
                  <c:v>52.070608652458887</c:v>
                </c:pt>
                <c:pt idx="161">
                  <c:v>52.130951179567703</c:v>
                </c:pt>
                <c:pt idx="162">
                  <c:v>52.130951179567703</c:v>
                </c:pt>
                <c:pt idx="163">
                  <c:v>49.733758523040265</c:v>
                </c:pt>
                <c:pt idx="164">
                  <c:v>49.733758523040265</c:v>
                </c:pt>
                <c:pt idx="165">
                  <c:v>49.733758523040265</c:v>
                </c:pt>
                <c:pt idx="166">
                  <c:v>48.883724563740408</c:v>
                </c:pt>
                <c:pt idx="167">
                  <c:v>48.183148334458892</c:v>
                </c:pt>
                <c:pt idx="168">
                  <c:v>47.365769074812626</c:v>
                </c:pt>
                <c:pt idx="169">
                  <c:v>47.370771267761981</c:v>
                </c:pt>
                <c:pt idx="170">
                  <c:v>48.044894460049939</c:v>
                </c:pt>
                <c:pt idx="171">
                  <c:v>48.044894460049939</c:v>
                </c:pt>
                <c:pt idx="172">
                  <c:v>48.815914519945444</c:v>
                </c:pt>
                <c:pt idx="173">
                  <c:v>48.815914519945444</c:v>
                </c:pt>
                <c:pt idx="174">
                  <c:v>48.815914519945444</c:v>
                </c:pt>
                <c:pt idx="175">
                  <c:v>48.429175278649922</c:v>
                </c:pt>
                <c:pt idx="176">
                  <c:v>48.429175278649922</c:v>
                </c:pt>
                <c:pt idx="177">
                  <c:v>48.429175278649922</c:v>
                </c:pt>
                <c:pt idx="178">
                  <c:v>42.292976800803793</c:v>
                </c:pt>
                <c:pt idx="179">
                  <c:v>42.292976800803793</c:v>
                </c:pt>
                <c:pt idx="180">
                  <c:v>42.869030541299438</c:v>
                </c:pt>
                <c:pt idx="181">
                  <c:v>44.254269812114977</c:v>
                </c:pt>
                <c:pt idx="182">
                  <c:v>44.254269812114977</c:v>
                </c:pt>
                <c:pt idx="183">
                  <c:v>47.284459840345036</c:v>
                </c:pt>
                <c:pt idx="184">
                  <c:v>45.635082316848468</c:v>
                </c:pt>
                <c:pt idx="185">
                  <c:v>45.635082316848468</c:v>
                </c:pt>
                <c:pt idx="186">
                  <c:v>45.635082316848468</c:v>
                </c:pt>
                <c:pt idx="187">
                  <c:v>43.567770436666919</c:v>
                </c:pt>
                <c:pt idx="188">
                  <c:v>39.309799729801632</c:v>
                </c:pt>
                <c:pt idx="189">
                  <c:v>38.230060312322976</c:v>
                </c:pt>
                <c:pt idx="190">
                  <c:v>38.311138569243468</c:v>
                </c:pt>
                <c:pt idx="191">
                  <c:v>29.193674353689442</c:v>
                </c:pt>
                <c:pt idx="192">
                  <c:v>28.481876205604994</c:v>
                </c:pt>
                <c:pt idx="193">
                  <c:v>33.117324139965376</c:v>
                </c:pt>
                <c:pt idx="194">
                  <c:v>33.117324139965376</c:v>
                </c:pt>
                <c:pt idx="195">
                  <c:v>34.868178256701427</c:v>
                </c:pt>
                <c:pt idx="196">
                  <c:v>37.884326104442032</c:v>
                </c:pt>
                <c:pt idx="197">
                  <c:v>37.457118425848464</c:v>
                </c:pt>
                <c:pt idx="198">
                  <c:v>37.457118425848464</c:v>
                </c:pt>
                <c:pt idx="199">
                  <c:v>37.922884006362089</c:v>
                </c:pt>
                <c:pt idx="200">
                  <c:v>37.922884006362089</c:v>
                </c:pt>
                <c:pt idx="201">
                  <c:v>37.922884006362089</c:v>
                </c:pt>
                <c:pt idx="202">
                  <c:v>36.944069843496031</c:v>
                </c:pt>
                <c:pt idx="203">
                  <c:v>36.814498546092267</c:v>
                </c:pt>
                <c:pt idx="204">
                  <c:v>36.814498546092267</c:v>
                </c:pt>
                <c:pt idx="205">
                  <c:v>36.814498546092267</c:v>
                </c:pt>
                <c:pt idx="206">
                  <c:v>37.171438373562957</c:v>
                </c:pt>
                <c:pt idx="207">
                  <c:v>36.99337149590307</c:v>
                </c:pt>
                <c:pt idx="208">
                  <c:v>38.79165747364145</c:v>
                </c:pt>
                <c:pt idx="209">
                  <c:v>38.912681573051991</c:v>
                </c:pt>
                <c:pt idx="210">
                  <c:v>38.912681573051991</c:v>
                </c:pt>
                <c:pt idx="211">
                  <c:v>42.204319520460601</c:v>
                </c:pt>
                <c:pt idx="212">
                  <c:v>43.746282933057486</c:v>
                </c:pt>
                <c:pt idx="213">
                  <c:v>43.746282933057486</c:v>
                </c:pt>
                <c:pt idx="214">
                  <c:v>43.746282933057486</c:v>
                </c:pt>
                <c:pt idx="215">
                  <c:v>41.853847558410692</c:v>
                </c:pt>
                <c:pt idx="216">
                  <c:v>44.037779843709551</c:v>
                </c:pt>
                <c:pt idx="217">
                  <c:v>50.887851305249121</c:v>
                </c:pt>
                <c:pt idx="218">
                  <c:v>49.760924596953224</c:v>
                </c:pt>
                <c:pt idx="219">
                  <c:v>49.760924596953224</c:v>
                </c:pt>
                <c:pt idx="220">
                  <c:v>49.490980888089275</c:v>
                </c:pt>
                <c:pt idx="221">
                  <c:v>56.147352944316012</c:v>
                </c:pt>
                <c:pt idx="222">
                  <c:v>57.816063206308954</c:v>
                </c:pt>
                <c:pt idx="223">
                  <c:v>57.816063206308954</c:v>
                </c:pt>
                <c:pt idx="224">
                  <c:v>58.273488965641562</c:v>
                </c:pt>
                <c:pt idx="225">
                  <c:v>58.273488965641562</c:v>
                </c:pt>
                <c:pt idx="226">
                  <c:v>58.273488965641562</c:v>
                </c:pt>
              </c:numCache>
            </c:numRef>
          </c:val>
          <c:smooth val="0"/>
          <c:extLst>
            <c:ext xmlns:c16="http://schemas.microsoft.com/office/drawing/2014/chart" uri="{C3380CC4-5D6E-409C-BE32-E72D297353CC}">
              <c16:uniqueId val="{00000000-42F4-44F2-B602-E0D66789FDF2}"/>
            </c:ext>
          </c:extLst>
        </c:ser>
        <c:dLbls>
          <c:showLegendKey val="0"/>
          <c:showVal val="0"/>
          <c:showCatName val="0"/>
          <c:showSerName val="0"/>
          <c:showPercent val="0"/>
          <c:showBubbleSize val="0"/>
        </c:dLbls>
        <c:marker val="1"/>
        <c:smooth val="0"/>
        <c:axId val="62514688"/>
        <c:axId val="62518016"/>
      </c:lineChart>
      <c:lineChart>
        <c:grouping val="standard"/>
        <c:varyColors val="0"/>
        <c:ser>
          <c:idx val="1"/>
          <c:order val="1"/>
          <c:tx>
            <c:strRef>
              <c:f>'Sr Unsec'!$K$5</c:f>
              <c:strCache>
                <c:ptCount val="1"/>
                <c:pt idx="0">
                  <c:v>ex-Commodities default rate (rhs)</c:v>
                </c:pt>
              </c:strCache>
            </c:strRef>
          </c:tx>
          <c:spPr>
            <a:ln w="25400">
              <a:solidFill>
                <a:srgbClr val="E0BA4C"/>
              </a:solidFill>
            </a:ln>
          </c:spPr>
          <c:marker>
            <c:symbol val="none"/>
          </c:marker>
          <c:cat>
            <c:numRef>
              <c:f>'Sr Unsec'!$A$6:$A$264</c:f>
              <c:numCache>
                <c:formatCode>mm/dd/yyyy</c:formatCode>
                <c:ptCount val="259"/>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pt idx="207">
                  <c:v>42490</c:v>
                </c:pt>
                <c:pt idx="208">
                  <c:v>42521</c:v>
                </c:pt>
                <c:pt idx="209">
                  <c:v>42551</c:v>
                </c:pt>
                <c:pt idx="210">
                  <c:v>42582</c:v>
                </c:pt>
                <c:pt idx="211">
                  <c:v>42613</c:v>
                </c:pt>
                <c:pt idx="212">
                  <c:v>42643</c:v>
                </c:pt>
                <c:pt idx="213">
                  <c:v>42674</c:v>
                </c:pt>
                <c:pt idx="214">
                  <c:v>42704</c:v>
                </c:pt>
                <c:pt idx="215">
                  <c:v>42735</c:v>
                </c:pt>
                <c:pt idx="216">
                  <c:v>42766</c:v>
                </c:pt>
                <c:pt idx="217">
                  <c:v>42794</c:v>
                </c:pt>
                <c:pt idx="218">
                  <c:v>42825</c:v>
                </c:pt>
                <c:pt idx="219">
                  <c:v>42855</c:v>
                </c:pt>
                <c:pt idx="220">
                  <c:v>42886</c:v>
                </c:pt>
                <c:pt idx="221">
                  <c:v>42916</c:v>
                </c:pt>
                <c:pt idx="222">
                  <c:v>42947</c:v>
                </c:pt>
                <c:pt idx="223">
                  <c:v>42978</c:v>
                </c:pt>
                <c:pt idx="224">
                  <c:v>43008</c:v>
                </c:pt>
                <c:pt idx="225">
                  <c:v>43039</c:v>
                </c:pt>
                <c:pt idx="226">
                  <c:v>43069</c:v>
                </c:pt>
              </c:numCache>
            </c:numRef>
          </c:cat>
          <c:val>
            <c:numRef>
              <c:f>'Sr Unsec'!$K$6:$K$264</c:f>
              <c:numCache>
                <c:formatCode>#,##0.0</c:formatCode>
                <c:ptCount val="259"/>
                <c:pt idx="0">
                  <c:v>4.4043969646266756</c:v>
                </c:pt>
                <c:pt idx="1">
                  <c:v>4.4005502974333615</c:v>
                </c:pt>
                <c:pt idx="2">
                  <c:v>3.565407271054335</c:v>
                </c:pt>
                <c:pt idx="3">
                  <c:v>3.6647517124851481</c:v>
                </c:pt>
                <c:pt idx="4">
                  <c:v>3.9041746020080037</c:v>
                </c:pt>
                <c:pt idx="5">
                  <c:v>4.7500492485775991</c:v>
                </c:pt>
                <c:pt idx="6">
                  <c:v>4.4748227240179324</c:v>
                </c:pt>
                <c:pt idx="7">
                  <c:v>4.5036850572287515</c:v>
                </c:pt>
                <c:pt idx="8">
                  <c:v>4.6361338288375871</c:v>
                </c:pt>
                <c:pt idx="9">
                  <c:v>4.8634594945444771</c:v>
                </c:pt>
                <c:pt idx="10">
                  <c:v>4.7074454291823162</c:v>
                </c:pt>
                <c:pt idx="11">
                  <c:v>4.804075343941915</c:v>
                </c:pt>
                <c:pt idx="12">
                  <c:v>5.8938908142712627</c:v>
                </c:pt>
                <c:pt idx="13">
                  <c:v>6.9393220410086096</c:v>
                </c:pt>
                <c:pt idx="14">
                  <c:v>6.7375152504979994</c:v>
                </c:pt>
                <c:pt idx="15">
                  <c:v>7.4429421534943714</c:v>
                </c:pt>
                <c:pt idx="16">
                  <c:v>8.5361753128632607</c:v>
                </c:pt>
                <c:pt idx="17">
                  <c:v>8.5324920572070457</c:v>
                </c:pt>
                <c:pt idx="18">
                  <c:v>8.3813459646103734</c:v>
                </c:pt>
                <c:pt idx="19">
                  <c:v>9.0802434542744344</c:v>
                </c:pt>
                <c:pt idx="20">
                  <c:v>9.2938468337153779</c:v>
                </c:pt>
                <c:pt idx="21">
                  <c:v>9.5744077978678934</c:v>
                </c:pt>
                <c:pt idx="22">
                  <c:v>10.401618985551625</c:v>
                </c:pt>
                <c:pt idx="23">
                  <c:v>10.120590578148281</c:v>
                </c:pt>
                <c:pt idx="24">
                  <c:v>11.726675717808682</c:v>
                </c:pt>
                <c:pt idx="25">
                  <c:v>11.846665495747805</c:v>
                </c:pt>
                <c:pt idx="26">
                  <c:v>12.284398704883891</c:v>
                </c:pt>
                <c:pt idx="27">
                  <c:v>11.727934055840338</c:v>
                </c:pt>
                <c:pt idx="28">
                  <c:v>12.889426033780961</c:v>
                </c:pt>
                <c:pt idx="29">
                  <c:v>12.01480584321391</c:v>
                </c:pt>
                <c:pt idx="30">
                  <c:v>13.199555350976851</c:v>
                </c:pt>
                <c:pt idx="31">
                  <c:v>13.80762147088919</c:v>
                </c:pt>
                <c:pt idx="32">
                  <c:v>13.3902923599657</c:v>
                </c:pt>
                <c:pt idx="33">
                  <c:v>13.483852747502906</c:v>
                </c:pt>
                <c:pt idx="34">
                  <c:v>15.331075062315877</c:v>
                </c:pt>
                <c:pt idx="35">
                  <c:v>16.194949228787831</c:v>
                </c:pt>
                <c:pt idx="36">
                  <c:v>17.533440576984802</c:v>
                </c:pt>
                <c:pt idx="37">
                  <c:v>17.95116454001252</c:v>
                </c:pt>
                <c:pt idx="38">
                  <c:v>18.714561039888704</c:v>
                </c:pt>
                <c:pt idx="39">
                  <c:v>21.681930279777824</c:v>
                </c:pt>
                <c:pt idx="40">
                  <c:v>22.998819513991425</c:v>
                </c:pt>
                <c:pt idx="41">
                  <c:v>24.530834128428427</c:v>
                </c:pt>
                <c:pt idx="42">
                  <c:v>25.677769451406352</c:v>
                </c:pt>
                <c:pt idx="43">
                  <c:v>25.836312262272511</c:v>
                </c:pt>
                <c:pt idx="44">
                  <c:v>27.055475885293934</c:v>
                </c:pt>
                <c:pt idx="45">
                  <c:v>26.558941397434261</c:v>
                </c:pt>
                <c:pt idx="46">
                  <c:v>25.967535865331502</c:v>
                </c:pt>
                <c:pt idx="47">
                  <c:v>26.437996263833348</c:v>
                </c:pt>
                <c:pt idx="48">
                  <c:v>26.630370086272471</c:v>
                </c:pt>
                <c:pt idx="49">
                  <c:v>26.380652648688134</c:v>
                </c:pt>
                <c:pt idx="50">
                  <c:v>25.724682031959922</c:v>
                </c:pt>
                <c:pt idx="51">
                  <c:v>24.430779926945707</c:v>
                </c:pt>
                <c:pt idx="52">
                  <c:v>23.203119861410435</c:v>
                </c:pt>
                <c:pt idx="53">
                  <c:v>23.63768565622615</c:v>
                </c:pt>
                <c:pt idx="54">
                  <c:v>22.48202848828279</c:v>
                </c:pt>
                <c:pt idx="55">
                  <c:v>22.053032371903612</c:v>
                </c:pt>
                <c:pt idx="56">
                  <c:v>20.877199399104811</c:v>
                </c:pt>
                <c:pt idx="57">
                  <c:v>20.399684698820096</c:v>
                </c:pt>
                <c:pt idx="58">
                  <c:v>18.837420384919962</c:v>
                </c:pt>
                <c:pt idx="59">
                  <c:v>18.218867192867354</c:v>
                </c:pt>
                <c:pt idx="60">
                  <c:v>16.362460133769165</c:v>
                </c:pt>
                <c:pt idx="61">
                  <c:v>15.486845070335775</c:v>
                </c:pt>
                <c:pt idx="62">
                  <c:v>14.444848458214604</c:v>
                </c:pt>
                <c:pt idx="63">
                  <c:v>11.476318720710923</c:v>
                </c:pt>
                <c:pt idx="64">
                  <c:v>8.6551767002870541</c:v>
                </c:pt>
                <c:pt idx="65">
                  <c:v>8.8730362119498611</c:v>
                </c:pt>
                <c:pt idx="66">
                  <c:v>9.6305665770141946</c:v>
                </c:pt>
                <c:pt idx="67">
                  <c:v>9.2165815021788671</c:v>
                </c:pt>
                <c:pt idx="68">
                  <c:v>7.6640913731370093</c:v>
                </c:pt>
                <c:pt idx="69">
                  <c:v>7.5806913526386523</c:v>
                </c:pt>
                <c:pt idx="70">
                  <c:v>7.6531779858893145</c:v>
                </c:pt>
                <c:pt idx="71">
                  <c:v>6.9236192834435011</c:v>
                </c:pt>
                <c:pt idx="72">
                  <c:v>7.1558102597240438</c:v>
                </c:pt>
                <c:pt idx="73">
                  <c:v>6.8571028211697218</c:v>
                </c:pt>
                <c:pt idx="74">
                  <c:v>5.0518509492281645</c:v>
                </c:pt>
                <c:pt idx="75">
                  <c:v>4.4462850444185662</c:v>
                </c:pt>
                <c:pt idx="76">
                  <c:v>4.1254808511038732</c:v>
                </c:pt>
                <c:pt idx="77">
                  <c:v>3.7241972663993992</c:v>
                </c:pt>
                <c:pt idx="78">
                  <c:v>2.6853839231693843</c:v>
                </c:pt>
                <c:pt idx="79">
                  <c:v>2.5804194738634876</c:v>
                </c:pt>
                <c:pt idx="80">
                  <c:v>5.1805209283029985</c:v>
                </c:pt>
                <c:pt idx="81">
                  <c:v>5.0877136878023483</c:v>
                </c:pt>
                <c:pt idx="82">
                  <c:v>4.9090273913049423</c:v>
                </c:pt>
                <c:pt idx="83">
                  <c:v>5.649729027756619</c:v>
                </c:pt>
                <c:pt idx="84">
                  <c:v>5.4919408995304968</c:v>
                </c:pt>
                <c:pt idx="85">
                  <c:v>5.3315260009724907</c:v>
                </c:pt>
                <c:pt idx="86">
                  <c:v>5.5878382577539174</c:v>
                </c:pt>
                <c:pt idx="87">
                  <c:v>5.5859106551446915</c:v>
                </c:pt>
                <c:pt idx="88">
                  <c:v>5.6088057500935378</c:v>
                </c:pt>
                <c:pt idx="89">
                  <c:v>5.4480123890222982</c:v>
                </c:pt>
                <c:pt idx="90">
                  <c:v>5.5181754838782462</c:v>
                </c:pt>
                <c:pt idx="91">
                  <c:v>5.4281924421386512</c:v>
                </c:pt>
                <c:pt idx="92">
                  <c:v>5.6250724212107039</c:v>
                </c:pt>
                <c:pt idx="93">
                  <c:v>5.8266152787996486</c:v>
                </c:pt>
                <c:pt idx="94">
                  <c:v>5.3275901433381057</c:v>
                </c:pt>
                <c:pt idx="95">
                  <c:v>5.2513968159654949</c:v>
                </c:pt>
                <c:pt idx="96">
                  <c:v>5.4266628796008476</c:v>
                </c:pt>
                <c:pt idx="97">
                  <c:v>5.224694134463582</c:v>
                </c:pt>
                <c:pt idx="98">
                  <c:v>5.5980423939170789</c:v>
                </c:pt>
                <c:pt idx="99">
                  <c:v>5.6559760275779665</c:v>
                </c:pt>
                <c:pt idx="100">
                  <c:v>4.9222583090750192</c:v>
                </c:pt>
                <c:pt idx="101">
                  <c:v>4.8689401448739353</c:v>
                </c:pt>
                <c:pt idx="102">
                  <c:v>4.8603835603859915</c:v>
                </c:pt>
                <c:pt idx="103">
                  <c:v>4.7009370284822403</c:v>
                </c:pt>
                <c:pt idx="104">
                  <c:v>2.489793690077958</c:v>
                </c:pt>
                <c:pt idx="105">
                  <c:v>2.1980336491408576</c:v>
                </c:pt>
                <c:pt idx="106">
                  <c:v>2.3261700808024481</c:v>
                </c:pt>
                <c:pt idx="107">
                  <c:v>1.5985412700781254</c:v>
                </c:pt>
                <c:pt idx="108">
                  <c:v>1.722360337690386</c:v>
                </c:pt>
                <c:pt idx="109">
                  <c:v>1.7143014369536629</c:v>
                </c:pt>
                <c:pt idx="110">
                  <c:v>1.4657225269457701</c:v>
                </c:pt>
                <c:pt idx="111">
                  <c:v>1.5016526168337407</c:v>
                </c:pt>
                <c:pt idx="112">
                  <c:v>1.7279846975156548</c:v>
                </c:pt>
                <c:pt idx="113">
                  <c:v>1.8833181584129068</c:v>
                </c:pt>
                <c:pt idx="114">
                  <c:v>1.9385057442982647</c:v>
                </c:pt>
                <c:pt idx="115">
                  <c:v>2.0786021287574576</c:v>
                </c:pt>
                <c:pt idx="116">
                  <c:v>1.8955159248188789</c:v>
                </c:pt>
                <c:pt idx="117">
                  <c:v>1.6767846086488143</c:v>
                </c:pt>
                <c:pt idx="118">
                  <c:v>1.8464875388868283</c:v>
                </c:pt>
                <c:pt idx="119">
                  <c:v>5.8723515492822687</c:v>
                </c:pt>
                <c:pt idx="120">
                  <c:v>5.9732627979531419</c:v>
                </c:pt>
                <c:pt idx="121">
                  <c:v>6.4926056851931797</c:v>
                </c:pt>
                <c:pt idx="122">
                  <c:v>9.8603112208565218</c:v>
                </c:pt>
                <c:pt idx="123">
                  <c:v>10.634697520711905</c:v>
                </c:pt>
                <c:pt idx="124">
                  <c:v>11.56938089090656</c:v>
                </c:pt>
                <c:pt idx="125">
                  <c:v>15.526165945277507</c:v>
                </c:pt>
                <c:pt idx="126">
                  <c:v>16.331946474427177</c:v>
                </c:pt>
                <c:pt idx="127">
                  <c:v>16.895935427893786</c:v>
                </c:pt>
                <c:pt idx="128">
                  <c:v>17.083325349326991</c:v>
                </c:pt>
                <c:pt idx="129">
                  <c:v>16.968184366539031</c:v>
                </c:pt>
                <c:pt idx="130">
                  <c:v>17.135602051390666</c:v>
                </c:pt>
                <c:pt idx="131">
                  <c:v>17.26205788233203</c:v>
                </c:pt>
                <c:pt idx="132">
                  <c:v>17.304897637287606</c:v>
                </c:pt>
                <c:pt idx="133">
                  <c:v>19.065153564218328</c:v>
                </c:pt>
                <c:pt idx="134">
                  <c:v>19.25285632351617</c:v>
                </c:pt>
                <c:pt idx="135">
                  <c:v>19.387050212474442</c:v>
                </c:pt>
                <c:pt idx="136">
                  <c:v>18.02327099707</c:v>
                </c:pt>
                <c:pt idx="137">
                  <c:v>18.336560861352744</c:v>
                </c:pt>
                <c:pt idx="138">
                  <c:v>18.252070027747187</c:v>
                </c:pt>
                <c:pt idx="139">
                  <c:v>18.289291380691513</c:v>
                </c:pt>
                <c:pt idx="140">
                  <c:v>18.440558801222934</c:v>
                </c:pt>
                <c:pt idx="141">
                  <c:v>18.13071248481674</c:v>
                </c:pt>
                <c:pt idx="142">
                  <c:v>18.317631350476091</c:v>
                </c:pt>
                <c:pt idx="143">
                  <c:v>14.357984207692434</c:v>
                </c:pt>
                <c:pt idx="144">
                  <c:v>14.733739638171409</c:v>
                </c:pt>
                <c:pt idx="145">
                  <c:v>14.215856747957153</c:v>
                </c:pt>
                <c:pt idx="146">
                  <c:v>9.4841018259886258</c:v>
                </c:pt>
                <c:pt idx="147">
                  <c:v>8.5930642922447227</c:v>
                </c:pt>
                <c:pt idx="148">
                  <c:v>6.778844311219709</c:v>
                </c:pt>
                <c:pt idx="149">
                  <c:v>4.1259270144087177</c:v>
                </c:pt>
                <c:pt idx="150">
                  <c:v>3.5858906689332226</c:v>
                </c:pt>
                <c:pt idx="151">
                  <c:v>3.3537674024316475</c:v>
                </c:pt>
                <c:pt idx="152">
                  <c:v>2.6098307105170129</c:v>
                </c:pt>
                <c:pt idx="153">
                  <c:v>2.2851381198486522</c:v>
                </c:pt>
                <c:pt idx="154">
                  <c:v>3.2045937293664748</c:v>
                </c:pt>
                <c:pt idx="155">
                  <c:v>3.1097660504774205</c:v>
                </c:pt>
                <c:pt idx="156">
                  <c:v>3.0629242067912803</c:v>
                </c:pt>
                <c:pt idx="157">
                  <c:v>3.2040437454988471</c:v>
                </c:pt>
                <c:pt idx="158">
                  <c:v>3.2755477615192126</c:v>
                </c:pt>
                <c:pt idx="159">
                  <c:v>3.2402644984338846</c:v>
                </c:pt>
                <c:pt idx="160">
                  <c:v>3.2717060527824819</c:v>
                </c:pt>
                <c:pt idx="161">
                  <c:v>3.2454931474377795</c:v>
                </c:pt>
                <c:pt idx="162">
                  <c:v>3.0698541894351803</c:v>
                </c:pt>
                <c:pt idx="163">
                  <c:v>2.430356645003604</c:v>
                </c:pt>
                <c:pt idx="164">
                  <c:v>2.4230724563924491</c:v>
                </c:pt>
                <c:pt idx="165">
                  <c:v>2.4324075118660726</c:v>
                </c:pt>
                <c:pt idx="166">
                  <c:v>1.867047061494691</c:v>
                </c:pt>
                <c:pt idx="167">
                  <c:v>2.6454189627596221</c:v>
                </c:pt>
                <c:pt idx="168">
                  <c:v>2.8129181218195263</c:v>
                </c:pt>
                <c:pt idx="169">
                  <c:v>2.784406796348637</c:v>
                </c:pt>
                <c:pt idx="170">
                  <c:v>3.0448022171685398</c:v>
                </c:pt>
                <c:pt idx="171">
                  <c:v>3.0192310083658751</c:v>
                </c:pt>
                <c:pt idx="172">
                  <c:v>2.9910326290304243</c:v>
                </c:pt>
                <c:pt idx="173">
                  <c:v>2.9410425978520727</c:v>
                </c:pt>
                <c:pt idx="174">
                  <c:v>3.064133453284954</c:v>
                </c:pt>
                <c:pt idx="175">
                  <c:v>3.1099517452686882</c:v>
                </c:pt>
                <c:pt idx="176">
                  <c:v>3.2418775226015906</c:v>
                </c:pt>
                <c:pt idx="177">
                  <c:v>3.1905812282727384</c:v>
                </c:pt>
                <c:pt idx="178">
                  <c:v>2.2312382737132959</c:v>
                </c:pt>
                <c:pt idx="179">
                  <c:v>2.1745138395202388</c:v>
                </c:pt>
                <c:pt idx="180">
                  <c:v>2.0058549177977123</c:v>
                </c:pt>
                <c:pt idx="181">
                  <c:v>1.7818439532322361</c:v>
                </c:pt>
                <c:pt idx="182">
                  <c:v>1.7451941223432976</c:v>
                </c:pt>
                <c:pt idx="183">
                  <c:v>3.4308564520121725</c:v>
                </c:pt>
                <c:pt idx="184">
                  <c:v>3.502843707235352</c:v>
                </c:pt>
                <c:pt idx="185">
                  <c:v>3.6101709393795494</c:v>
                </c:pt>
                <c:pt idx="186">
                  <c:v>3.6806243793137337</c:v>
                </c:pt>
                <c:pt idx="187">
                  <c:v>3.6664903267829758</c:v>
                </c:pt>
                <c:pt idx="188">
                  <c:v>4.0884627847285078</c:v>
                </c:pt>
                <c:pt idx="189">
                  <c:v>4.0443988904729906</c:v>
                </c:pt>
                <c:pt idx="190">
                  <c:v>4.0165546776343657</c:v>
                </c:pt>
                <c:pt idx="191">
                  <c:v>3.4765538074035685</c:v>
                </c:pt>
                <c:pt idx="192">
                  <c:v>4.5506251548862782</c:v>
                </c:pt>
                <c:pt idx="193">
                  <c:v>4.8423666458085535</c:v>
                </c:pt>
                <c:pt idx="194">
                  <c:v>4.7493172658943896</c:v>
                </c:pt>
                <c:pt idx="195">
                  <c:v>4.6718916192977993</c:v>
                </c:pt>
                <c:pt idx="196">
                  <c:v>4.6460301389318008</c:v>
                </c:pt>
                <c:pt idx="197">
                  <c:v>4.4596284535987207</c:v>
                </c:pt>
                <c:pt idx="198">
                  <c:v>4.1939757348122733</c:v>
                </c:pt>
                <c:pt idx="199">
                  <c:v>4.4602201530239736</c:v>
                </c:pt>
                <c:pt idx="200">
                  <c:v>4.4098610775795732</c:v>
                </c:pt>
                <c:pt idx="201">
                  <c:v>4.4285393153985382</c:v>
                </c:pt>
                <c:pt idx="202">
                  <c:v>4.442924091678722</c:v>
                </c:pt>
                <c:pt idx="203">
                  <c:v>4.4807753975922147</c:v>
                </c:pt>
                <c:pt idx="204">
                  <c:v>4.4222968570690853</c:v>
                </c:pt>
                <c:pt idx="205">
                  <c:v>4.5215437991149265</c:v>
                </c:pt>
                <c:pt idx="206">
                  <c:v>4.5843315043935844</c:v>
                </c:pt>
                <c:pt idx="207">
                  <c:v>2.6366047442185794</c:v>
                </c:pt>
                <c:pt idx="208">
                  <c:v>2.8644718568386782</c:v>
                </c:pt>
                <c:pt idx="209">
                  <c:v>2.8610382194054784</c:v>
                </c:pt>
                <c:pt idx="210">
                  <c:v>3.0050932276943394</c:v>
                </c:pt>
                <c:pt idx="211">
                  <c:v>3.2824904880649584</c:v>
                </c:pt>
                <c:pt idx="212">
                  <c:v>2.8123611782893092</c:v>
                </c:pt>
                <c:pt idx="213">
                  <c:v>2.7942149717091969</c:v>
                </c:pt>
                <c:pt idx="214">
                  <c:v>2.7637359748743937</c:v>
                </c:pt>
                <c:pt idx="215">
                  <c:v>2.8865812750138193</c:v>
                </c:pt>
                <c:pt idx="216">
                  <c:v>1.8728078726325075</c:v>
                </c:pt>
                <c:pt idx="217">
                  <c:v>1.7629828207482494</c:v>
                </c:pt>
                <c:pt idx="218">
                  <c:v>1.7923539387232905</c:v>
                </c:pt>
                <c:pt idx="219">
                  <c:v>1.8543380514456267</c:v>
                </c:pt>
                <c:pt idx="220">
                  <c:v>2.0149477537554978</c:v>
                </c:pt>
                <c:pt idx="221">
                  <c:v>2.3960737591879813</c:v>
                </c:pt>
                <c:pt idx="222">
                  <c:v>2.4898021051422621</c:v>
                </c:pt>
                <c:pt idx="223">
                  <c:v>2.4932939320376675</c:v>
                </c:pt>
                <c:pt idx="224">
                  <c:v>2.4503496839128851</c:v>
                </c:pt>
                <c:pt idx="225">
                  <c:v>2.3752049525698369</c:v>
                </c:pt>
                <c:pt idx="226">
                  <c:v>2.3670223788898879</c:v>
                </c:pt>
              </c:numCache>
            </c:numRef>
          </c:val>
          <c:smooth val="0"/>
          <c:extLst>
            <c:ext xmlns:c16="http://schemas.microsoft.com/office/drawing/2014/chart" uri="{C3380CC4-5D6E-409C-BE32-E72D297353CC}">
              <c16:uniqueId val="{00000001-42F4-44F2-B602-E0D66789FDF2}"/>
            </c:ext>
          </c:extLst>
        </c:ser>
        <c:dLbls>
          <c:showLegendKey val="0"/>
          <c:showVal val="0"/>
          <c:showCatName val="0"/>
          <c:showSerName val="0"/>
          <c:showPercent val="0"/>
          <c:showBubbleSize val="0"/>
        </c:dLbls>
        <c:marker val="1"/>
        <c:smooth val="0"/>
        <c:axId val="119144448"/>
        <c:axId val="62519552"/>
      </c:lineChart>
      <c:dateAx>
        <c:axId val="62514688"/>
        <c:scaling>
          <c:orientation val="minMax"/>
        </c:scaling>
        <c:delete val="0"/>
        <c:axPos val="b"/>
        <c:numFmt formatCode="yyyy" sourceLinked="0"/>
        <c:majorTickMark val="out"/>
        <c:minorTickMark val="none"/>
        <c:tickLblPos val="nextTo"/>
        <c:spPr>
          <a:ln w="9525" cmpd="thinThick">
            <a:solidFill>
              <a:srgbClr val="000000"/>
            </a:solidFill>
          </a:ln>
          <a:extLst/>
        </c:spPr>
        <c:crossAx val="62518016"/>
        <c:crosses val="autoZero"/>
        <c:auto val="1"/>
        <c:lblOffset val="100"/>
        <c:baseTimeUnit val="months"/>
        <c:majorUnit val="24"/>
        <c:majorTimeUnit val="months"/>
      </c:dateAx>
      <c:valAx>
        <c:axId val="62518016"/>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ln w="9525" cmpd="thinThick">
            <a:solidFill>
              <a:srgbClr val="000000"/>
            </a:solidFill>
          </a:ln>
          <a:extLst/>
        </c:spPr>
        <c:crossAx val="62514688"/>
        <c:crosses val="autoZero"/>
        <c:crossBetween val="between"/>
      </c:valAx>
      <c:valAx>
        <c:axId val="62519552"/>
        <c:scaling>
          <c:orientation val="maxMin"/>
        </c:scaling>
        <c:delete val="0"/>
        <c:axPos val="r"/>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119144448"/>
        <c:crosses val="max"/>
        <c:crossBetween val="between"/>
      </c:valAx>
      <c:dateAx>
        <c:axId val="119144448"/>
        <c:scaling>
          <c:orientation val="minMax"/>
        </c:scaling>
        <c:delete val="1"/>
        <c:axPos val="t"/>
        <c:numFmt formatCode="mm/dd/yyyy" sourceLinked="1"/>
        <c:majorTickMark val="out"/>
        <c:minorTickMark val="none"/>
        <c:tickLblPos val="nextTo"/>
        <c:crossAx val="62519552"/>
        <c:crosses val="autoZero"/>
        <c:auto val="1"/>
        <c:lblOffset val="100"/>
        <c:baseTimeUnit val="months"/>
      </c:dateAx>
      <c:spPr>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'Sr Unsec'!$P$5</c:f>
              <c:strCache>
                <c:ptCount val="1"/>
                <c:pt idx="0">
                  <c:v>Sr Unsec recovery rate (ex-Energy)</c:v>
                </c:pt>
              </c:strCache>
            </c:strRef>
          </c:tx>
          <c:spPr>
            <a:ln w="25400">
              <a:solidFill>
                <a:srgbClr val="0C2B53"/>
              </a:solidFill>
            </a:ln>
          </c:spPr>
          <c:marker>
            <c:symbol val="none"/>
          </c:marker>
          <c:cat>
            <c:numRef>
              <c:f>'Sr Unsec'!$A$6:$A$265</c:f>
              <c:numCache>
                <c:formatCode>mm/dd/yyyy</c:formatCode>
                <c:ptCount val="260"/>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pt idx="207">
                  <c:v>42490</c:v>
                </c:pt>
                <c:pt idx="208">
                  <c:v>42521</c:v>
                </c:pt>
                <c:pt idx="209">
                  <c:v>42551</c:v>
                </c:pt>
                <c:pt idx="210">
                  <c:v>42582</c:v>
                </c:pt>
                <c:pt idx="211">
                  <c:v>42613</c:v>
                </c:pt>
                <c:pt idx="212">
                  <c:v>42643</c:v>
                </c:pt>
                <c:pt idx="213">
                  <c:v>42674</c:v>
                </c:pt>
                <c:pt idx="214">
                  <c:v>42704</c:v>
                </c:pt>
                <c:pt idx="215">
                  <c:v>42735</c:v>
                </c:pt>
                <c:pt idx="216">
                  <c:v>42766</c:v>
                </c:pt>
                <c:pt idx="217">
                  <c:v>42794</c:v>
                </c:pt>
                <c:pt idx="218">
                  <c:v>42825</c:v>
                </c:pt>
                <c:pt idx="219">
                  <c:v>42855</c:v>
                </c:pt>
                <c:pt idx="220">
                  <c:v>42886</c:v>
                </c:pt>
                <c:pt idx="221">
                  <c:v>42916</c:v>
                </c:pt>
                <c:pt idx="222">
                  <c:v>42947</c:v>
                </c:pt>
                <c:pt idx="223">
                  <c:v>42978</c:v>
                </c:pt>
                <c:pt idx="224">
                  <c:v>43008</c:v>
                </c:pt>
                <c:pt idx="225">
                  <c:v>43039</c:v>
                </c:pt>
                <c:pt idx="226">
                  <c:v>43069</c:v>
                </c:pt>
              </c:numCache>
            </c:numRef>
          </c:cat>
          <c:val>
            <c:numRef>
              <c:f>'Sr Unsec'!$P$6:$P$265</c:f>
              <c:numCache>
                <c:formatCode>#,##0.0</c:formatCode>
                <c:ptCount val="260"/>
                <c:pt idx="0">
                  <c:v>59.546730178549943</c:v>
                </c:pt>
                <c:pt idx="1">
                  <c:v>57.763201092282834</c:v>
                </c:pt>
                <c:pt idx="2">
                  <c:v>48.523458010649954</c:v>
                </c:pt>
                <c:pt idx="3">
                  <c:v>48.078923632255332</c:v>
                </c:pt>
                <c:pt idx="4">
                  <c:v>45.91047196618139</c:v>
                </c:pt>
                <c:pt idx="5">
                  <c:v>49.840664787134529</c:v>
                </c:pt>
                <c:pt idx="6">
                  <c:v>49.048035888206257</c:v>
                </c:pt>
                <c:pt idx="7">
                  <c:v>49.048035888206257</c:v>
                </c:pt>
                <c:pt idx="8">
                  <c:v>45.201910699720663</c:v>
                </c:pt>
                <c:pt idx="9">
                  <c:v>44.910494664925082</c:v>
                </c:pt>
                <c:pt idx="10">
                  <c:v>44.910494664925082</c:v>
                </c:pt>
                <c:pt idx="11">
                  <c:v>44.910494664925082</c:v>
                </c:pt>
                <c:pt idx="12">
                  <c:v>42.596002268557413</c:v>
                </c:pt>
                <c:pt idx="13">
                  <c:v>40.198226463348398</c:v>
                </c:pt>
                <c:pt idx="14">
                  <c:v>40.348899350232017</c:v>
                </c:pt>
                <c:pt idx="15">
                  <c:v>40.463247776540378</c:v>
                </c:pt>
                <c:pt idx="16">
                  <c:v>37.541629005292862</c:v>
                </c:pt>
                <c:pt idx="17">
                  <c:v>36.4731300521387</c:v>
                </c:pt>
                <c:pt idx="18">
                  <c:v>36.263404931730292</c:v>
                </c:pt>
                <c:pt idx="19">
                  <c:v>36.585423298455858</c:v>
                </c:pt>
                <c:pt idx="20">
                  <c:v>37.50395937180965</c:v>
                </c:pt>
                <c:pt idx="21">
                  <c:v>36.868333984792137</c:v>
                </c:pt>
                <c:pt idx="22">
                  <c:v>35.663450797522096</c:v>
                </c:pt>
                <c:pt idx="23">
                  <c:v>30.945642522680629</c:v>
                </c:pt>
                <c:pt idx="24">
                  <c:v>27.695933923156645</c:v>
                </c:pt>
                <c:pt idx="25">
                  <c:v>27.418709642369464</c:v>
                </c:pt>
                <c:pt idx="26">
                  <c:v>28.779309736135477</c:v>
                </c:pt>
                <c:pt idx="27">
                  <c:v>26.412459836113339</c:v>
                </c:pt>
                <c:pt idx="28">
                  <c:v>23.15439024704731</c:v>
                </c:pt>
                <c:pt idx="29">
                  <c:v>17.600028408781572</c:v>
                </c:pt>
                <c:pt idx="30">
                  <c:v>16.284802236372656</c:v>
                </c:pt>
                <c:pt idx="31">
                  <c:v>16.226186395286906</c:v>
                </c:pt>
                <c:pt idx="32">
                  <c:v>15.950915775125921</c:v>
                </c:pt>
                <c:pt idx="33">
                  <c:v>13.59164419473305</c:v>
                </c:pt>
                <c:pt idx="34">
                  <c:v>13.083007709772204</c:v>
                </c:pt>
                <c:pt idx="35">
                  <c:v>13.94701835740231</c:v>
                </c:pt>
                <c:pt idx="36">
                  <c:v>16.799066966512175</c:v>
                </c:pt>
                <c:pt idx="37">
                  <c:v>16.29226967346645</c:v>
                </c:pt>
                <c:pt idx="38">
                  <c:v>16.966675229706034</c:v>
                </c:pt>
                <c:pt idx="39">
                  <c:v>18.768424936272041</c:v>
                </c:pt>
                <c:pt idx="40">
                  <c:v>23.870700735693084</c:v>
                </c:pt>
                <c:pt idx="41">
                  <c:v>23.868114515352133</c:v>
                </c:pt>
                <c:pt idx="42">
                  <c:v>23.650028290923842</c:v>
                </c:pt>
                <c:pt idx="43">
                  <c:v>23.057283176307752</c:v>
                </c:pt>
                <c:pt idx="44">
                  <c:v>23.508344730056301</c:v>
                </c:pt>
                <c:pt idx="45">
                  <c:v>24.139806222621239</c:v>
                </c:pt>
                <c:pt idx="46">
                  <c:v>24.883203102235463</c:v>
                </c:pt>
                <c:pt idx="47">
                  <c:v>24.533081849442144</c:v>
                </c:pt>
                <c:pt idx="48">
                  <c:v>24.863710961688547</c:v>
                </c:pt>
                <c:pt idx="49">
                  <c:v>25.039947937065342</c:v>
                </c:pt>
                <c:pt idx="50">
                  <c:v>25.417679252359793</c:v>
                </c:pt>
                <c:pt idx="51">
                  <c:v>27.03879171886885</c:v>
                </c:pt>
                <c:pt idx="52">
                  <c:v>28.391204259258206</c:v>
                </c:pt>
                <c:pt idx="53">
                  <c:v>28.98097628181301</c:v>
                </c:pt>
                <c:pt idx="54">
                  <c:v>27.725167116711059</c:v>
                </c:pt>
                <c:pt idx="55">
                  <c:v>28.508629974011303</c:v>
                </c:pt>
                <c:pt idx="56">
                  <c:v>28.877602885198851</c:v>
                </c:pt>
                <c:pt idx="57">
                  <c:v>30.124869430729156</c:v>
                </c:pt>
                <c:pt idx="58">
                  <c:v>33.555379183712084</c:v>
                </c:pt>
                <c:pt idx="59">
                  <c:v>33.411612596425464</c:v>
                </c:pt>
                <c:pt idx="60">
                  <c:v>34.92573975645756</c:v>
                </c:pt>
                <c:pt idx="61">
                  <c:v>37.11833414362787</c:v>
                </c:pt>
                <c:pt idx="62">
                  <c:v>38.479812516693165</c:v>
                </c:pt>
                <c:pt idx="63">
                  <c:v>43.074278970703347</c:v>
                </c:pt>
                <c:pt idx="64">
                  <c:v>31.737214215696731</c:v>
                </c:pt>
                <c:pt idx="65">
                  <c:v>32.812470022967872</c:v>
                </c:pt>
                <c:pt idx="66">
                  <c:v>32.157465407025406</c:v>
                </c:pt>
                <c:pt idx="67">
                  <c:v>34.695175267419224</c:v>
                </c:pt>
                <c:pt idx="68">
                  <c:v>38.993829831171617</c:v>
                </c:pt>
                <c:pt idx="69">
                  <c:v>38.87873506239486</c:v>
                </c:pt>
                <c:pt idx="70">
                  <c:v>39.255430812194511</c:v>
                </c:pt>
                <c:pt idx="71">
                  <c:v>45.693174456239738</c:v>
                </c:pt>
                <c:pt idx="72">
                  <c:v>48.30865996265463</c:v>
                </c:pt>
                <c:pt idx="73">
                  <c:v>49.919120940089243</c:v>
                </c:pt>
                <c:pt idx="74">
                  <c:v>49.589643488149079</c:v>
                </c:pt>
                <c:pt idx="75">
                  <c:v>54.930804871862335</c:v>
                </c:pt>
                <c:pt idx="76">
                  <c:v>56.367215644213921</c:v>
                </c:pt>
                <c:pt idx="77">
                  <c:v>60.187883275552011</c:v>
                </c:pt>
                <c:pt idx="78">
                  <c:v>60.139777217154986</c:v>
                </c:pt>
                <c:pt idx="79">
                  <c:v>62.372685080136748</c:v>
                </c:pt>
                <c:pt idx="80">
                  <c:v>57.38467282492136</c:v>
                </c:pt>
                <c:pt idx="81">
                  <c:v>57.293231332063108</c:v>
                </c:pt>
                <c:pt idx="82">
                  <c:v>55.879978848695934</c:v>
                </c:pt>
                <c:pt idx="83">
                  <c:v>53.281043101629791</c:v>
                </c:pt>
                <c:pt idx="84">
                  <c:v>52.855347037097964</c:v>
                </c:pt>
                <c:pt idx="85">
                  <c:v>52.845564134687976</c:v>
                </c:pt>
                <c:pt idx="86">
                  <c:v>54.596300242544018</c:v>
                </c:pt>
                <c:pt idx="87">
                  <c:v>55.009853636966596</c:v>
                </c:pt>
                <c:pt idx="88">
                  <c:v>54.594948849718683</c:v>
                </c:pt>
                <c:pt idx="89">
                  <c:v>54.834928589467125</c:v>
                </c:pt>
                <c:pt idx="90">
                  <c:v>54.720852335224492</c:v>
                </c:pt>
                <c:pt idx="91">
                  <c:v>54.376746217202353</c:v>
                </c:pt>
                <c:pt idx="92">
                  <c:v>55.920910212916105</c:v>
                </c:pt>
                <c:pt idx="93">
                  <c:v>55.394131857454767</c:v>
                </c:pt>
                <c:pt idx="94">
                  <c:v>55.394131857454767</c:v>
                </c:pt>
                <c:pt idx="95">
                  <c:v>54.686655953476325</c:v>
                </c:pt>
                <c:pt idx="96">
                  <c:v>54.686655953476325</c:v>
                </c:pt>
                <c:pt idx="97">
                  <c:v>54.511385595676728</c:v>
                </c:pt>
                <c:pt idx="98">
                  <c:v>55.788063859954015</c:v>
                </c:pt>
                <c:pt idx="99">
                  <c:v>56.289065260865222</c:v>
                </c:pt>
                <c:pt idx="100">
                  <c:v>57.483396853114201</c:v>
                </c:pt>
                <c:pt idx="101">
                  <c:v>57.664750593823989</c:v>
                </c:pt>
                <c:pt idx="102">
                  <c:v>57.66719029690087</c:v>
                </c:pt>
                <c:pt idx="103">
                  <c:v>57.301407453124718</c:v>
                </c:pt>
                <c:pt idx="104">
                  <c:v>57.613268441222473</c:v>
                </c:pt>
                <c:pt idx="105">
                  <c:v>55.329390617228178</c:v>
                </c:pt>
                <c:pt idx="106">
                  <c:v>55.329390617228178</c:v>
                </c:pt>
                <c:pt idx="107">
                  <c:v>67.100868889983474</c:v>
                </c:pt>
                <c:pt idx="108">
                  <c:v>67.100868889983474</c:v>
                </c:pt>
                <c:pt idx="109">
                  <c:v>67.100868889983474</c:v>
                </c:pt>
                <c:pt idx="110">
                  <c:v>62.20219633350461</c:v>
                </c:pt>
                <c:pt idx="111">
                  <c:v>56.392886615091321</c:v>
                </c:pt>
                <c:pt idx="112">
                  <c:v>53.198142177194981</c:v>
                </c:pt>
                <c:pt idx="113">
                  <c:v>54.537127766868387</c:v>
                </c:pt>
                <c:pt idx="114">
                  <c:v>53.220660986284749</c:v>
                </c:pt>
                <c:pt idx="115">
                  <c:v>54.47176968825179</c:v>
                </c:pt>
                <c:pt idx="116">
                  <c:v>48.180791905817429</c:v>
                </c:pt>
                <c:pt idx="117">
                  <c:v>49.455332973554718</c:v>
                </c:pt>
                <c:pt idx="118">
                  <c:v>41.815980473492353</c:v>
                </c:pt>
                <c:pt idx="119">
                  <c:v>57.877556959408693</c:v>
                </c:pt>
                <c:pt idx="120">
                  <c:v>52.965118934221756</c:v>
                </c:pt>
                <c:pt idx="121">
                  <c:v>52.213715847897561</c:v>
                </c:pt>
                <c:pt idx="122">
                  <c:v>50.604453836698696</c:v>
                </c:pt>
                <c:pt idx="123">
                  <c:v>47.284292286211276</c:v>
                </c:pt>
                <c:pt idx="124">
                  <c:v>45.978824967946039</c:v>
                </c:pt>
                <c:pt idx="125">
                  <c:v>35.954251405114746</c:v>
                </c:pt>
                <c:pt idx="126">
                  <c:v>36.51617573980554</c:v>
                </c:pt>
                <c:pt idx="127">
                  <c:v>36.253882829419993</c:v>
                </c:pt>
                <c:pt idx="128">
                  <c:v>36.318843789778974</c:v>
                </c:pt>
                <c:pt idx="129">
                  <c:v>36.476553819203119</c:v>
                </c:pt>
                <c:pt idx="130">
                  <c:v>36.476553819203119</c:v>
                </c:pt>
                <c:pt idx="131">
                  <c:v>36.243694013962433</c:v>
                </c:pt>
                <c:pt idx="132">
                  <c:v>36.253345950948848</c:v>
                </c:pt>
                <c:pt idx="133">
                  <c:v>37.611423459252379</c:v>
                </c:pt>
                <c:pt idx="134">
                  <c:v>37.611423459252379</c:v>
                </c:pt>
                <c:pt idx="135">
                  <c:v>37.109581592804467</c:v>
                </c:pt>
                <c:pt idx="136">
                  <c:v>37.322967070659807</c:v>
                </c:pt>
                <c:pt idx="137">
                  <c:v>37.019474714836797</c:v>
                </c:pt>
                <c:pt idx="138">
                  <c:v>37.361320476541437</c:v>
                </c:pt>
                <c:pt idx="139">
                  <c:v>37.387417071992694</c:v>
                </c:pt>
                <c:pt idx="140">
                  <c:v>37.176051401724749</c:v>
                </c:pt>
                <c:pt idx="141">
                  <c:v>37.145139088372957</c:v>
                </c:pt>
                <c:pt idx="142">
                  <c:v>37.372900380481312</c:v>
                </c:pt>
                <c:pt idx="143">
                  <c:v>29.684401255425126</c:v>
                </c:pt>
                <c:pt idx="144">
                  <c:v>30.742758051404895</c:v>
                </c:pt>
                <c:pt idx="145">
                  <c:v>31.429536660200924</c:v>
                </c:pt>
                <c:pt idx="146">
                  <c:v>30.467714573139169</c:v>
                </c:pt>
                <c:pt idx="147">
                  <c:v>30.70720749353374</c:v>
                </c:pt>
                <c:pt idx="148">
                  <c:v>31.007125719058031</c:v>
                </c:pt>
                <c:pt idx="149">
                  <c:v>60.998880271732773</c:v>
                </c:pt>
                <c:pt idx="150">
                  <c:v>69.31137651050085</c:v>
                </c:pt>
                <c:pt idx="151">
                  <c:v>72.283460667964107</c:v>
                </c:pt>
                <c:pt idx="152">
                  <c:v>51.524196032528337</c:v>
                </c:pt>
                <c:pt idx="153">
                  <c:v>46.498900924944877</c:v>
                </c:pt>
                <c:pt idx="154">
                  <c:v>57.670481845654486</c:v>
                </c:pt>
                <c:pt idx="155">
                  <c:v>55.839830156486691</c:v>
                </c:pt>
                <c:pt idx="156">
                  <c:v>54.404781682696935</c:v>
                </c:pt>
                <c:pt idx="157">
                  <c:v>54.288117981014061</c:v>
                </c:pt>
                <c:pt idx="158">
                  <c:v>54.288117981014061</c:v>
                </c:pt>
                <c:pt idx="159">
                  <c:v>51.332041941615223</c:v>
                </c:pt>
                <c:pt idx="160">
                  <c:v>52.037860592348473</c:v>
                </c:pt>
                <c:pt idx="161">
                  <c:v>52.095380906522692</c:v>
                </c:pt>
                <c:pt idx="162">
                  <c:v>51.86933547028535</c:v>
                </c:pt>
                <c:pt idx="163">
                  <c:v>49.64180747453787</c:v>
                </c:pt>
                <c:pt idx="164">
                  <c:v>49.64180747453787</c:v>
                </c:pt>
                <c:pt idx="165">
                  <c:v>49.64180747453787</c:v>
                </c:pt>
                <c:pt idx="166">
                  <c:v>48.850038610874023</c:v>
                </c:pt>
                <c:pt idx="167">
                  <c:v>48.189426855585396</c:v>
                </c:pt>
                <c:pt idx="168">
                  <c:v>47.403822541560451</c:v>
                </c:pt>
                <c:pt idx="169">
                  <c:v>47.408405609667867</c:v>
                </c:pt>
                <c:pt idx="170">
                  <c:v>48.056623331021555</c:v>
                </c:pt>
                <c:pt idx="171">
                  <c:v>48.056623331021555</c:v>
                </c:pt>
                <c:pt idx="172">
                  <c:v>48.797080579883492</c:v>
                </c:pt>
                <c:pt idx="173">
                  <c:v>48.797080579883492</c:v>
                </c:pt>
                <c:pt idx="174">
                  <c:v>48.797080579883492</c:v>
                </c:pt>
                <c:pt idx="175">
                  <c:v>48.425676144565251</c:v>
                </c:pt>
                <c:pt idx="176">
                  <c:v>48.425676144565251</c:v>
                </c:pt>
                <c:pt idx="177">
                  <c:v>48.424047301175584</c:v>
                </c:pt>
                <c:pt idx="178">
                  <c:v>42.707781706053936</c:v>
                </c:pt>
                <c:pt idx="179">
                  <c:v>42.707781706053936</c:v>
                </c:pt>
                <c:pt idx="180">
                  <c:v>43.259011351272569</c:v>
                </c:pt>
                <c:pt idx="181">
                  <c:v>44.342879458343162</c:v>
                </c:pt>
                <c:pt idx="182">
                  <c:v>44.342879458343162</c:v>
                </c:pt>
                <c:pt idx="183">
                  <c:v>45.339749881953985</c:v>
                </c:pt>
                <c:pt idx="184">
                  <c:v>43.670423483062883</c:v>
                </c:pt>
                <c:pt idx="185">
                  <c:v>43.670423483062883</c:v>
                </c:pt>
                <c:pt idx="186">
                  <c:v>43.539172694470189</c:v>
                </c:pt>
                <c:pt idx="187">
                  <c:v>41.682400065135532</c:v>
                </c:pt>
                <c:pt idx="188">
                  <c:v>38.229081331823416</c:v>
                </c:pt>
                <c:pt idx="189">
                  <c:v>37.218341541951673</c:v>
                </c:pt>
                <c:pt idx="190">
                  <c:v>37.23370584474165</c:v>
                </c:pt>
                <c:pt idx="191">
                  <c:v>27.74141720872127</c:v>
                </c:pt>
                <c:pt idx="192">
                  <c:v>27.266520788586785</c:v>
                </c:pt>
                <c:pt idx="193">
                  <c:v>31.941950435253403</c:v>
                </c:pt>
                <c:pt idx="194">
                  <c:v>31.591482967356519</c:v>
                </c:pt>
                <c:pt idx="195">
                  <c:v>33.266818151977006</c:v>
                </c:pt>
                <c:pt idx="196">
                  <c:v>36.19460278348933</c:v>
                </c:pt>
                <c:pt idx="197">
                  <c:v>35.843625991973532</c:v>
                </c:pt>
                <c:pt idx="198">
                  <c:v>35.843625991973532</c:v>
                </c:pt>
                <c:pt idx="199">
                  <c:v>34.493976891220633</c:v>
                </c:pt>
                <c:pt idx="200">
                  <c:v>34.493976891220633</c:v>
                </c:pt>
                <c:pt idx="201">
                  <c:v>34.493976891220633</c:v>
                </c:pt>
                <c:pt idx="202">
                  <c:v>30.814014717950567</c:v>
                </c:pt>
                <c:pt idx="203">
                  <c:v>30.873615674097316</c:v>
                </c:pt>
                <c:pt idx="204">
                  <c:v>26.770467711998876</c:v>
                </c:pt>
                <c:pt idx="205">
                  <c:v>26.770467711998876</c:v>
                </c:pt>
                <c:pt idx="206">
                  <c:v>29.308225073317505</c:v>
                </c:pt>
                <c:pt idx="207">
                  <c:v>25.281314999554201</c:v>
                </c:pt>
                <c:pt idx="208">
                  <c:v>26.616970692047392</c:v>
                </c:pt>
                <c:pt idx="209">
                  <c:v>27.103742506577738</c:v>
                </c:pt>
                <c:pt idx="210">
                  <c:v>27.103742506577738</c:v>
                </c:pt>
                <c:pt idx="211">
                  <c:v>28.927970719660479</c:v>
                </c:pt>
                <c:pt idx="212">
                  <c:v>24.67968490109465</c:v>
                </c:pt>
                <c:pt idx="213">
                  <c:v>26.297133422265755</c:v>
                </c:pt>
                <c:pt idx="214">
                  <c:v>26.297133422265755</c:v>
                </c:pt>
                <c:pt idx="215">
                  <c:v>26.79039620914795</c:v>
                </c:pt>
                <c:pt idx="216">
                  <c:v>26.914670827929509</c:v>
                </c:pt>
                <c:pt idx="217">
                  <c:v>30.24217476682367</c:v>
                </c:pt>
                <c:pt idx="218">
                  <c:v>29.621974108812932</c:v>
                </c:pt>
                <c:pt idx="219">
                  <c:v>29.621974108812932</c:v>
                </c:pt>
                <c:pt idx="220">
                  <c:v>30.744669855652528</c:v>
                </c:pt>
                <c:pt idx="221">
                  <c:v>37.531453665580969</c:v>
                </c:pt>
                <c:pt idx="222">
                  <c:v>41.093167407709586</c:v>
                </c:pt>
                <c:pt idx="223">
                  <c:v>41.998354761904807</c:v>
                </c:pt>
                <c:pt idx="224">
                  <c:v>42.257846945289685</c:v>
                </c:pt>
                <c:pt idx="225">
                  <c:v>42.257846945289685</c:v>
                </c:pt>
                <c:pt idx="226">
                  <c:v>42.257846945289685</c:v>
                </c:pt>
              </c:numCache>
            </c:numRef>
          </c:val>
          <c:smooth val="0"/>
          <c:extLst>
            <c:ext xmlns:c16="http://schemas.microsoft.com/office/drawing/2014/chart" uri="{C3380CC4-5D6E-409C-BE32-E72D297353CC}">
              <c16:uniqueId val="{00000000-FC19-4F4D-A44E-F96AF9E984E9}"/>
            </c:ext>
          </c:extLst>
        </c:ser>
        <c:dLbls>
          <c:showLegendKey val="0"/>
          <c:showVal val="0"/>
          <c:showCatName val="0"/>
          <c:showSerName val="0"/>
          <c:showPercent val="0"/>
          <c:showBubbleSize val="0"/>
        </c:dLbls>
        <c:marker val="1"/>
        <c:smooth val="0"/>
        <c:axId val="266154368"/>
        <c:axId val="266156672"/>
      </c:lineChart>
      <c:lineChart>
        <c:grouping val="standard"/>
        <c:varyColors val="0"/>
        <c:ser>
          <c:idx val="1"/>
          <c:order val="1"/>
          <c:tx>
            <c:strRef>
              <c:f>'Sr Unsec'!$Q$5</c:f>
              <c:strCache>
                <c:ptCount val="1"/>
                <c:pt idx="0">
                  <c:v>ex-Energy default rate (rhs)</c:v>
                </c:pt>
              </c:strCache>
            </c:strRef>
          </c:tx>
          <c:spPr>
            <a:ln w="25400">
              <a:solidFill>
                <a:srgbClr val="E0BA4C"/>
              </a:solidFill>
            </a:ln>
          </c:spPr>
          <c:marker>
            <c:symbol val="none"/>
          </c:marker>
          <c:cat>
            <c:numRef>
              <c:f>'Sr Unsec'!$A$6:$A$265</c:f>
              <c:numCache>
                <c:formatCode>mm/dd/yyyy</c:formatCode>
                <c:ptCount val="260"/>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pt idx="207">
                  <c:v>42490</c:v>
                </c:pt>
                <c:pt idx="208">
                  <c:v>42521</c:v>
                </c:pt>
                <c:pt idx="209">
                  <c:v>42551</c:v>
                </c:pt>
                <c:pt idx="210">
                  <c:v>42582</c:v>
                </c:pt>
                <c:pt idx="211">
                  <c:v>42613</c:v>
                </c:pt>
                <c:pt idx="212">
                  <c:v>42643</c:v>
                </c:pt>
                <c:pt idx="213">
                  <c:v>42674</c:v>
                </c:pt>
                <c:pt idx="214">
                  <c:v>42704</c:v>
                </c:pt>
                <c:pt idx="215">
                  <c:v>42735</c:v>
                </c:pt>
                <c:pt idx="216">
                  <c:v>42766</c:v>
                </c:pt>
                <c:pt idx="217">
                  <c:v>42794</c:v>
                </c:pt>
                <c:pt idx="218">
                  <c:v>42825</c:v>
                </c:pt>
                <c:pt idx="219">
                  <c:v>42855</c:v>
                </c:pt>
                <c:pt idx="220">
                  <c:v>42886</c:v>
                </c:pt>
                <c:pt idx="221">
                  <c:v>42916</c:v>
                </c:pt>
                <c:pt idx="222">
                  <c:v>42947</c:v>
                </c:pt>
                <c:pt idx="223">
                  <c:v>42978</c:v>
                </c:pt>
                <c:pt idx="224">
                  <c:v>43008</c:v>
                </c:pt>
                <c:pt idx="225">
                  <c:v>43039</c:v>
                </c:pt>
                <c:pt idx="226">
                  <c:v>43069</c:v>
                </c:pt>
              </c:numCache>
            </c:numRef>
          </c:cat>
          <c:val>
            <c:numRef>
              <c:f>'Sr Unsec'!$Q$6:$Q$265</c:f>
              <c:numCache>
                <c:formatCode>#,##0.0</c:formatCode>
                <c:ptCount val="260"/>
                <c:pt idx="0">
                  <c:v>3.9414588035794473</c:v>
                </c:pt>
                <c:pt idx="1">
                  <c:v>3.9253476528880866</c:v>
                </c:pt>
                <c:pt idx="2">
                  <c:v>3.1979455805479571</c:v>
                </c:pt>
                <c:pt idx="3">
                  <c:v>3.3815393884029086</c:v>
                </c:pt>
                <c:pt idx="4">
                  <c:v>3.5961868691955807</c:v>
                </c:pt>
                <c:pt idx="5">
                  <c:v>4.3334843245010752</c:v>
                </c:pt>
                <c:pt idx="6">
                  <c:v>4.09576994901495</c:v>
                </c:pt>
                <c:pt idx="7">
                  <c:v>4.1328653891860165</c:v>
                </c:pt>
                <c:pt idx="8">
                  <c:v>4.250379541345902</c:v>
                </c:pt>
                <c:pt idx="9">
                  <c:v>4.5019895047030083</c:v>
                </c:pt>
                <c:pt idx="10">
                  <c:v>4.4440864668786775</c:v>
                </c:pt>
                <c:pt idx="11">
                  <c:v>4.5256574819417779</c:v>
                </c:pt>
                <c:pt idx="12">
                  <c:v>5.5129608755729951</c:v>
                </c:pt>
                <c:pt idx="13">
                  <c:v>6.4680921195291372</c:v>
                </c:pt>
                <c:pt idx="14">
                  <c:v>6.5034036101356563</c:v>
                </c:pt>
                <c:pt idx="15">
                  <c:v>7.219560110994629</c:v>
                </c:pt>
                <c:pt idx="16">
                  <c:v>8.1324378776909434</c:v>
                </c:pt>
                <c:pt idx="17">
                  <c:v>8.1069113851872245</c:v>
                </c:pt>
                <c:pt idx="18">
                  <c:v>8.0991202373676092</c:v>
                </c:pt>
                <c:pt idx="19">
                  <c:v>8.7393068972832761</c:v>
                </c:pt>
                <c:pt idx="20">
                  <c:v>8.8259073453105685</c:v>
                </c:pt>
                <c:pt idx="21">
                  <c:v>9.1863181298836345</c:v>
                </c:pt>
                <c:pt idx="22">
                  <c:v>10.077396266711988</c:v>
                </c:pt>
                <c:pt idx="23">
                  <c:v>9.9767475256345524</c:v>
                </c:pt>
                <c:pt idx="24">
                  <c:v>11.505139934292551</c:v>
                </c:pt>
                <c:pt idx="25">
                  <c:v>11.732910463023046</c:v>
                </c:pt>
                <c:pt idx="26">
                  <c:v>12.131056035768882</c:v>
                </c:pt>
                <c:pt idx="27">
                  <c:v>11.569826988021143</c:v>
                </c:pt>
                <c:pt idx="28">
                  <c:v>12.613548003892324</c:v>
                </c:pt>
                <c:pt idx="29">
                  <c:v>11.913048751411122</c:v>
                </c:pt>
                <c:pt idx="30">
                  <c:v>13.287516260979137</c:v>
                </c:pt>
                <c:pt idx="31">
                  <c:v>13.680452614378025</c:v>
                </c:pt>
                <c:pt idx="32">
                  <c:v>13.320582188218911</c:v>
                </c:pt>
                <c:pt idx="33">
                  <c:v>13.464143707583357</c:v>
                </c:pt>
                <c:pt idx="34">
                  <c:v>15.17309350638731</c:v>
                </c:pt>
                <c:pt idx="35">
                  <c:v>16.065551016755393</c:v>
                </c:pt>
                <c:pt idx="36">
                  <c:v>17.665375591620737</c:v>
                </c:pt>
                <c:pt idx="37">
                  <c:v>18.079806795973774</c:v>
                </c:pt>
                <c:pt idx="38">
                  <c:v>19.041340157238469</c:v>
                </c:pt>
                <c:pt idx="39">
                  <c:v>21.696311409224524</c:v>
                </c:pt>
                <c:pt idx="40">
                  <c:v>22.96920386327298</c:v>
                </c:pt>
                <c:pt idx="41">
                  <c:v>24.3098450945838</c:v>
                </c:pt>
                <c:pt idx="42">
                  <c:v>25.304698939552182</c:v>
                </c:pt>
                <c:pt idx="43">
                  <c:v>25.476941939902847</c:v>
                </c:pt>
                <c:pt idx="44">
                  <c:v>26.586395764314513</c:v>
                </c:pt>
                <c:pt idx="45">
                  <c:v>26.212012984089206</c:v>
                </c:pt>
                <c:pt idx="46">
                  <c:v>25.446553288068635</c:v>
                </c:pt>
                <c:pt idx="47">
                  <c:v>25.623958871228513</c:v>
                </c:pt>
                <c:pt idx="48">
                  <c:v>25.792927492060624</c:v>
                </c:pt>
                <c:pt idx="49">
                  <c:v>25.548991648879042</c:v>
                </c:pt>
                <c:pt idx="50">
                  <c:v>24.921905384810426</c:v>
                </c:pt>
                <c:pt idx="51">
                  <c:v>23.688656544674163</c:v>
                </c:pt>
                <c:pt idx="52">
                  <c:v>22.646023649106407</c:v>
                </c:pt>
                <c:pt idx="53">
                  <c:v>22.859229253322344</c:v>
                </c:pt>
                <c:pt idx="54">
                  <c:v>21.560264435606388</c:v>
                </c:pt>
                <c:pt idx="55">
                  <c:v>21.106617725949718</c:v>
                </c:pt>
                <c:pt idx="56">
                  <c:v>20.072654762373091</c:v>
                </c:pt>
                <c:pt idx="57">
                  <c:v>19.552012702665937</c:v>
                </c:pt>
                <c:pt idx="58">
                  <c:v>17.966269571541478</c:v>
                </c:pt>
                <c:pt idx="59">
                  <c:v>17.333629442704808</c:v>
                </c:pt>
                <c:pt idx="60">
                  <c:v>15.48401291669621</c:v>
                </c:pt>
                <c:pt idx="61">
                  <c:v>14.703480604179223</c:v>
                </c:pt>
                <c:pt idx="62">
                  <c:v>13.718741831918567</c:v>
                </c:pt>
                <c:pt idx="63">
                  <c:v>11.067662757042159</c:v>
                </c:pt>
                <c:pt idx="64">
                  <c:v>8.2531294432558067</c:v>
                </c:pt>
                <c:pt idx="65">
                  <c:v>8.4082598297705218</c:v>
                </c:pt>
                <c:pt idx="66">
                  <c:v>9.1493629225090718</c:v>
                </c:pt>
                <c:pt idx="67">
                  <c:v>8.789875495061013</c:v>
                </c:pt>
                <c:pt idx="68">
                  <c:v>7.4236064176926009</c:v>
                </c:pt>
                <c:pt idx="69">
                  <c:v>7.3323774777994473</c:v>
                </c:pt>
                <c:pt idx="70">
                  <c:v>7.392777323922088</c:v>
                </c:pt>
                <c:pt idx="71">
                  <c:v>6.7457858894862692</c:v>
                </c:pt>
                <c:pt idx="72">
                  <c:v>6.9186186958448443</c:v>
                </c:pt>
                <c:pt idx="73">
                  <c:v>6.665045586389426</c:v>
                </c:pt>
                <c:pt idx="74">
                  <c:v>5.1010363959623071</c:v>
                </c:pt>
                <c:pt idx="75">
                  <c:v>4.5636611502910966</c:v>
                </c:pt>
                <c:pt idx="76">
                  <c:v>4.2394319184036338</c:v>
                </c:pt>
                <c:pt idx="77">
                  <c:v>3.8656830089840626</c:v>
                </c:pt>
                <c:pt idx="78">
                  <c:v>2.9158630464729502</c:v>
                </c:pt>
                <c:pt idx="79">
                  <c:v>2.9309312530472269</c:v>
                </c:pt>
                <c:pt idx="80">
                  <c:v>5.156387664276366</c:v>
                </c:pt>
                <c:pt idx="81">
                  <c:v>5.0526744947387385</c:v>
                </c:pt>
                <c:pt idx="82">
                  <c:v>4.8900610618809495</c:v>
                </c:pt>
                <c:pt idx="83">
                  <c:v>5.3930966715902562</c:v>
                </c:pt>
                <c:pt idx="84">
                  <c:v>5.2449361001402925</c:v>
                </c:pt>
                <c:pt idx="85">
                  <c:v>5.1005784833480794</c:v>
                </c:pt>
                <c:pt idx="86">
                  <c:v>5.2558722961679356</c:v>
                </c:pt>
                <c:pt idx="87">
                  <c:v>5.2384526515975072</c:v>
                </c:pt>
                <c:pt idx="88">
                  <c:v>5.2029960812698413</c:v>
                </c:pt>
                <c:pt idx="89">
                  <c:v>5.0658276918289458</c:v>
                </c:pt>
                <c:pt idx="90">
                  <c:v>5.0680574139429666</c:v>
                </c:pt>
                <c:pt idx="91">
                  <c:v>5.0278432870970242</c:v>
                </c:pt>
                <c:pt idx="92">
                  <c:v>5.1757626266206742</c:v>
                </c:pt>
                <c:pt idx="93">
                  <c:v>5.3510986494108437</c:v>
                </c:pt>
                <c:pt idx="94">
                  <c:v>4.9340458168408663</c:v>
                </c:pt>
                <c:pt idx="95">
                  <c:v>4.8814887001066944</c:v>
                </c:pt>
                <c:pt idx="96">
                  <c:v>5.0261698968647837</c:v>
                </c:pt>
                <c:pt idx="97">
                  <c:v>4.8610846233324203</c:v>
                </c:pt>
                <c:pt idx="98">
                  <c:v>5.2006947238512558</c:v>
                </c:pt>
                <c:pt idx="99">
                  <c:v>5.2530804703493663</c:v>
                </c:pt>
                <c:pt idx="100">
                  <c:v>4.6037951702210878</c:v>
                </c:pt>
                <c:pt idx="101">
                  <c:v>4.5573835954546364</c:v>
                </c:pt>
                <c:pt idx="102">
                  <c:v>4.5345203789369144</c:v>
                </c:pt>
                <c:pt idx="103">
                  <c:v>4.2983566667764253</c:v>
                </c:pt>
                <c:pt idx="104">
                  <c:v>2.3376573215717009</c:v>
                </c:pt>
                <c:pt idx="105">
                  <c:v>2.079562509104353</c:v>
                </c:pt>
                <c:pt idx="106">
                  <c:v>2.1805319540787949</c:v>
                </c:pt>
                <c:pt idx="107">
                  <c:v>1.4404812053941234</c:v>
                </c:pt>
                <c:pt idx="108">
                  <c:v>1.6656748786619275</c:v>
                </c:pt>
                <c:pt idx="109">
                  <c:v>1.656931243223416</c:v>
                </c:pt>
                <c:pt idx="110">
                  <c:v>1.4381976955655988</c:v>
                </c:pt>
                <c:pt idx="111">
                  <c:v>1.4691474847703874</c:v>
                </c:pt>
                <c:pt idx="112">
                  <c:v>1.6732006811153741</c:v>
                </c:pt>
                <c:pt idx="113">
                  <c:v>1.8131291826965021</c:v>
                </c:pt>
                <c:pt idx="114">
                  <c:v>1.864885862618187</c:v>
                </c:pt>
                <c:pt idx="115">
                  <c:v>1.9933712197589242</c:v>
                </c:pt>
                <c:pt idx="116">
                  <c:v>1.8215793969641396</c:v>
                </c:pt>
                <c:pt idx="117">
                  <c:v>1.6277949699421721</c:v>
                </c:pt>
                <c:pt idx="118">
                  <c:v>1.7800764230820136</c:v>
                </c:pt>
                <c:pt idx="119">
                  <c:v>5.478163150689606</c:v>
                </c:pt>
                <c:pt idx="120">
                  <c:v>5.9723572324281822</c:v>
                </c:pt>
                <c:pt idx="121">
                  <c:v>6.4889225678416667</c:v>
                </c:pt>
                <c:pt idx="122">
                  <c:v>9.6297366836268825</c:v>
                </c:pt>
                <c:pt idx="123">
                  <c:v>10.664142737408099</c:v>
                </c:pt>
                <c:pt idx="124">
                  <c:v>11.550587563300429</c:v>
                </c:pt>
                <c:pt idx="125">
                  <c:v>15.395765563585606</c:v>
                </c:pt>
                <c:pt idx="126">
                  <c:v>16.184778616619315</c:v>
                </c:pt>
                <c:pt idx="127">
                  <c:v>16.734014873648849</c:v>
                </c:pt>
                <c:pt idx="128">
                  <c:v>16.953948605504753</c:v>
                </c:pt>
                <c:pt idx="129">
                  <c:v>16.835428005555375</c:v>
                </c:pt>
                <c:pt idx="130">
                  <c:v>16.935885915764707</c:v>
                </c:pt>
                <c:pt idx="131">
                  <c:v>17.24794215095659</c:v>
                </c:pt>
                <c:pt idx="132">
                  <c:v>17.189114773168015</c:v>
                </c:pt>
                <c:pt idx="133">
                  <c:v>18.900930820898044</c:v>
                </c:pt>
                <c:pt idx="134">
                  <c:v>19.04276879018877</c:v>
                </c:pt>
                <c:pt idx="135">
                  <c:v>19.161942943371219</c:v>
                </c:pt>
                <c:pt idx="136">
                  <c:v>17.961359109733298</c:v>
                </c:pt>
                <c:pt idx="137">
                  <c:v>18.281127291695238</c:v>
                </c:pt>
                <c:pt idx="138">
                  <c:v>18.194992413784316</c:v>
                </c:pt>
                <c:pt idx="139">
                  <c:v>18.218922208720123</c:v>
                </c:pt>
                <c:pt idx="140">
                  <c:v>18.401365300205754</c:v>
                </c:pt>
                <c:pt idx="141">
                  <c:v>18.137068552744395</c:v>
                </c:pt>
                <c:pt idx="142">
                  <c:v>18.300266771206193</c:v>
                </c:pt>
                <c:pt idx="143">
                  <c:v>14.516472112002141</c:v>
                </c:pt>
                <c:pt idx="144">
                  <c:v>14.526951450793488</c:v>
                </c:pt>
                <c:pt idx="145">
                  <c:v>13.877079978040779</c:v>
                </c:pt>
                <c:pt idx="146">
                  <c:v>9.3789278638093077</c:v>
                </c:pt>
                <c:pt idx="147">
                  <c:v>8.2621438055641718</c:v>
                </c:pt>
                <c:pt idx="148">
                  <c:v>6.4331538201270559</c:v>
                </c:pt>
                <c:pt idx="149">
                  <c:v>3.8729566685646839</c:v>
                </c:pt>
                <c:pt idx="150">
                  <c:v>3.3165537772595073</c:v>
                </c:pt>
                <c:pt idx="151">
                  <c:v>3.0990407953041093</c:v>
                </c:pt>
                <c:pt idx="152">
                  <c:v>2.5099601254311916</c:v>
                </c:pt>
                <c:pt idx="153">
                  <c:v>2.2122009377221077</c:v>
                </c:pt>
                <c:pt idx="154">
                  <c:v>3.0350866093325801</c:v>
                </c:pt>
                <c:pt idx="155">
                  <c:v>2.9430613657647795</c:v>
                </c:pt>
                <c:pt idx="156">
                  <c:v>2.9017827350239553</c:v>
                </c:pt>
                <c:pt idx="157">
                  <c:v>3.3187026468663219</c:v>
                </c:pt>
                <c:pt idx="158">
                  <c:v>3.3743087515443033</c:v>
                </c:pt>
                <c:pt idx="159">
                  <c:v>3.308728979145291</c:v>
                </c:pt>
                <c:pt idx="160">
                  <c:v>3.3423472184952177</c:v>
                </c:pt>
                <c:pt idx="161">
                  <c:v>3.328760961770389</c:v>
                </c:pt>
                <c:pt idx="162">
                  <c:v>3.2050662898698845</c:v>
                </c:pt>
                <c:pt idx="163">
                  <c:v>2.6307377387833233</c:v>
                </c:pt>
                <c:pt idx="164">
                  <c:v>2.6157885667932428</c:v>
                </c:pt>
                <c:pt idx="165">
                  <c:v>2.6215685920766356</c:v>
                </c:pt>
                <c:pt idx="166">
                  <c:v>2.1118453219583668</c:v>
                </c:pt>
                <c:pt idx="167">
                  <c:v>2.8346754225077193</c:v>
                </c:pt>
                <c:pt idx="168">
                  <c:v>2.9860766859958559</c:v>
                </c:pt>
                <c:pt idx="169">
                  <c:v>2.9557209989026045</c:v>
                </c:pt>
                <c:pt idx="170">
                  <c:v>3.185614092882469</c:v>
                </c:pt>
                <c:pt idx="171">
                  <c:v>3.1637389463396977</c:v>
                </c:pt>
                <c:pt idx="172">
                  <c:v>3.1447934388125756</c:v>
                </c:pt>
                <c:pt idx="173">
                  <c:v>3.1174107785773946</c:v>
                </c:pt>
                <c:pt idx="174">
                  <c:v>3.2301190028116413</c:v>
                </c:pt>
                <c:pt idx="175">
                  <c:v>3.2726223827058529</c:v>
                </c:pt>
                <c:pt idx="176">
                  <c:v>3.0444960737624953</c:v>
                </c:pt>
                <c:pt idx="177">
                  <c:v>3.0067655534044531</c:v>
                </c:pt>
                <c:pt idx="178">
                  <c:v>2.1273392812507224</c:v>
                </c:pt>
                <c:pt idx="179">
                  <c:v>2.0795362190453242</c:v>
                </c:pt>
                <c:pt idx="180">
                  <c:v>1.9269579853129783</c:v>
                </c:pt>
                <c:pt idx="181">
                  <c:v>1.69700565624855</c:v>
                </c:pt>
                <c:pt idx="182">
                  <c:v>1.6407296360701102</c:v>
                </c:pt>
                <c:pt idx="183">
                  <c:v>3.3312869290587384</c:v>
                </c:pt>
                <c:pt idx="184">
                  <c:v>3.3683763724992417</c:v>
                </c:pt>
                <c:pt idx="185">
                  <c:v>3.4607696874505356</c:v>
                </c:pt>
                <c:pt idx="186">
                  <c:v>3.5438752865147407</c:v>
                </c:pt>
                <c:pt idx="187">
                  <c:v>3.5305437202470245</c:v>
                </c:pt>
                <c:pt idx="188">
                  <c:v>3.8837476411646894</c:v>
                </c:pt>
                <c:pt idx="189">
                  <c:v>3.8636064712866256</c:v>
                </c:pt>
                <c:pt idx="190">
                  <c:v>3.8202364360277152</c:v>
                </c:pt>
                <c:pt idx="191">
                  <c:v>3.3415927700964896</c:v>
                </c:pt>
                <c:pt idx="192">
                  <c:v>4.4358726947300493</c:v>
                </c:pt>
                <c:pt idx="193">
                  <c:v>4.6783454691573141</c:v>
                </c:pt>
                <c:pt idx="194">
                  <c:v>4.6204572767310035</c:v>
                </c:pt>
                <c:pt idx="195">
                  <c:v>4.6194723850012043</c:v>
                </c:pt>
                <c:pt idx="196">
                  <c:v>4.6450016333067534</c:v>
                </c:pt>
                <c:pt idx="197">
                  <c:v>4.511669521357982</c:v>
                </c:pt>
                <c:pt idx="198">
                  <c:v>4.2859255103422704</c:v>
                </c:pt>
                <c:pt idx="199">
                  <c:v>4.6962842764499895</c:v>
                </c:pt>
                <c:pt idx="200">
                  <c:v>4.7468613272864753</c:v>
                </c:pt>
                <c:pt idx="201">
                  <c:v>4.7617744549122527</c:v>
                </c:pt>
                <c:pt idx="202">
                  <c:v>4.854310889934748</c:v>
                </c:pt>
                <c:pt idx="203">
                  <c:v>4.8783848263072667</c:v>
                </c:pt>
                <c:pt idx="204">
                  <c:v>5.2622516271192765</c:v>
                </c:pt>
                <c:pt idx="205">
                  <c:v>5.3809290329771473</c:v>
                </c:pt>
                <c:pt idx="206">
                  <c:v>5.5617365697028767</c:v>
                </c:pt>
                <c:pt idx="207">
                  <c:v>3.9048973848002952</c:v>
                </c:pt>
                <c:pt idx="208">
                  <c:v>4.1813506930842621</c:v>
                </c:pt>
                <c:pt idx="209">
                  <c:v>4.1574394760992641</c:v>
                </c:pt>
                <c:pt idx="210">
                  <c:v>4.2402334940910089</c:v>
                </c:pt>
                <c:pt idx="211">
                  <c:v>4.5094032138998497</c:v>
                </c:pt>
                <c:pt idx="212">
                  <c:v>4.0754492287848842</c:v>
                </c:pt>
                <c:pt idx="213">
                  <c:v>4.1019073854018355</c:v>
                </c:pt>
                <c:pt idx="214">
                  <c:v>4.0416658005543029</c:v>
                </c:pt>
                <c:pt idx="215">
                  <c:v>4.1542160266557939</c:v>
                </c:pt>
                <c:pt idx="216">
                  <c:v>3.2672864101746324</c:v>
                </c:pt>
                <c:pt idx="217">
                  <c:v>3.2076324490954424</c:v>
                </c:pt>
                <c:pt idx="218">
                  <c:v>3.2972338413741351</c:v>
                </c:pt>
                <c:pt idx="219">
                  <c:v>3.5607108820919464</c:v>
                </c:pt>
                <c:pt idx="220">
                  <c:v>3.641063317725334</c:v>
                </c:pt>
                <c:pt idx="221">
                  <c:v>3.9475256568434842</c:v>
                </c:pt>
                <c:pt idx="222">
                  <c:v>3.8386935948155898</c:v>
                </c:pt>
                <c:pt idx="223">
                  <c:v>3.6065366097106031</c:v>
                </c:pt>
                <c:pt idx="224">
                  <c:v>3.6147275365926297</c:v>
                </c:pt>
                <c:pt idx="225">
                  <c:v>3.5725643392911142</c:v>
                </c:pt>
                <c:pt idx="226">
                  <c:v>3.5904204349377853</c:v>
                </c:pt>
              </c:numCache>
            </c:numRef>
          </c:val>
          <c:smooth val="0"/>
          <c:extLst>
            <c:ext xmlns:c16="http://schemas.microsoft.com/office/drawing/2014/chart" uri="{C3380CC4-5D6E-409C-BE32-E72D297353CC}">
              <c16:uniqueId val="{00000001-FC19-4F4D-A44E-F96AF9E984E9}"/>
            </c:ext>
          </c:extLst>
        </c:ser>
        <c:dLbls>
          <c:showLegendKey val="0"/>
          <c:showVal val="0"/>
          <c:showCatName val="0"/>
          <c:showSerName val="0"/>
          <c:showPercent val="0"/>
          <c:showBubbleSize val="0"/>
        </c:dLbls>
        <c:marker val="1"/>
        <c:smooth val="0"/>
        <c:axId val="422682624"/>
        <c:axId val="388840448"/>
      </c:lineChart>
      <c:dateAx>
        <c:axId val="266154368"/>
        <c:scaling>
          <c:orientation val="minMax"/>
        </c:scaling>
        <c:delete val="0"/>
        <c:axPos val="b"/>
        <c:numFmt formatCode="yyyy"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266156672"/>
        <c:crosses val="autoZero"/>
        <c:auto val="1"/>
        <c:lblOffset val="100"/>
        <c:baseTimeUnit val="months"/>
        <c:majorUnit val="24"/>
        <c:majorTimeUnit val="months"/>
      </c:dateAx>
      <c:valAx>
        <c:axId val="266156672"/>
        <c:scaling>
          <c:orientation val="minMax"/>
        </c:scaling>
        <c:delete val="0"/>
        <c:axPos val="l"/>
        <c:majorGridlines>
          <c:spPr>
            <a:ln w="3175">
              <a:solidFill>
                <a:srgbClr val="969696"/>
              </a:solidFill>
              <a:prstDash val="dash"/>
            </a:ln>
          </c:spPr>
        </c:majorGridlines>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266154368"/>
        <c:crosses val="autoZero"/>
        <c:crossBetween val="between"/>
      </c:valAx>
      <c:valAx>
        <c:axId val="388840448"/>
        <c:scaling>
          <c:orientation val="maxMin"/>
        </c:scaling>
        <c:delete val="0"/>
        <c:axPos val="r"/>
        <c:numFmt formatCode="#,##0" sourceLinked="0"/>
        <c:majorTickMark val="out"/>
        <c:minorTickMark val="none"/>
        <c:tickLblPos val="nextTo"/>
        <c:spPr>
          <a:ln w="9525" cmpd="thinThick">
            <a:solidFill>
              <a:srgbClr val="000000"/>
            </a:solidFill>
          </a:ln>
          <a:extLst/>
        </c:spPr>
        <c:crossAx val="422682624"/>
        <c:crosses val="max"/>
        <c:crossBetween val="between"/>
      </c:valAx>
      <c:dateAx>
        <c:axId val="422682624"/>
        <c:scaling>
          <c:orientation val="minMax"/>
        </c:scaling>
        <c:delete val="1"/>
        <c:axPos val="t"/>
        <c:numFmt formatCode="mm/dd/yyyy" sourceLinked="1"/>
        <c:majorTickMark val="out"/>
        <c:minorTickMark val="none"/>
        <c:tickLblPos val="nextTo"/>
        <c:crossAx val="388840448"/>
        <c:crosses val="autoZero"/>
        <c:auto val="1"/>
        <c:lblOffset val="100"/>
        <c:baseTimeUnit val="months"/>
      </c:date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Sector!$G$239</c:f>
              <c:strCache>
                <c:ptCount val="1"/>
                <c:pt idx="0">
                  <c:v>BofA-ML US HY LTM Recovery Rate</c:v>
                </c:pt>
              </c:strCache>
            </c:strRef>
          </c:tx>
          <c:spPr>
            <a:solidFill>
              <a:srgbClr val="0C2B53"/>
            </a:solidFill>
          </c:spPr>
          <c:invertIfNegative val="0"/>
          <c:cat>
            <c:strRef>
              <c:f>Sector!$F$240:$F$257</c:f>
              <c:strCache>
                <c:ptCount val="18"/>
                <c:pt idx="0">
                  <c:v>Consumer Products</c:v>
                </c:pt>
                <c:pt idx="1">
                  <c:v>Food</c:v>
                </c:pt>
                <c:pt idx="2">
                  <c:v>Gaming</c:v>
                </c:pt>
                <c:pt idx="3">
                  <c:v>Real Estate</c:v>
                </c:pt>
                <c:pt idx="4">
                  <c:v>Technology</c:v>
                </c:pt>
                <c:pt idx="5">
                  <c:v>Transportation</c:v>
                </c:pt>
                <c:pt idx="6">
                  <c:v>Materials</c:v>
                </c:pt>
                <c:pt idx="7">
                  <c:v>Automotive</c:v>
                </c:pt>
                <c:pt idx="8">
                  <c:v>Commercial Services</c:v>
                </c:pt>
                <c:pt idx="9">
                  <c:v>Energy</c:v>
                </c:pt>
                <c:pt idx="10">
                  <c:v>Financials</c:v>
                </c:pt>
                <c:pt idx="11">
                  <c:v>Retail</c:v>
                </c:pt>
                <c:pt idx="12">
                  <c:v>Utilities</c:v>
                </c:pt>
                <c:pt idx="13">
                  <c:v>Capital Goods</c:v>
                </c:pt>
                <c:pt idx="14">
                  <c:v>Media</c:v>
                </c:pt>
                <c:pt idx="15">
                  <c:v>Telecommunications</c:v>
                </c:pt>
                <c:pt idx="16">
                  <c:v>Hotels &amp; Leisure</c:v>
                </c:pt>
                <c:pt idx="17">
                  <c:v>Health Care</c:v>
                </c:pt>
              </c:strCache>
            </c:strRef>
          </c:cat>
          <c:val>
            <c:numRef>
              <c:f>Sector!$G$240:$G$257</c:f>
              <c:numCache>
                <c:formatCode>0.0</c:formatCode>
                <c:ptCount val="18"/>
                <c:pt idx="0">
                  <c:v>0</c:v>
                </c:pt>
                <c:pt idx="1">
                  <c:v>0</c:v>
                </c:pt>
                <c:pt idx="2">
                  <c:v>0</c:v>
                </c:pt>
                <c:pt idx="3">
                  <c:v>0</c:v>
                </c:pt>
                <c:pt idx="4">
                  <c:v>0</c:v>
                </c:pt>
                <c:pt idx="5">
                  <c:v>11.250000174467901</c:v>
                </c:pt>
                <c:pt idx="6">
                  <c:v>17.985501201682951</c:v>
                </c:pt>
                <c:pt idx="7">
                  <c:v>21.4</c:v>
                </c:pt>
                <c:pt idx="8">
                  <c:v>30.561785344587822</c:v>
                </c:pt>
                <c:pt idx="9">
                  <c:v>31.517153857849362</c:v>
                </c:pt>
                <c:pt idx="10">
                  <c:v>45.99999861819191</c:v>
                </c:pt>
                <c:pt idx="11">
                  <c:v>54.612100289749854</c:v>
                </c:pt>
                <c:pt idx="12">
                  <c:v>61.463855002609932</c:v>
                </c:pt>
                <c:pt idx="13">
                  <c:v>62</c:v>
                </c:pt>
                <c:pt idx="14">
                  <c:v>69.56454938099003</c:v>
                </c:pt>
                <c:pt idx="15">
                  <c:v>70.640192386333084</c:v>
                </c:pt>
                <c:pt idx="16">
                  <c:v>74.464997209821433</c:v>
                </c:pt>
                <c:pt idx="17">
                  <c:v>78.404580789467218</c:v>
                </c:pt>
              </c:numCache>
            </c:numRef>
          </c:val>
          <c:extLst>
            <c:ext xmlns:c16="http://schemas.microsoft.com/office/drawing/2014/chart" uri="{C3380CC4-5D6E-409C-BE32-E72D297353CC}">
              <c16:uniqueId val="{00000000-0E49-455B-80A7-F611F03B4E7C}"/>
            </c:ext>
          </c:extLst>
        </c:ser>
        <c:dLbls>
          <c:showLegendKey val="0"/>
          <c:showVal val="0"/>
          <c:showCatName val="0"/>
          <c:showSerName val="0"/>
          <c:showPercent val="0"/>
          <c:showBubbleSize val="0"/>
        </c:dLbls>
        <c:gapWidth val="150"/>
        <c:axId val="440036736"/>
        <c:axId val="440247424"/>
      </c:barChart>
      <c:catAx>
        <c:axId val="440036736"/>
        <c:scaling>
          <c:orientation val="minMax"/>
        </c:scaling>
        <c:delete val="0"/>
        <c:axPos val="l"/>
        <c:numFmt formatCode="General"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440247424"/>
        <c:crosses val="autoZero"/>
        <c:auto val="1"/>
        <c:lblAlgn val="ctr"/>
        <c:lblOffset val="100"/>
        <c:tickLblSkip val="1"/>
        <c:noMultiLvlLbl val="0"/>
      </c:catAx>
      <c:valAx>
        <c:axId val="440247424"/>
        <c:scaling>
          <c:orientation val="minMax"/>
        </c:scaling>
        <c:delete val="0"/>
        <c:axPos val="b"/>
        <c:majorGridlines>
          <c:spPr>
            <a:ln w="3175">
              <a:solidFill>
                <a:srgbClr val="969696"/>
              </a:solidFill>
              <a:prstDash val="dash"/>
            </a:ln>
          </c:spPr>
        </c:majorGridlines>
        <c:numFmt formatCode="0"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440036736"/>
        <c:crosses val="autoZero"/>
        <c:crossBetween val="between"/>
      </c:val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Sector!$D$4</c:f>
              <c:strCache>
                <c:ptCount val="1"/>
                <c:pt idx="0">
                  <c:v>US HY recovery rate</c:v>
                </c:pt>
              </c:strCache>
            </c:strRef>
          </c:tx>
          <c:spPr>
            <a:ln w="25400">
              <a:solidFill>
                <a:srgbClr val="0C2B53"/>
              </a:solidFill>
            </a:ln>
          </c:spPr>
          <c:marker>
            <c:symbol val="none"/>
          </c:marker>
          <c:cat>
            <c:numRef>
              <c:f>Sector!$A$5:$A$231</c:f>
              <c:numCache>
                <c:formatCode>mm/dd/yyyy</c:formatCode>
                <c:ptCount val="227"/>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pt idx="207">
                  <c:v>42490</c:v>
                </c:pt>
                <c:pt idx="208">
                  <c:v>42521</c:v>
                </c:pt>
                <c:pt idx="209">
                  <c:v>42551</c:v>
                </c:pt>
                <c:pt idx="210">
                  <c:v>42582</c:v>
                </c:pt>
                <c:pt idx="211">
                  <c:v>42613</c:v>
                </c:pt>
                <c:pt idx="212">
                  <c:v>42643</c:v>
                </c:pt>
                <c:pt idx="213">
                  <c:v>42674</c:v>
                </c:pt>
                <c:pt idx="214">
                  <c:v>42704</c:v>
                </c:pt>
                <c:pt idx="215">
                  <c:v>42735</c:v>
                </c:pt>
                <c:pt idx="216">
                  <c:v>42766</c:v>
                </c:pt>
                <c:pt idx="217">
                  <c:v>42794</c:v>
                </c:pt>
                <c:pt idx="218">
                  <c:v>42825</c:v>
                </c:pt>
                <c:pt idx="219">
                  <c:v>42855</c:v>
                </c:pt>
                <c:pt idx="220">
                  <c:v>42886</c:v>
                </c:pt>
                <c:pt idx="221">
                  <c:v>42916</c:v>
                </c:pt>
                <c:pt idx="222">
                  <c:v>42947</c:v>
                </c:pt>
                <c:pt idx="223">
                  <c:v>42978</c:v>
                </c:pt>
                <c:pt idx="224">
                  <c:v>43008</c:v>
                </c:pt>
                <c:pt idx="225">
                  <c:v>43039</c:v>
                </c:pt>
                <c:pt idx="226">
                  <c:v>43069</c:v>
                </c:pt>
              </c:numCache>
            </c:numRef>
          </c:cat>
          <c:val>
            <c:numRef>
              <c:f>Sector!$D$5:$D$231</c:f>
              <c:numCache>
                <c:formatCode>#,##0.0</c:formatCode>
                <c:ptCount val="227"/>
                <c:pt idx="0">
                  <c:v>59.546730178549943</c:v>
                </c:pt>
                <c:pt idx="1">
                  <c:v>57.763201092282834</c:v>
                </c:pt>
                <c:pt idx="2">
                  <c:v>48.523458010649954</c:v>
                </c:pt>
                <c:pt idx="3">
                  <c:v>48.078340723494932</c:v>
                </c:pt>
                <c:pt idx="4">
                  <c:v>45.910079329822381</c:v>
                </c:pt>
                <c:pt idx="5">
                  <c:v>49.840025618969044</c:v>
                </c:pt>
                <c:pt idx="6">
                  <c:v>49.047435696205852</c:v>
                </c:pt>
                <c:pt idx="7">
                  <c:v>49.047435696205852</c:v>
                </c:pt>
                <c:pt idx="8">
                  <c:v>44.801773641287248</c:v>
                </c:pt>
                <c:pt idx="9">
                  <c:v>44.55251590073361</c:v>
                </c:pt>
                <c:pt idx="10">
                  <c:v>44.55251590073361</c:v>
                </c:pt>
                <c:pt idx="11">
                  <c:v>44.55251590073361</c:v>
                </c:pt>
                <c:pt idx="12">
                  <c:v>42.308496018006302</c:v>
                </c:pt>
                <c:pt idx="13">
                  <c:v>40.17859569345616</c:v>
                </c:pt>
                <c:pt idx="14">
                  <c:v>40.321800757873241</c:v>
                </c:pt>
                <c:pt idx="15">
                  <c:v>40.429442979461811</c:v>
                </c:pt>
                <c:pt idx="16">
                  <c:v>39.164596625226643</c:v>
                </c:pt>
                <c:pt idx="17">
                  <c:v>39.268479344607208</c:v>
                </c:pt>
                <c:pt idx="18">
                  <c:v>39.055073534684098</c:v>
                </c:pt>
                <c:pt idx="19">
                  <c:v>39.123514861093</c:v>
                </c:pt>
                <c:pt idx="20">
                  <c:v>40.060285561464404</c:v>
                </c:pt>
                <c:pt idx="21">
                  <c:v>39.336980954922367</c:v>
                </c:pt>
                <c:pt idx="22">
                  <c:v>37.85891402965462</c:v>
                </c:pt>
                <c:pt idx="23">
                  <c:v>33.823403146293046</c:v>
                </c:pt>
                <c:pt idx="24">
                  <c:v>30.142365191964615</c:v>
                </c:pt>
                <c:pt idx="25">
                  <c:v>29.902211812412116</c:v>
                </c:pt>
                <c:pt idx="26">
                  <c:v>31.098968250546623</c:v>
                </c:pt>
                <c:pt idx="27">
                  <c:v>28.685943158874018</c:v>
                </c:pt>
                <c:pt idx="28">
                  <c:v>24.465443441404442</c:v>
                </c:pt>
                <c:pt idx="29">
                  <c:v>19.264895666620284</c:v>
                </c:pt>
                <c:pt idx="30">
                  <c:v>17.679956347502873</c:v>
                </c:pt>
                <c:pt idx="31">
                  <c:v>17.274754389288972</c:v>
                </c:pt>
                <c:pt idx="32">
                  <c:v>17.200891299601757</c:v>
                </c:pt>
                <c:pt idx="33">
                  <c:v>14.503833032305272</c:v>
                </c:pt>
                <c:pt idx="34">
                  <c:v>13.083007709772204</c:v>
                </c:pt>
                <c:pt idx="35">
                  <c:v>13.94701835740231</c:v>
                </c:pt>
                <c:pt idx="36">
                  <c:v>16.799066966512175</c:v>
                </c:pt>
                <c:pt idx="37">
                  <c:v>16.29226967346645</c:v>
                </c:pt>
                <c:pt idx="38">
                  <c:v>16.966675229706034</c:v>
                </c:pt>
                <c:pt idx="39">
                  <c:v>18.768424936272041</c:v>
                </c:pt>
                <c:pt idx="40">
                  <c:v>23.870700735693084</c:v>
                </c:pt>
                <c:pt idx="41">
                  <c:v>23.868114515352133</c:v>
                </c:pt>
                <c:pt idx="42">
                  <c:v>23.650028290923842</c:v>
                </c:pt>
                <c:pt idx="43">
                  <c:v>23.057283176307752</c:v>
                </c:pt>
                <c:pt idx="44">
                  <c:v>23.508344730056301</c:v>
                </c:pt>
                <c:pt idx="45">
                  <c:v>24.20884477267472</c:v>
                </c:pt>
                <c:pt idx="46">
                  <c:v>24.952175174427111</c:v>
                </c:pt>
                <c:pt idx="47">
                  <c:v>24.600942273175537</c:v>
                </c:pt>
                <c:pt idx="48">
                  <c:v>24.932697311029745</c:v>
                </c:pt>
                <c:pt idx="49">
                  <c:v>25.107889798910815</c:v>
                </c:pt>
                <c:pt idx="50">
                  <c:v>25.482884286937242</c:v>
                </c:pt>
                <c:pt idx="51">
                  <c:v>27.096732989498928</c:v>
                </c:pt>
                <c:pt idx="52">
                  <c:v>28.446270890669688</c:v>
                </c:pt>
                <c:pt idx="53">
                  <c:v>29.031958291230243</c:v>
                </c:pt>
                <c:pt idx="54">
                  <c:v>27.784827874960556</c:v>
                </c:pt>
                <c:pt idx="55">
                  <c:v>28.56626619546288</c:v>
                </c:pt>
                <c:pt idx="56">
                  <c:v>28.935580570064822</c:v>
                </c:pt>
                <c:pt idx="57">
                  <c:v>30.179007733811009</c:v>
                </c:pt>
                <c:pt idx="58">
                  <c:v>33.594513772599967</c:v>
                </c:pt>
                <c:pt idx="59">
                  <c:v>33.45287075640757</c:v>
                </c:pt>
                <c:pt idx="60">
                  <c:v>34.95939830891912</c:v>
                </c:pt>
                <c:pt idx="61">
                  <c:v>37.138790504963715</c:v>
                </c:pt>
                <c:pt idx="62">
                  <c:v>38.491381188593863</c:v>
                </c:pt>
                <c:pt idx="63">
                  <c:v>43.042488026765227</c:v>
                </c:pt>
                <c:pt idx="64">
                  <c:v>31.863587752230821</c:v>
                </c:pt>
                <c:pt idx="65">
                  <c:v>32.902334797530237</c:v>
                </c:pt>
                <c:pt idx="66">
                  <c:v>32.245918639522401</c:v>
                </c:pt>
                <c:pt idx="67">
                  <c:v>34.758426889709462</c:v>
                </c:pt>
                <c:pt idx="68">
                  <c:v>39.00865588073971</c:v>
                </c:pt>
                <c:pt idx="69">
                  <c:v>38.87873506239486</c:v>
                </c:pt>
                <c:pt idx="70">
                  <c:v>39.255430812194511</c:v>
                </c:pt>
                <c:pt idx="71">
                  <c:v>45.693174456239738</c:v>
                </c:pt>
                <c:pt idx="72">
                  <c:v>48.30865996265463</c:v>
                </c:pt>
                <c:pt idx="73">
                  <c:v>49.919120940089243</c:v>
                </c:pt>
                <c:pt idx="74">
                  <c:v>49.598972919084112</c:v>
                </c:pt>
                <c:pt idx="75">
                  <c:v>54.803791539979684</c:v>
                </c:pt>
                <c:pt idx="76">
                  <c:v>56.202778017509345</c:v>
                </c:pt>
                <c:pt idx="77">
                  <c:v>59.900261885059614</c:v>
                </c:pt>
                <c:pt idx="78">
                  <c:v>59.85828219497067</c:v>
                </c:pt>
                <c:pt idx="79">
                  <c:v>62.014147979586888</c:v>
                </c:pt>
                <c:pt idx="80">
                  <c:v>57.281512632544732</c:v>
                </c:pt>
                <c:pt idx="81">
                  <c:v>57.190440502863268</c:v>
                </c:pt>
                <c:pt idx="82">
                  <c:v>55.793447693951983</c:v>
                </c:pt>
                <c:pt idx="83">
                  <c:v>53.892893197586389</c:v>
                </c:pt>
                <c:pt idx="84">
                  <c:v>53.494101070604692</c:v>
                </c:pt>
                <c:pt idx="85">
                  <c:v>53.498803582062749</c:v>
                </c:pt>
                <c:pt idx="86">
                  <c:v>55.177955339503626</c:v>
                </c:pt>
                <c:pt idx="87">
                  <c:v>55.576859268277367</c:v>
                </c:pt>
                <c:pt idx="88">
                  <c:v>55.247912886865315</c:v>
                </c:pt>
                <c:pt idx="89">
                  <c:v>55.499415376810092</c:v>
                </c:pt>
                <c:pt idx="90">
                  <c:v>55.397482400651533</c:v>
                </c:pt>
                <c:pt idx="91">
                  <c:v>55.053367402358852</c:v>
                </c:pt>
                <c:pt idx="92">
                  <c:v>56.552356891843772</c:v>
                </c:pt>
                <c:pt idx="93">
                  <c:v>56.025216240720255</c:v>
                </c:pt>
                <c:pt idx="94">
                  <c:v>56.025216240720255</c:v>
                </c:pt>
                <c:pt idx="95">
                  <c:v>55.346569645185596</c:v>
                </c:pt>
                <c:pt idx="96">
                  <c:v>55.346569645185596</c:v>
                </c:pt>
                <c:pt idx="97">
                  <c:v>55.195080009774756</c:v>
                </c:pt>
                <c:pt idx="98">
                  <c:v>56.384005184492956</c:v>
                </c:pt>
                <c:pt idx="99">
                  <c:v>56.882038368822549</c:v>
                </c:pt>
                <c:pt idx="100">
                  <c:v>58.079064900448486</c:v>
                </c:pt>
                <c:pt idx="101">
                  <c:v>58.283328975557765</c:v>
                </c:pt>
                <c:pt idx="102">
                  <c:v>58.29095316731815</c:v>
                </c:pt>
                <c:pt idx="103">
                  <c:v>57.934005949763026</c:v>
                </c:pt>
                <c:pt idx="104">
                  <c:v>59.052755297156942</c:v>
                </c:pt>
                <c:pt idx="105">
                  <c:v>57.213963089944919</c:v>
                </c:pt>
                <c:pt idx="106">
                  <c:v>57.213963089944919</c:v>
                </c:pt>
                <c:pt idx="107">
                  <c:v>67.100868889983474</c:v>
                </c:pt>
                <c:pt idx="108">
                  <c:v>67.100868889983474</c:v>
                </c:pt>
                <c:pt idx="109">
                  <c:v>67.100868889983474</c:v>
                </c:pt>
                <c:pt idx="110">
                  <c:v>62.20219633350461</c:v>
                </c:pt>
                <c:pt idx="111">
                  <c:v>56.392886615091321</c:v>
                </c:pt>
                <c:pt idx="112">
                  <c:v>53.198142177194981</c:v>
                </c:pt>
                <c:pt idx="113">
                  <c:v>54.537127766868387</c:v>
                </c:pt>
                <c:pt idx="114">
                  <c:v>49.303328299538492</c:v>
                </c:pt>
                <c:pt idx="115">
                  <c:v>50.575077906287106</c:v>
                </c:pt>
                <c:pt idx="116">
                  <c:v>44.398393560030485</c:v>
                </c:pt>
                <c:pt idx="117">
                  <c:v>44.959582834777912</c:v>
                </c:pt>
                <c:pt idx="118">
                  <c:v>39.011919317039265</c:v>
                </c:pt>
                <c:pt idx="119">
                  <c:v>56.862236350422805</c:v>
                </c:pt>
                <c:pt idx="120">
                  <c:v>52.177577033438325</c:v>
                </c:pt>
                <c:pt idx="121">
                  <c:v>51.463254296140583</c:v>
                </c:pt>
                <c:pt idx="122">
                  <c:v>50.085111021779291</c:v>
                </c:pt>
                <c:pt idx="123">
                  <c:v>46.88012381122941</c:v>
                </c:pt>
                <c:pt idx="124">
                  <c:v>45.285105332494801</c:v>
                </c:pt>
                <c:pt idx="125">
                  <c:v>35.66315494491883</c:v>
                </c:pt>
                <c:pt idx="126">
                  <c:v>36.226019654264427</c:v>
                </c:pt>
                <c:pt idx="127">
                  <c:v>35.901239229040655</c:v>
                </c:pt>
                <c:pt idx="128">
                  <c:v>35.97650684342188</c:v>
                </c:pt>
                <c:pt idx="129">
                  <c:v>36.131674266342102</c:v>
                </c:pt>
                <c:pt idx="130">
                  <c:v>36.414298035845242</c:v>
                </c:pt>
                <c:pt idx="131">
                  <c:v>36.191003317179977</c:v>
                </c:pt>
                <c:pt idx="132">
                  <c:v>36.199713635617329</c:v>
                </c:pt>
                <c:pt idx="133">
                  <c:v>37.518163049048695</c:v>
                </c:pt>
                <c:pt idx="134">
                  <c:v>37.518163049048695</c:v>
                </c:pt>
                <c:pt idx="135">
                  <c:v>37.031769585720312</c:v>
                </c:pt>
                <c:pt idx="136">
                  <c:v>37.238091243031803</c:v>
                </c:pt>
                <c:pt idx="137">
                  <c:v>36.94438688178144</c:v>
                </c:pt>
                <c:pt idx="138">
                  <c:v>37.41743781133772</c:v>
                </c:pt>
                <c:pt idx="139">
                  <c:v>37.443312738736232</c:v>
                </c:pt>
                <c:pt idx="140">
                  <c:v>37.237223019630584</c:v>
                </c:pt>
                <c:pt idx="141">
                  <c:v>37.363789010698838</c:v>
                </c:pt>
                <c:pt idx="142">
                  <c:v>37.590169970340312</c:v>
                </c:pt>
                <c:pt idx="143">
                  <c:v>30.188505232834334</c:v>
                </c:pt>
                <c:pt idx="144">
                  <c:v>31.22643683707474</c:v>
                </c:pt>
                <c:pt idx="145">
                  <c:v>31.911205263895663</c:v>
                </c:pt>
                <c:pt idx="146">
                  <c:v>31.173446814633877</c:v>
                </c:pt>
                <c:pt idx="147">
                  <c:v>31.661207353724819</c:v>
                </c:pt>
                <c:pt idx="148">
                  <c:v>31.883854943352961</c:v>
                </c:pt>
                <c:pt idx="149">
                  <c:v>61.061822096902539</c:v>
                </c:pt>
                <c:pt idx="150">
                  <c:v>68.523811836419114</c:v>
                </c:pt>
                <c:pt idx="151">
                  <c:v>71.086287976325181</c:v>
                </c:pt>
                <c:pt idx="152">
                  <c:v>57.282704460345066</c:v>
                </c:pt>
                <c:pt idx="153">
                  <c:v>54.304668578590743</c:v>
                </c:pt>
                <c:pt idx="154">
                  <c:v>57.670481845654486</c:v>
                </c:pt>
                <c:pt idx="155">
                  <c:v>56.462699846220502</c:v>
                </c:pt>
                <c:pt idx="156">
                  <c:v>55.047960252648764</c:v>
                </c:pt>
                <c:pt idx="157">
                  <c:v>54.912820198208436</c:v>
                </c:pt>
                <c:pt idx="158">
                  <c:v>54.912820198208436</c:v>
                </c:pt>
                <c:pt idx="159">
                  <c:v>51.978892046583525</c:v>
                </c:pt>
                <c:pt idx="160">
                  <c:v>52.648806826312011</c:v>
                </c:pt>
                <c:pt idx="161">
                  <c:v>52.7218055084303</c:v>
                </c:pt>
                <c:pt idx="162">
                  <c:v>52.477169246996823</c:v>
                </c:pt>
                <c:pt idx="163">
                  <c:v>50.271638236464611</c:v>
                </c:pt>
                <c:pt idx="164">
                  <c:v>49.955426423497897</c:v>
                </c:pt>
                <c:pt idx="165">
                  <c:v>49.955426423497897</c:v>
                </c:pt>
                <c:pt idx="166">
                  <c:v>49.184399786325336</c:v>
                </c:pt>
                <c:pt idx="167">
                  <c:v>48.432766083575238</c:v>
                </c:pt>
                <c:pt idx="168">
                  <c:v>47.665287244614184</c:v>
                </c:pt>
                <c:pt idx="169">
                  <c:v>48.003101663679907</c:v>
                </c:pt>
                <c:pt idx="170">
                  <c:v>48.634368821846856</c:v>
                </c:pt>
                <c:pt idx="171">
                  <c:v>48.634368821846856</c:v>
                </c:pt>
                <c:pt idx="172">
                  <c:v>49.333628759384418</c:v>
                </c:pt>
                <c:pt idx="173">
                  <c:v>49.333628759384418</c:v>
                </c:pt>
                <c:pt idx="174">
                  <c:v>49.333628759384418</c:v>
                </c:pt>
                <c:pt idx="175">
                  <c:v>48.970986184845408</c:v>
                </c:pt>
                <c:pt idx="176">
                  <c:v>48.970986184845408</c:v>
                </c:pt>
                <c:pt idx="177">
                  <c:v>48.969208481851048</c:v>
                </c:pt>
                <c:pt idx="178">
                  <c:v>44.096417713380561</c:v>
                </c:pt>
                <c:pt idx="179">
                  <c:v>42.707781706053936</c:v>
                </c:pt>
                <c:pt idx="180">
                  <c:v>43.259011351272569</c:v>
                </c:pt>
                <c:pt idx="181">
                  <c:v>44.342879458343162</c:v>
                </c:pt>
                <c:pt idx="182">
                  <c:v>44.704566902485595</c:v>
                </c:pt>
                <c:pt idx="183">
                  <c:v>45.667911244775084</c:v>
                </c:pt>
                <c:pt idx="184">
                  <c:v>44.09089394203253</c:v>
                </c:pt>
                <c:pt idx="185">
                  <c:v>44.09089394203253</c:v>
                </c:pt>
                <c:pt idx="186">
                  <c:v>43.985206059153199</c:v>
                </c:pt>
                <c:pt idx="187">
                  <c:v>42.176651315269673</c:v>
                </c:pt>
                <c:pt idx="188">
                  <c:v>38.639680393353018</c:v>
                </c:pt>
                <c:pt idx="189">
                  <c:v>37.640758894560015</c:v>
                </c:pt>
                <c:pt idx="190">
                  <c:v>37.679646963096523</c:v>
                </c:pt>
                <c:pt idx="191">
                  <c:v>29.018764106157015</c:v>
                </c:pt>
                <c:pt idx="192">
                  <c:v>28.397848668474612</c:v>
                </c:pt>
                <c:pt idx="193">
                  <c:v>32.6945445359096</c:v>
                </c:pt>
                <c:pt idx="194">
                  <c:v>31.486219545525167</c:v>
                </c:pt>
                <c:pt idx="195">
                  <c:v>33.687939113293062</c:v>
                </c:pt>
                <c:pt idx="196">
                  <c:v>36.490336886170141</c:v>
                </c:pt>
                <c:pt idx="197">
                  <c:v>37.371966482993628</c:v>
                </c:pt>
                <c:pt idx="198">
                  <c:v>34.87957288336014</c:v>
                </c:pt>
                <c:pt idx="199">
                  <c:v>33.381595267630182</c:v>
                </c:pt>
                <c:pt idx="200">
                  <c:v>37.327218373131714</c:v>
                </c:pt>
                <c:pt idx="201">
                  <c:v>37.022072846104699</c:v>
                </c:pt>
                <c:pt idx="202">
                  <c:v>34.389674338831263</c:v>
                </c:pt>
                <c:pt idx="203">
                  <c:v>33.053238689807785</c:v>
                </c:pt>
                <c:pt idx="204">
                  <c:v>30.093925576288999</c:v>
                </c:pt>
                <c:pt idx="205">
                  <c:v>30.168278698221918</c:v>
                </c:pt>
                <c:pt idx="206">
                  <c:v>30.516322496268618</c:v>
                </c:pt>
                <c:pt idx="207">
                  <c:v>27.358912412335158</c:v>
                </c:pt>
                <c:pt idx="208">
                  <c:v>26.922969481847726</c:v>
                </c:pt>
                <c:pt idx="209">
                  <c:v>27.367866431570796</c:v>
                </c:pt>
                <c:pt idx="210">
                  <c:v>26.893733063739383</c:v>
                </c:pt>
                <c:pt idx="211">
                  <c:v>26.492096108606162</c:v>
                </c:pt>
                <c:pt idx="212">
                  <c:v>25.913668219186402</c:v>
                </c:pt>
                <c:pt idx="213">
                  <c:v>26.418030247997613</c:v>
                </c:pt>
                <c:pt idx="214">
                  <c:v>26.418030247997613</c:v>
                </c:pt>
                <c:pt idx="215">
                  <c:v>26.876334485469549</c:v>
                </c:pt>
                <c:pt idx="216">
                  <c:v>28.22560972138654</c:v>
                </c:pt>
                <c:pt idx="217">
                  <c:v>29.043687843329309</c:v>
                </c:pt>
                <c:pt idx="218">
                  <c:v>29.062640148643382</c:v>
                </c:pt>
                <c:pt idx="219">
                  <c:v>29.325323851734563</c:v>
                </c:pt>
                <c:pt idx="220">
                  <c:v>30.857958945984524</c:v>
                </c:pt>
                <c:pt idx="221">
                  <c:v>32.549795309831005</c:v>
                </c:pt>
                <c:pt idx="222">
                  <c:v>33.72601354575923</c:v>
                </c:pt>
                <c:pt idx="223">
                  <c:v>33.922785036909104</c:v>
                </c:pt>
                <c:pt idx="224">
                  <c:v>34.331324140792198</c:v>
                </c:pt>
                <c:pt idx="225">
                  <c:v>34.411154199268715</c:v>
                </c:pt>
                <c:pt idx="226">
                  <c:v>34.862613120730387</c:v>
                </c:pt>
              </c:numCache>
            </c:numRef>
          </c:val>
          <c:smooth val="0"/>
          <c:extLst>
            <c:ext xmlns:c16="http://schemas.microsoft.com/office/drawing/2014/chart" uri="{C3380CC4-5D6E-409C-BE32-E72D297353CC}">
              <c16:uniqueId val="{00000000-FF29-464C-BC19-FFACE11E6803}"/>
            </c:ext>
          </c:extLst>
        </c:ser>
        <c:ser>
          <c:idx val="1"/>
          <c:order val="1"/>
          <c:tx>
            <c:strRef>
              <c:f>Sector!$CF$4</c:f>
              <c:strCache>
                <c:ptCount val="1"/>
                <c:pt idx="0">
                  <c:v>Health Care</c:v>
                </c:pt>
              </c:strCache>
            </c:strRef>
          </c:tx>
          <c:spPr>
            <a:ln w="25400">
              <a:solidFill>
                <a:srgbClr val="E0BA4C"/>
              </a:solidFill>
            </a:ln>
          </c:spPr>
          <c:marker>
            <c:symbol val="none"/>
          </c:marker>
          <c:cat>
            <c:numRef>
              <c:f>Sector!$A$5:$A$231</c:f>
              <c:numCache>
                <c:formatCode>mm/dd/yyyy</c:formatCode>
                <c:ptCount val="227"/>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pt idx="207">
                  <c:v>42490</c:v>
                </c:pt>
                <c:pt idx="208">
                  <c:v>42521</c:v>
                </c:pt>
                <c:pt idx="209">
                  <c:v>42551</c:v>
                </c:pt>
                <c:pt idx="210">
                  <c:v>42582</c:v>
                </c:pt>
                <c:pt idx="211">
                  <c:v>42613</c:v>
                </c:pt>
                <c:pt idx="212">
                  <c:v>42643</c:v>
                </c:pt>
                <c:pt idx="213">
                  <c:v>42674</c:v>
                </c:pt>
                <c:pt idx="214">
                  <c:v>42704</c:v>
                </c:pt>
                <c:pt idx="215">
                  <c:v>42735</c:v>
                </c:pt>
                <c:pt idx="216">
                  <c:v>42766</c:v>
                </c:pt>
                <c:pt idx="217">
                  <c:v>42794</c:v>
                </c:pt>
                <c:pt idx="218">
                  <c:v>42825</c:v>
                </c:pt>
                <c:pt idx="219">
                  <c:v>42855</c:v>
                </c:pt>
                <c:pt idx="220">
                  <c:v>42886</c:v>
                </c:pt>
                <c:pt idx="221">
                  <c:v>42916</c:v>
                </c:pt>
                <c:pt idx="222">
                  <c:v>42947</c:v>
                </c:pt>
                <c:pt idx="223">
                  <c:v>42978</c:v>
                </c:pt>
                <c:pt idx="224">
                  <c:v>43008</c:v>
                </c:pt>
                <c:pt idx="225">
                  <c:v>43039</c:v>
                </c:pt>
                <c:pt idx="226">
                  <c:v>43069</c:v>
                </c:pt>
              </c:numCache>
            </c:numRef>
          </c:cat>
          <c:val>
            <c:numRef>
              <c:f>Sector!$CF$5:$CF$233</c:f>
              <c:numCache>
                <c:formatCode>#,##0.00</c:formatCode>
                <c:ptCount val="229"/>
                <c:pt idx="0">
                  <c:v>#N/A</c:v>
                </c:pt>
                <c:pt idx="1">
                  <c:v>#N/A</c:v>
                </c:pt>
                <c:pt idx="2">
                  <c:v>#N/A</c:v>
                </c:pt>
                <c:pt idx="3">
                  <c:v>#N/A</c:v>
                </c:pt>
                <c:pt idx="4">
                  <c:v>#N/A</c:v>
                </c:pt>
                <c:pt idx="5">
                  <c:v>62.999999873809529</c:v>
                </c:pt>
                <c:pt idx="6">
                  <c:v>62.999999873809529</c:v>
                </c:pt>
                <c:pt idx="7">
                  <c:v>62.999999873809529</c:v>
                </c:pt>
                <c:pt idx="8">
                  <c:v>62.999999873809529</c:v>
                </c:pt>
                <c:pt idx="9">
                  <c:v>62.999999873809529</c:v>
                </c:pt>
                <c:pt idx="10">
                  <c:v>62.999999873809529</c:v>
                </c:pt>
                <c:pt idx="11">
                  <c:v>62.999999873809529</c:v>
                </c:pt>
                <c:pt idx="12">
                  <c:v>62.999999873809529</c:v>
                </c:pt>
                <c:pt idx="13">
                  <c:v>62.999999873809529</c:v>
                </c:pt>
                <c:pt idx="14">
                  <c:v>62.999999873809529</c:v>
                </c:pt>
                <c:pt idx="15">
                  <c:v>62.999999873809529</c:v>
                </c:pt>
                <c:pt idx="16">
                  <c:v>62.999999873809529</c:v>
                </c:pt>
                <c:pt idx="17">
                  <c:v>62.999999873809529</c:v>
                </c:pt>
                <c:pt idx="18">
                  <c:v>62.999999873809529</c:v>
                </c:pt>
                <c:pt idx="19">
                  <c:v>62.999999935629894</c:v>
                </c:pt>
                <c:pt idx="20">
                  <c:v>62.999999935629894</c:v>
                </c:pt>
                <c:pt idx="21">
                  <c:v>62.999999935629894</c:v>
                </c:pt>
                <c:pt idx="22">
                  <c:v>63.606722440538334</c:v>
                </c:pt>
                <c:pt idx="23">
                  <c:v>63.606722440538334</c:v>
                </c:pt>
                <c:pt idx="24">
                  <c:v>63.606722440538334</c:v>
                </c:pt>
                <c:pt idx="25">
                  <c:v>63.606722440538334</c:v>
                </c:pt>
                <c:pt idx="26">
                  <c:v>63.606722440538334</c:v>
                </c:pt>
                <c:pt idx="27">
                  <c:v>63.606722440538334</c:v>
                </c:pt>
                <c:pt idx="28">
                  <c:v>63.606722440538334</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61.250000000000007</c:v>
                </c:pt>
                <c:pt idx="51">
                  <c:v>61.250000000000007</c:v>
                </c:pt>
                <c:pt idx="52">
                  <c:v>61.250000000000007</c:v>
                </c:pt>
                <c:pt idx="53">
                  <c:v>61.250000000000007</c:v>
                </c:pt>
                <c:pt idx="54">
                  <c:v>61.250000000000007</c:v>
                </c:pt>
                <c:pt idx="55">
                  <c:v>61.250000000000007</c:v>
                </c:pt>
                <c:pt idx="56">
                  <c:v>61.250000000000007</c:v>
                </c:pt>
                <c:pt idx="57">
                  <c:v>61.250000000000007</c:v>
                </c:pt>
                <c:pt idx="58">
                  <c:v>61.250000000000007</c:v>
                </c:pt>
                <c:pt idx="59">
                  <c:v>61.250000000000007</c:v>
                </c:pt>
                <c:pt idx="60">
                  <c:v>60.840909090909093</c:v>
                </c:pt>
                <c:pt idx="61">
                  <c:v>60.840909090909093</c:v>
                </c:pt>
                <c:pt idx="62">
                  <c:v>60.840909090909093</c:v>
                </c:pt>
                <c:pt idx="63">
                  <c:v>60.840909090909093</c:v>
                </c:pt>
                <c:pt idx="64">
                  <c:v>60.840909090909093</c:v>
                </c:pt>
                <c:pt idx="65">
                  <c:v>62.736584327086888</c:v>
                </c:pt>
                <c:pt idx="66">
                  <c:v>62.736584327086888</c:v>
                </c:pt>
                <c:pt idx="67">
                  <c:v>62.736584327086888</c:v>
                </c:pt>
                <c:pt idx="68">
                  <c:v>62.736584327086888</c:v>
                </c:pt>
                <c:pt idx="69">
                  <c:v>62.736584327086888</c:v>
                </c:pt>
                <c:pt idx="70">
                  <c:v>62.736584327086888</c:v>
                </c:pt>
                <c:pt idx="71">
                  <c:v>62.736584327086888</c:v>
                </c:pt>
                <c:pt idx="72">
                  <c:v>62.736584327086888</c:v>
                </c:pt>
                <c:pt idx="73">
                  <c:v>62.736584327086888</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27.500000000000004</c:v>
                </c:pt>
                <c:pt idx="180">
                  <c:v>27.500000000000004</c:v>
                </c:pt>
                <c:pt idx="181">
                  <c:v>27.500000000000004</c:v>
                </c:pt>
                <c:pt idx="182">
                  <c:v>27.500000000000004</c:v>
                </c:pt>
                <c:pt idx="183">
                  <c:v>38.648648648648646</c:v>
                </c:pt>
                <c:pt idx="184">
                  <c:v>38.648648648648646</c:v>
                </c:pt>
                <c:pt idx="185">
                  <c:v>38.648648648648646</c:v>
                </c:pt>
                <c:pt idx="186">
                  <c:v>38.648648648648646</c:v>
                </c:pt>
                <c:pt idx="187">
                  <c:v>38.648648648648646</c:v>
                </c:pt>
                <c:pt idx="188">
                  <c:v>38.648648648648646</c:v>
                </c:pt>
                <c:pt idx="189">
                  <c:v>38.648648648648646</c:v>
                </c:pt>
                <c:pt idx="190">
                  <c:v>38.648648648648646</c:v>
                </c:pt>
                <c:pt idx="191">
                  <c:v>38.648648648648646</c:v>
                </c:pt>
                <c:pt idx="192">
                  <c:v>38.648648648648646</c:v>
                </c:pt>
                <c:pt idx="193">
                  <c:v>38.648648648648646</c:v>
                </c:pt>
                <c:pt idx="194">
                  <c:v>38.648648648648646</c:v>
                </c:pt>
                <c:pt idx="195">
                  <c:v>38.648648648648646</c:v>
                </c:pt>
                <c:pt idx="196">
                  <c:v>38.648648648648646</c:v>
                </c:pt>
                <c:pt idx="197">
                  <c:v>27.500000000000004</c:v>
                </c:pt>
                <c:pt idx="198">
                  <c:v>27.500000000000004</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68.000001025212271</c:v>
                </c:pt>
                <c:pt idx="221">
                  <c:v>75.220435173563942</c:v>
                </c:pt>
                <c:pt idx="222">
                  <c:v>78.404580789467218</c:v>
                </c:pt>
                <c:pt idx="223">
                  <c:v>78.404580789467218</c:v>
                </c:pt>
                <c:pt idx="224">
                  <c:v>78.404580789467218</c:v>
                </c:pt>
                <c:pt idx="225">
                  <c:v>78.404580789467218</c:v>
                </c:pt>
                <c:pt idx="226">
                  <c:v>78.404580789467218</c:v>
                </c:pt>
              </c:numCache>
            </c:numRef>
          </c:val>
          <c:smooth val="0"/>
          <c:extLst>
            <c:ext xmlns:c16="http://schemas.microsoft.com/office/drawing/2014/chart" uri="{C3380CC4-5D6E-409C-BE32-E72D297353CC}">
              <c16:uniqueId val="{00000001-FF29-464C-BC19-FFACE11E6803}"/>
            </c:ext>
          </c:extLst>
        </c:ser>
        <c:dLbls>
          <c:showLegendKey val="0"/>
          <c:showVal val="0"/>
          <c:showCatName val="0"/>
          <c:showSerName val="0"/>
          <c:showPercent val="0"/>
          <c:showBubbleSize val="0"/>
        </c:dLbls>
        <c:smooth val="0"/>
        <c:axId val="440577408"/>
        <c:axId val="441482624"/>
      </c:lineChart>
      <c:dateAx>
        <c:axId val="440577408"/>
        <c:scaling>
          <c:orientation val="minMax"/>
        </c:scaling>
        <c:delete val="0"/>
        <c:axPos val="b"/>
        <c:numFmt formatCode="yyyy" sourceLinked="0"/>
        <c:majorTickMark val="out"/>
        <c:minorTickMark val="none"/>
        <c:tickLblPos val="nextTo"/>
        <c:spPr>
          <a:ln w="9525" cmpd="thinThick">
            <a:solidFill>
              <a:srgbClr val="000000"/>
            </a:solidFill>
          </a:ln>
          <a:extLst/>
        </c:spPr>
        <c:crossAx val="441482624"/>
        <c:crosses val="autoZero"/>
        <c:auto val="1"/>
        <c:lblOffset val="100"/>
        <c:baseTimeUnit val="months"/>
        <c:majorUnit val="24"/>
        <c:majorTimeUnit val="months"/>
      </c:dateAx>
      <c:valAx>
        <c:axId val="441482624"/>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ln w="9525" cmpd="thinThick">
            <a:solidFill>
              <a:srgbClr val="000000"/>
            </a:solidFill>
          </a:ln>
          <a:extLst/>
        </c:spPr>
        <c:crossAx val="440577408"/>
        <c:crosses val="autoZero"/>
        <c:crossBetween val="between"/>
      </c:valAx>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Type!$J$4</c:f>
              <c:strCache>
                <c:ptCount val="1"/>
                <c:pt idx="0">
                  <c:v>BofaML US Sr Unsec</c:v>
                </c:pt>
              </c:strCache>
            </c:strRef>
          </c:tx>
          <c:spPr>
            <a:ln w="25400">
              <a:solidFill>
                <a:srgbClr val="0C2B53"/>
              </a:solidFill>
            </a:ln>
          </c:spPr>
          <c:marker>
            <c:symbol val="none"/>
          </c:marker>
          <c:cat>
            <c:numRef>
              <c:f>Type!$G$5:$G$303</c:f>
              <c:numCache>
                <c:formatCode>mm/dd/yyyy</c:formatCode>
                <c:ptCount val="299"/>
                <c:pt idx="0">
                  <c:v>35826</c:v>
                </c:pt>
                <c:pt idx="1">
                  <c:v>35854</c:v>
                </c:pt>
                <c:pt idx="2">
                  <c:v>35885</c:v>
                </c:pt>
                <c:pt idx="3">
                  <c:v>35915</c:v>
                </c:pt>
                <c:pt idx="4">
                  <c:v>35946</c:v>
                </c:pt>
                <c:pt idx="5">
                  <c:v>35976</c:v>
                </c:pt>
                <c:pt idx="6">
                  <c:v>36007</c:v>
                </c:pt>
                <c:pt idx="7">
                  <c:v>36038</c:v>
                </c:pt>
                <c:pt idx="8">
                  <c:v>36068</c:v>
                </c:pt>
                <c:pt idx="9">
                  <c:v>36099</c:v>
                </c:pt>
                <c:pt idx="10">
                  <c:v>36129</c:v>
                </c:pt>
                <c:pt idx="11">
                  <c:v>36160</c:v>
                </c:pt>
                <c:pt idx="12">
                  <c:v>36191</c:v>
                </c:pt>
                <c:pt idx="13">
                  <c:v>36219</c:v>
                </c:pt>
                <c:pt idx="14">
                  <c:v>36250</c:v>
                </c:pt>
                <c:pt idx="15">
                  <c:v>36280</c:v>
                </c:pt>
                <c:pt idx="16">
                  <c:v>36311</c:v>
                </c:pt>
                <c:pt idx="17">
                  <c:v>36341</c:v>
                </c:pt>
                <c:pt idx="18">
                  <c:v>36372</c:v>
                </c:pt>
                <c:pt idx="19">
                  <c:v>36403</c:v>
                </c:pt>
                <c:pt idx="20">
                  <c:v>36433</c:v>
                </c:pt>
                <c:pt idx="21">
                  <c:v>36464</c:v>
                </c:pt>
                <c:pt idx="22">
                  <c:v>36494</c:v>
                </c:pt>
                <c:pt idx="23">
                  <c:v>36525</c:v>
                </c:pt>
                <c:pt idx="24">
                  <c:v>36556</c:v>
                </c:pt>
                <c:pt idx="25">
                  <c:v>36585</c:v>
                </c:pt>
                <c:pt idx="26">
                  <c:v>36616</c:v>
                </c:pt>
                <c:pt idx="27">
                  <c:v>36646</c:v>
                </c:pt>
                <c:pt idx="28">
                  <c:v>36677</c:v>
                </c:pt>
                <c:pt idx="29">
                  <c:v>36707</c:v>
                </c:pt>
                <c:pt idx="30">
                  <c:v>36738</c:v>
                </c:pt>
                <c:pt idx="31">
                  <c:v>36769</c:v>
                </c:pt>
                <c:pt idx="32">
                  <c:v>36799</c:v>
                </c:pt>
                <c:pt idx="33">
                  <c:v>36830</c:v>
                </c:pt>
                <c:pt idx="34">
                  <c:v>36860</c:v>
                </c:pt>
                <c:pt idx="35">
                  <c:v>36891</c:v>
                </c:pt>
                <c:pt idx="36">
                  <c:v>36922</c:v>
                </c:pt>
                <c:pt idx="37">
                  <c:v>36950</c:v>
                </c:pt>
                <c:pt idx="38">
                  <c:v>36981</c:v>
                </c:pt>
                <c:pt idx="39">
                  <c:v>37011</c:v>
                </c:pt>
                <c:pt idx="40">
                  <c:v>37042</c:v>
                </c:pt>
                <c:pt idx="41">
                  <c:v>37072</c:v>
                </c:pt>
                <c:pt idx="42">
                  <c:v>37103</c:v>
                </c:pt>
                <c:pt idx="43">
                  <c:v>37134</c:v>
                </c:pt>
                <c:pt idx="44">
                  <c:v>37164</c:v>
                </c:pt>
                <c:pt idx="45">
                  <c:v>37195</c:v>
                </c:pt>
                <c:pt idx="46">
                  <c:v>37225</c:v>
                </c:pt>
                <c:pt idx="47">
                  <c:v>37256</c:v>
                </c:pt>
                <c:pt idx="48">
                  <c:v>37287</c:v>
                </c:pt>
                <c:pt idx="49">
                  <c:v>37315</c:v>
                </c:pt>
                <c:pt idx="50">
                  <c:v>37346</c:v>
                </c:pt>
                <c:pt idx="51">
                  <c:v>37376</c:v>
                </c:pt>
                <c:pt idx="52">
                  <c:v>37407</c:v>
                </c:pt>
                <c:pt idx="53">
                  <c:v>37437</c:v>
                </c:pt>
                <c:pt idx="54">
                  <c:v>37468</c:v>
                </c:pt>
                <c:pt idx="55">
                  <c:v>37499</c:v>
                </c:pt>
                <c:pt idx="56">
                  <c:v>37529</c:v>
                </c:pt>
                <c:pt idx="57">
                  <c:v>37560</c:v>
                </c:pt>
                <c:pt idx="58">
                  <c:v>37590</c:v>
                </c:pt>
                <c:pt idx="59">
                  <c:v>37621</c:v>
                </c:pt>
                <c:pt idx="60">
                  <c:v>37652</c:v>
                </c:pt>
                <c:pt idx="61">
                  <c:v>37680</c:v>
                </c:pt>
                <c:pt idx="62">
                  <c:v>37711</c:v>
                </c:pt>
                <c:pt idx="63">
                  <c:v>37741</c:v>
                </c:pt>
                <c:pt idx="64">
                  <c:v>37772</c:v>
                </c:pt>
                <c:pt idx="65">
                  <c:v>37802</c:v>
                </c:pt>
                <c:pt idx="66">
                  <c:v>37833</c:v>
                </c:pt>
                <c:pt idx="67">
                  <c:v>37864</c:v>
                </c:pt>
                <c:pt idx="68">
                  <c:v>37894</c:v>
                </c:pt>
                <c:pt idx="69">
                  <c:v>37925</c:v>
                </c:pt>
                <c:pt idx="70">
                  <c:v>37955</c:v>
                </c:pt>
                <c:pt idx="71">
                  <c:v>37986</c:v>
                </c:pt>
                <c:pt idx="72">
                  <c:v>38017</c:v>
                </c:pt>
                <c:pt idx="73">
                  <c:v>38046</c:v>
                </c:pt>
                <c:pt idx="74">
                  <c:v>38077</c:v>
                </c:pt>
                <c:pt idx="75">
                  <c:v>38107</c:v>
                </c:pt>
                <c:pt idx="76">
                  <c:v>38138</c:v>
                </c:pt>
                <c:pt idx="77">
                  <c:v>38168</c:v>
                </c:pt>
                <c:pt idx="78">
                  <c:v>38199</c:v>
                </c:pt>
                <c:pt idx="79">
                  <c:v>38230</c:v>
                </c:pt>
                <c:pt idx="80">
                  <c:v>38260</c:v>
                </c:pt>
                <c:pt idx="81">
                  <c:v>38291</c:v>
                </c:pt>
                <c:pt idx="82">
                  <c:v>38321</c:v>
                </c:pt>
                <c:pt idx="83">
                  <c:v>38352</c:v>
                </c:pt>
                <c:pt idx="84">
                  <c:v>38383</c:v>
                </c:pt>
                <c:pt idx="85">
                  <c:v>38411</c:v>
                </c:pt>
                <c:pt idx="86">
                  <c:v>38442</c:v>
                </c:pt>
                <c:pt idx="87">
                  <c:v>38472</c:v>
                </c:pt>
                <c:pt idx="88">
                  <c:v>38503</c:v>
                </c:pt>
                <c:pt idx="89">
                  <c:v>38533</c:v>
                </c:pt>
                <c:pt idx="90">
                  <c:v>38564</c:v>
                </c:pt>
                <c:pt idx="91">
                  <c:v>38595</c:v>
                </c:pt>
                <c:pt idx="92">
                  <c:v>38625</c:v>
                </c:pt>
                <c:pt idx="93">
                  <c:v>38656</c:v>
                </c:pt>
                <c:pt idx="94">
                  <c:v>38686</c:v>
                </c:pt>
                <c:pt idx="95">
                  <c:v>38717</c:v>
                </c:pt>
                <c:pt idx="96">
                  <c:v>38748</c:v>
                </c:pt>
                <c:pt idx="97">
                  <c:v>38776</c:v>
                </c:pt>
                <c:pt idx="98">
                  <c:v>38807</c:v>
                </c:pt>
                <c:pt idx="99">
                  <c:v>38837</c:v>
                </c:pt>
                <c:pt idx="100">
                  <c:v>38868</c:v>
                </c:pt>
                <c:pt idx="101">
                  <c:v>38898</c:v>
                </c:pt>
                <c:pt idx="102">
                  <c:v>38929</c:v>
                </c:pt>
                <c:pt idx="103">
                  <c:v>38960</c:v>
                </c:pt>
                <c:pt idx="104">
                  <c:v>38990</c:v>
                </c:pt>
                <c:pt idx="105">
                  <c:v>39021</c:v>
                </c:pt>
                <c:pt idx="106">
                  <c:v>39051</c:v>
                </c:pt>
                <c:pt idx="107">
                  <c:v>39082</c:v>
                </c:pt>
                <c:pt idx="108">
                  <c:v>39113</c:v>
                </c:pt>
                <c:pt idx="109">
                  <c:v>39141</c:v>
                </c:pt>
                <c:pt idx="110">
                  <c:v>39172</c:v>
                </c:pt>
                <c:pt idx="111">
                  <c:v>39202</c:v>
                </c:pt>
                <c:pt idx="112">
                  <c:v>39233</c:v>
                </c:pt>
                <c:pt idx="113">
                  <c:v>39263</c:v>
                </c:pt>
                <c:pt idx="114">
                  <c:v>39294</c:v>
                </c:pt>
                <c:pt idx="115">
                  <c:v>39325</c:v>
                </c:pt>
                <c:pt idx="116">
                  <c:v>39355</c:v>
                </c:pt>
                <c:pt idx="117">
                  <c:v>39386</c:v>
                </c:pt>
                <c:pt idx="118">
                  <c:v>39416</c:v>
                </c:pt>
                <c:pt idx="119">
                  <c:v>39447</c:v>
                </c:pt>
                <c:pt idx="120">
                  <c:v>39478</c:v>
                </c:pt>
                <c:pt idx="121">
                  <c:v>39507</c:v>
                </c:pt>
                <c:pt idx="122">
                  <c:v>39538</c:v>
                </c:pt>
                <c:pt idx="123">
                  <c:v>39568</c:v>
                </c:pt>
                <c:pt idx="124">
                  <c:v>39599</c:v>
                </c:pt>
                <c:pt idx="125">
                  <c:v>39629</c:v>
                </c:pt>
                <c:pt idx="126">
                  <c:v>39660</c:v>
                </c:pt>
                <c:pt idx="127">
                  <c:v>39691</c:v>
                </c:pt>
                <c:pt idx="128">
                  <c:v>39721</c:v>
                </c:pt>
                <c:pt idx="129">
                  <c:v>39752</c:v>
                </c:pt>
                <c:pt idx="130">
                  <c:v>39782</c:v>
                </c:pt>
                <c:pt idx="131">
                  <c:v>39813</c:v>
                </c:pt>
                <c:pt idx="132">
                  <c:v>39844</c:v>
                </c:pt>
                <c:pt idx="133">
                  <c:v>39872</c:v>
                </c:pt>
                <c:pt idx="134">
                  <c:v>39903</c:v>
                </c:pt>
                <c:pt idx="135">
                  <c:v>39933</c:v>
                </c:pt>
                <c:pt idx="136">
                  <c:v>39964</c:v>
                </c:pt>
                <c:pt idx="137">
                  <c:v>39994</c:v>
                </c:pt>
                <c:pt idx="138">
                  <c:v>40025</c:v>
                </c:pt>
                <c:pt idx="139">
                  <c:v>40056</c:v>
                </c:pt>
                <c:pt idx="140">
                  <c:v>40086</c:v>
                </c:pt>
                <c:pt idx="141">
                  <c:v>40117</c:v>
                </c:pt>
                <c:pt idx="142">
                  <c:v>40147</c:v>
                </c:pt>
                <c:pt idx="143">
                  <c:v>40178</c:v>
                </c:pt>
                <c:pt idx="144">
                  <c:v>40209</c:v>
                </c:pt>
                <c:pt idx="145">
                  <c:v>40237</c:v>
                </c:pt>
                <c:pt idx="146">
                  <c:v>40268</c:v>
                </c:pt>
                <c:pt idx="147">
                  <c:v>40298</c:v>
                </c:pt>
                <c:pt idx="148">
                  <c:v>40329</c:v>
                </c:pt>
                <c:pt idx="149">
                  <c:v>40359</c:v>
                </c:pt>
                <c:pt idx="150">
                  <c:v>40390</c:v>
                </c:pt>
                <c:pt idx="151">
                  <c:v>40421</c:v>
                </c:pt>
                <c:pt idx="152">
                  <c:v>40451</c:v>
                </c:pt>
                <c:pt idx="153">
                  <c:v>40482</c:v>
                </c:pt>
                <c:pt idx="154">
                  <c:v>40512</c:v>
                </c:pt>
                <c:pt idx="155">
                  <c:v>40543</c:v>
                </c:pt>
                <c:pt idx="156">
                  <c:v>40574</c:v>
                </c:pt>
                <c:pt idx="157">
                  <c:v>40602</c:v>
                </c:pt>
                <c:pt idx="158">
                  <c:v>40633</c:v>
                </c:pt>
                <c:pt idx="159">
                  <c:v>40663</c:v>
                </c:pt>
                <c:pt idx="160">
                  <c:v>40694</c:v>
                </c:pt>
                <c:pt idx="161">
                  <c:v>40724</c:v>
                </c:pt>
                <c:pt idx="162">
                  <c:v>40755</c:v>
                </c:pt>
                <c:pt idx="163">
                  <c:v>40786</c:v>
                </c:pt>
                <c:pt idx="164">
                  <c:v>40816</c:v>
                </c:pt>
                <c:pt idx="165">
                  <c:v>40847</c:v>
                </c:pt>
                <c:pt idx="166">
                  <c:v>40877</c:v>
                </c:pt>
                <c:pt idx="167">
                  <c:v>40908</c:v>
                </c:pt>
                <c:pt idx="168">
                  <c:v>40939</c:v>
                </c:pt>
                <c:pt idx="169">
                  <c:v>40968</c:v>
                </c:pt>
                <c:pt idx="170">
                  <c:v>40999</c:v>
                </c:pt>
                <c:pt idx="171">
                  <c:v>41029</c:v>
                </c:pt>
                <c:pt idx="172">
                  <c:v>41060</c:v>
                </c:pt>
                <c:pt idx="173">
                  <c:v>41090</c:v>
                </c:pt>
                <c:pt idx="174">
                  <c:v>41121</c:v>
                </c:pt>
                <c:pt idx="175">
                  <c:v>41152</c:v>
                </c:pt>
                <c:pt idx="176">
                  <c:v>41182</c:v>
                </c:pt>
                <c:pt idx="177">
                  <c:v>41213</c:v>
                </c:pt>
                <c:pt idx="178">
                  <c:v>41243</c:v>
                </c:pt>
                <c:pt idx="179">
                  <c:v>41274</c:v>
                </c:pt>
                <c:pt idx="180">
                  <c:v>41305</c:v>
                </c:pt>
                <c:pt idx="181">
                  <c:v>41333</c:v>
                </c:pt>
                <c:pt idx="182">
                  <c:v>41364</c:v>
                </c:pt>
                <c:pt idx="183">
                  <c:v>41394</c:v>
                </c:pt>
                <c:pt idx="184">
                  <c:v>41425</c:v>
                </c:pt>
                <c:pt idx="185">
                  <c:v>41455</c:v>
                </c:pt>
                <c:pt idx="186">
                  <c:v>41486</c:v>
                </c:pt>
                <c:pt idx="187">
                  <c:v>41517</c:v>
                </c:pt>
                <c:pt idx="188">
                  <c:v>41547</c:v>
                </c:pt>
                <c:pt idx="189">
                  <c:v>41578</c:v>
                </c:pt>
                <c:pt idx="190">
                  <c:v>41608</c:v>
                </c:pt>
                <c:pt idx="191">
                  <c:v>41639</c:v>
                </c:pt>
                <c:pt idx="192">
                  <c:v>41670</c:v>
                </c:pt>
                <c:pt idx="193">
                  <c:v>41698</c:v>
                </c:pt>
                <c:pt idx="194">
                  <c:v>41729</c:v>
                </c:pt>
                <c:pt idx="195">
                  <c:v>41759</c:v>
                </c:pt>
                <c:pt idx="196">
                  <c:v>41790</c:v>
                </c:pt>
                <c:pt idx="197">
                  <c:v>41820</c:v>
                </c:pt>
                <c:pt idx="198">
                  <c:v>41851</c:v>
                </c:pt>
                <c:pt idx="199">
                  <c:v>41882</c:v>
                </c:pt>
                <c:pt idx="200">
                  <c:v>41912</c:v>
                </c:pt>
                <c:pt idx="201">
                  <c:v>41943</c:v>
                </c:pt>
                <c:pt idx="202">
                  <c:v>41973</c:v>
                </c:pt>
                <c:pt idx="203">
                  <c:v>42004</c:v>
                </c:pt>
                <c:pt idx="204">
                  <c:v>42035</c:v>
                </c:pt>
                <c:pt idx="205">
                  <c:v>42063</c:v>
                </c:pt>
                <c:pt idx="206">
                  <c:v>42094</c:v>
                </c:pt>
                <c:pt idx="207">
                  <c:v>42124</c:v>
                </c:pt>
                <c:pt idx="208">
                  <c:v>42155</c:v>
                </c:pt>
                <c:pt idx="209">
                  <c:v>42185</c:v>
                </c:pt>
                <c:pt idx="210">
                  <c:v>42216</c:v>
                </c:pt>
                <c:pt idx="211">
                  <c:v>42247</c:v>
                </c:pt>
                <c:pt idx="212">
                  <c:v>42277</c:v>
                </c:pt>
                <c:pt idx="213">
                  <c:v>42308</c:v>
                </c:pt>
                <c:pt idx="214">
                  <c:v>42338</c:v>
                </c:pt>
                <c:pt idx="215">
                  <c:v>42369</c:v>
                </c:pt>
                <c:pt idx="216">
                  <c:v>42400</c:v>
                </c:pt>
                <c:pt idx="217">
                  <c:v>42429</c:v>
                </c:pt>
                <c:pt idx="218">
                  <c:v>42460</c:v>
                </c:pt>
                <c:pt idx="219">
                  <c:v>42490</c:v>
                </c:pt>
                <c:pt idx="220">
                  <c:v>42521</c:v>
                </c:pt>
                <c:pt idx="221">
                  <c:v>42551</c:v>
                </c:pt>
                <c:pt idx="222">
                  <c:v>42582</c:v>
                </c:pt>
                <c:pt idx="223">
                  <c:v>42613</c:v>
                </c:pt>
                <c:pt idx="224">
                  <c:v>42643</c:v>
                </c:pt>
                <c:pt idx="225">
                  <c:v>42674</c:v>
                </c:pt>
                <c:pt idx="226">
                  <c:v>42704</c:v>
                </c:pt>
                <c:pt idx="227">
                  <c:v>42735</c:v>
                </c:pt>
                <c:pt idx="228">
                  <c:v>42766</c:v>
                </c:pt>
                <c:pt idx="229">
                  <c:v>42794</c:v>
                </c:pt>
                <c:pt idx="230">
                  <c:v>42825</c:v>
                </c:pt>
                <c:pt idx="231">
                  <c:v>42855</c:v>
                </c:pt>
                <c:pt idx="232">
                  <c:v>42886</c:v>
                </c:pt>
                <c:pt idx="233">
                  <c:v>42916</c:v>
                </c:pt>
                <c:pt idx="234">
                  <c:v>42947</c:v>
                </c:pt>
                <c:pt idx="235">
                  <c:v>42978</c:v>
                </c:pt>
                <c:pt idx="236">
                  <c:v>43008</c:v>
                </c:pt>
                <c:pt idx="237">
                  <c:v>43039</c:v>
                </c:pt>
                <c:pt idx="238">
                  <c:v>43069</c:v>
                </c:pt>
              </c:numCache>
            </c:numRef>
          </c:cat>
          <c:val>
            <c:numRef>
              <c:f>Type!$J$5:$J$303</c:f>
              <c:numCache>
                <c:formatCode>#,##0.0</c:formatCode>
                <c:ptCount val="299"/>
                <c:pt idx="0">
                  <c:v>78.417171139464998</c:v>
                </c:pt>
                <c:pt idx="1">
                  <c:v>69.197868709129196</c:v>
                </c:pt>
                <c:pt idx="2">
                  <c:v>58.104167032942954</c:v>
                </c:pt>
                <c:pt idx="3">
                  <c:v>56.442619329196866</c:v>
                </c:pt>
                <c:pt idx="4">
                  <c:v>58.027188434703781</c:v>
                </c:pt>
                <c:pt idx="5">
                  <c:v>54.564484987345388</c:v>
                </c:pt>
                <c:pt idx="6">
                  <c:v>47.05107132758377</c:v>
                </c:pt>
                <c:pt idx="7">
                  <c:v>47.05107132758377</c:v>
                </c:pt>
                <c:pt idx="8">
                  <c:v>38.396965106090157</c:v>
                </c:pt>
                <c:pt idx="9">
                  <c:v>38.396965106090157</c:v>
                </c:pt>
                <c:pt idx="10">
                  <c:v>38.397396325542346</c:v>
                </c:pt>
                <c:pt idx="11">
                  <c:v>44.00282650636634</c:v>
                </c:pt>
                <c:pt idx="12">
                  <c:v>44.003136133434282</c:v>
                </c:pt>
                <c:pt idx="13">
                  <c:v>38.431865358179948</c:v>
                </c:pt>
                <c:pt idx="14">
                  <c:v>37.209611264393658</c:v>
                </c:pt>
                <c:pt idx="15">
                  <c:v>37.266573176215495</c:v>
                </c:pt>
                <c:pt idx="16">
                  <c:v>34.212208152485978</c:v>
                </c:pt>
                <c:pt idx="17">
                  <c:v>44.955511757318121</c:v>
                </c:pt>
                <c:pt idx="18">
                  <c:v>44.539890327728912</c:v>
                </c:pt>
                <c:pt idx="19">
                  <c:v>47.672514712580622</c:v>
                </c:pt>
                <c:pt idx="20">
                  <c:v>48.864892045832207</c:v>
                </c:pt>
                <c:pt idx="21">
                  <c:v>47.072806521763304</c:v>
                </c:pt>
                <c:pt idx="22">
                  <c:v>45.973002696656799</c:v>
                </c:pt>
                <c:pt idx="23">
                  <c:v>45.59597833065672</c:v>
                </c:pt>
                <c:pt idx="24">
                  <c:v>43.897897906913187</c:v>
                </c:pt>
                <c:pt idx="25">
                  <c:v>45.718949480037701</c:v>
                </c:pt>
                <c:pt idx="26">
                  <c:v>47.450980348769832</c:v>
                </c:pt>
                <c:pt idx="27">
                  <c:v>47.651390887925572</c:v>
                </c:pt>
                <c:pt idx="28">
                  <c:v>44.646333026570787</c:v>
                </c:pt>
                <c:pt idx="29">
                  <c:v>31.322571599887134</c:v>
                </c:pt>
                <c:pt idx="30">
                  <c:v>32.934494478576646</c:v>
                </c:pt>
                <c:pt idx="31">
                  <c:v>30.429781765724741</c:v>
                </c:pt>
                <c:pt idx="32">
                  <c:v>31.129384042913983</c:v>
                </c:pt>
                <c:pt idx="33">
                  <c:v>22.393392960946816</c:v>
                </c:pt>
                <c:pt idx="34">
                  <c:v>12.900655982681791</c:v>
                </c:pt>
                <c:pt idx="35">
                  <c:v>10.634404939238394</c:v>
                </c:pt>
                <c:pt idx="36">
                  <c:v>14.146597899426286</c:v>
                </c:pt>
                <c:pt idx="37">
                  <c:v>13.826201363482152</c:v>
                </c:pt>
                <c:pt idx="38">
                  <c:v>13.702945293816923</c:v>
                </c:pt>
                <c:pt idx="39">
                  <c:v>13.482499655293672</c:v>
                </c:pt>
                <c:pt idx="40">
                  <c:v>11.944780748142366</c:v>
                </c:pt>
                <c:pt idx="41">
                  <c:v>14.375398863289767</c:v>
                </c:pt>
                <c:pt idx="42">
                  <c:v>14.569716803791307</c:v>
                </c:pt>
                <c:pt idx="43">
                  <c:v>14.243110339386078</c:v>
                </c:pt>
                <c:pt idx="44">
                  <c:v>14.189298384160566</c:v>
                </c:pt>
                <c:pt idx="45">
                  <c:v>13.410790839730073</c:v>
                </c:pt>
                <c:pt idx="46">
                  <c:v>13.667432365137888</c:v>
                </c:pt>
                <c:pt idx="47">
                  <c:v>15.293799852979156</c:v>
                </c:pt>
                <c:pt idx="48">
                  <c:v>17.923484648220938</c:v>
                </c:pt>
                <c:pt idx="49">
                  <c:v>16.885333288590392</c:v>
                </c:pt>
                <c:pt idx="50">
                  <c:v>17.443226287720115</c:v>
                </c:pt>
                <c:pt idx="51">
                  <c:v>22.207587992207703</c:v>
                </c:pt>
                <c:pt idx="52">
                  <c:v>30.33935966125652</c:v>
                </c:pt>
                <c:pt idx="53">
                  <c:v>32.14602508495075</c:v>
                </c:pt>
                <c:pt idx="54">
                  <c:v>30.626770539529691</c:v>
                </c:pt>
                <c:pt idx="55">
                  <c:v>30.274102106405902</c:v>
                </c:pt>
                <c:pt idx="56">
                  <c:v>30.264411843342014</c:v>
                </c:pt>
                <c:pt idx="57">
                  <c:v>31.760089375467061</c:v>
                </c:pt>
                <c:pt idx="58">
                  <c:v>34.911245617979532</c:v>
                </c:pt>
                <c:pt idx="59">
                  <c:v>33.448923252769674</c:v>
                </c:pt>
                <c:pt idx="60">
                  <c:v>33.720451790303372</c:v>
                </c:pt>
                <c:pt idx="61">
                  <c:v>36.321599995053724</c:v>
                </c:pt>
                <c:pt idx="62">
                  <c:v>38.11834875658284</c:v>
                </c:pt>
                <c:pt idx="63">
                  <c:v>42.079766547174138</c:v>
                </c:pt>
                <c:pt idx="64">
                  <c:v>22.554743779641566</c:v>
                </c:pt>
                <c:pt idx="65">
                  <c:v>24.86307890122109</c:v>
                </c:pt>
                <c:pt idx="66">
                  <c:v>24.246281318610663</c:v>
                </c:pt>
                <c:pt idx="67">
                  <c:v>27.104634608898959</c:v>
                </c:pt>
                <c:pt idx="68">
                  <c:v>30.439650772256261</c:v>
                </c:pt>
                <c:pt idx="69">
                  <c:v>30.143781436595596</c:v>
                </c:pt>
                <c:pt idx="70">
                  <c:v>33.918917050005398</c:v>
                </c:pt>
                <c:pt idx="71">
                  <c:v>39.116157931353847</c:v>
                </c:pt>
                <c:pt idx="72">
                  <c:v>44.606996941615868</c:v>
                </c:pt>
                <c:pt idx="73">
                  <c:v>46.465185219144971</c:v>
                </c:pt>
                <c:pt idx="74">
                  <c:v>44.807052351098662</c:v>
                </c:pt>
                <c:pt idx="75">
                  <c:v>51.25771583257913</c:v>
                </c:pt>
                <c:pt idx="76">
                  <c:v>54.097338593750131</c:v>
                </c:pt>
                <c:pt idx="77">
                  <c:v>58.610765667849705</c:v>
                </c:pt>
                <c:pt idx="78">
                  <c:v>58.749890775635279</c:v>
                </c:pt>
                <c:pt idx="79">
                  <c:v>61.816415728362792</c:v>
                </c:pt>
                <c:pt idx="80">
                  <c:v>57.845156166065493</c:v>
                </c:pt>
                <c:pt idx="81">
                  <c:v>57.235470900758024</c:v>
                </c:pt>
                <c:pt idx="82">
                  <c:v>51.838936109918386</c:v>
                </c:pt>
                <c:pt idx="83">
                  <c:v>58.867801293531194</c:v>
                </c:pt>
                <c:pt idx="84">
                  <c:v>59.490048273413201</c:v>
                </c:pt>
                <c:pt idx="85">
                  <c:v>60.317116581412812</c:v>
                </c:pt>
                <c:pt idx="86">
                  <c:v>64.146466684700457</c:v>
                </c:pt>
                <c:pt idx="87">
                  <c:v>63.043804627531308</c:v>
                </c:pt>
                <c:pt idx="88">
                  <c:v>59.802863009842412</c:v>
                </c:pt>
                <c:pt idx="89">
                  <c:v>62.035778960029845</c:v>
                </c:pt>
                <c:pt idx="90">
                  <c:v>61.782755429687185</c:v>
                </c:pt>
                <c:pt idx="91">
                  <c:v>61.38032918485348</c:v>
                </c:pt>
                <c:pt idx="92">
                  <c:v>56.343436234155341</c:v>
                </c:pt>
                <c:pt idx="93">
                  <c:v>56.450908593950054</c:v>
                </c:pt>
                <c:pt idx="94">
                  <c:v>56.450908593950054</c:v>
                </c:pt>
                <c:pt idx="95">
                  <c:v>52.25606026122238</c:v>
                </c:pt>
                <c:pt idx="96">
                  <c:v>52.25606026122238</c:v>
                </c:pt>
                <c:pt idx="97">
                  <c:v>51.949068808184016</c:v>
                </c:pt>
                <c:pt idx="98">
                  <c:v>55.693895218307155</c:v>
                </c:pt>
                <c:pt idx="99">
                  <c:v>56.380784388000279</c:v>
                </c:pt>
                <c:pt idx="100">
                  <c:v>56.759216672226131</c:v>
                </c:pt>
                <c:pt idx="101">
                  <c:v>56.922948421618536</c:v>
                </c:pt>
                <c:pt idx="102">
                  <c:v>56.918664101262969</c:v>
                </c:pt>
                <c:pt idx="103">
                  <c:v>56.521666575178344</c:v>
                </c:pt>
                <c:pt idx="104">
                  <c:v>60.862983906050786</c:v>
                </c:pt>
                <c:pt idx="105">
                  <c:v>56.773033216782501</c:v>
                </c:pt>
                <c:pt idx="106">
                  <c:v>56.773033216782501</c:v>
                </c:pt>
                <c:pt idx="107">
                  <c:v>69.246687299992189</c:v>
                </c:pt>
                <c:pt idx="108">
                  <c:v>69.246687299992189</c:v>
                </c:pt>
                <c:pt idx="109">
                  <c:v>69.246687299992189</c:v>
                </c:pt>
                <c:pt idx="110">
                  <c:v>63.536827651456505</c:v>
                </c:pt>
                <c:pt idx="111">
                  <c:v>62.908810068132759</c:v>
                </c:pt>
                <c:pt idx="112">
                  <c:v>70.192172148477695</c:v>
                </c:pt>
                <c:pt idx="113">
                  <c:v>70.192172148477695</c:v>
                </c:pt>
                <c:pt idx="114">
                  <c:v>70.192172148477695</c:v>
                </c:pt>
                <c:pt idx="115">
                  <c:v>70.001093712220126</c:v>
                </c:pt>
                <c:pt idx="116">
                  <c:v>53.547825247765743</c:v>
                </c:pt>
                <c:pt idx="117">
                  <c:v>59.594140506732586</c:v>
                </c:pt>
                <c:pt idx="118">
                  <c:v>59.594140506732586</c:v>
                </c:pt>
                <c:pt idx="119">
                  <c:v>59.594140506732586</c:v>
                </c:pt>
                <c:pt idx="120">
                  <c:v>47.362325430760762</c:v>
                </c:pt>
                <c:pt idx="121">
                  <c:v>47.362325430760762</c:v>
                </c:pt>
                <c:pt idx="122">
                  <c:v>47.362325430760762</c:v>
                </c:pt>
                <c:pt idx="123">
                  <c:v>38.195666152715987</c:v>
                </c:pt>
                <c:pt idx="124">
                  <c:v>32.322458623730796</c:v>
                </c:pt>
                <c:pt idx="125">
                  <c:v>38.120421145751202</c:v>
                </c:pt>
                <c:pt idx="126">
                  <c:v>34.247508704069446</c:v>
                </c:pt>
                <c:pt idx="127">
                  <c:v>36.771387382704781</c:v>
                </c:pt>
                <c:pt idx="128">
                  <c:v>37.695339973374665</c:v>
                </c:pt>
                <c:pt idx="129">
                  <c:v>35.347399678425624</c:v>
                </c:pt>
                <c:pt idx="130">
                  <c:v>32.849711709466334</c:v>
                </c:pt>
                <c:pt idx="131">
                  <c:v>55.285905045903469</c:v>
                </c:pt>
                <c:pt idx="132">
                  <c:v>50.791322205431001</c:v>
                </c:pt>
                <c:pt idx="133">
                  <c:v>47.940853652124218</c:v>
                </c:pt>
                <c:pt idx="134">
                  <c:v>43.019390879525581</c:v>
                </c:pt>
                <c:pt idx="135">
                  <c:v>41.139008155527975</c:v>
                </c:pt>
                <c:pt idx="136">
                  <c:v>40.380148709333078</c:v>
                </c:pt>
                <c:pt idx="137">
                  <c:v>34.179529084238666</c:v>
                </c:pt>
                <c:pt idx="138">
                  <c:v>35.154321495342359</c:v>
                </c:pt>
                <c:pt idx="139">
                  <c:v>35.188516126248928</c:v>
                </c:pt>
                <c:pt idx="140">
                  <c:v>36.541559336650138</c:v>
                </c:pt>
                <c:pt idx="141">
                  <c:v>36.813268906994509</c:v>
                </c:pt>
                <c:pt idx="142">
                  <c:v>37.256256215200537</c:v>
                </c:pt>
                <c:pt idx="143">
                  <c:v>30.012347004154183</c:v>
                </c:pt>
                <c:pt idx="144">
                  <c:v>31.054976744080641</c:v>
                </c:pt>
                <c:pt idx="145">
                  <c:v>31.738779322188158</c:v>
                </c:pt>
                <c:pt idx="146">
                  <c:v>30.996151296915244</c:v>
                </c:pt>
                <c:pt idx="147">
                  <c:v>31.457654629094883</c:v>
                </c:pt>
                <c:pt idx="148">
                  <c:v>31.778569393830498</c:v>
                </c:pt>
                <c:pt idx="149">
                  <c:v>63.36826038056855</c:v>
                </c:pt>
                <c:pt idx="150">
                  <c:v>72.688041900207139</c:v>
                </c:pt>
                <c:pt idx="151">
                  <c:v>75.880007123712971</c:v>
                </c:pt>
                <c:pt idx="152">
                  <c:v>70.267897259200453</c:v>
                </c:pt>
                <c:pt idx="153">
                  <c:v>69.099227924470171</c:v>
                </c:pt>
                <c:pt idx="154">
                  <c:v>63.090649732197448</c:v>
                </c:pt>
                <c:pt idx="155">
                  <c:v>50</c:v>
                </c:pt>
                <c:pt idx="156">
                  <c:v>50</c:v>
                </c:pt>
                <c:pt idx="157">
                  <c:v>50</c:v>
                </c:pt>
                <c:pt idx="158">
                  <c:v>32.834691281035013</c:v>
                </c:pt>
                <c:pt idx="159">
                  <c:v>32.834691281035013</c:v>
                </c:pt>
                <c:pt idx="160">
                  <c:v>27.807765761530927</c:v>
                </c:pt>
                <c:pt idx="161">
                  <c:v>19.720048457991318</c:v>
                </c:pt>
                <c:pt idx="162">
                  <c:v>19.720048457991318</c:v>
                </c:pt>
                <c:pt idx="163">
                  <c:v>19.720048457991318</c:v>
                </c:pt>
                <c:pt idx="164">
                  <c:v>19.720048457991318</c:v>
                </c:pt>
                <c:pt idx="165">
                  <c:v>19.720048457991318</c:v>
                </c:pt>
                <c:pt idx="166">
                  <c:v>53.47238552329533</c:v>
                </c:pt>
                <c:pt idx="167">
                  <c:v>52.977791651033435</c:v>
                </c:pt>
                <c:pt idx="168">
                  <c:v>51.973628505142919</c:v>
                </c:pt>
                <c:pt idx="169">
                  <c:v>50.406034428624594</c:v>
                </c:pt>
                <c:pt idx="170">
                  <c:v>51.624267018680946</c:v>
                </c:pt>
                <c:pt idx="171">
                  <c:v>49.247201795834286</c:v>
                </c:pt>
                <c:pt idx="172">
                  <c:v>51.010200583450313</c:v>
                </c:pt>
                <c:pt idx="173">
                  <c:v>51.010200583450313</c:v>
                </c:pt>
                <c:pt idx="174">
                  <c:v>50.855992093755788</c:v>
                </c:pt>
                <c:pt idx="175">
                  <c:v>50.855992093755788</c:v>
                </c:pt>
                <c:pt idx="176">
                  <c:v>50.855992093755788</c:v>
                </c:pt>
                <c:pt idx="177">
                  <c:v>50.855992093755788</c:v>
                </c:pt>
                <c:pt idx="178">
                  <c:v>40.989983361219075</c:v>
                </c:pt>
                <c:pt idx="179">
                  <c:v>43.189421665073858</c:v>
                </c:pt>
                <c:pt idx="180">
                  <c:v>43.77868196466985</c:v>
                </c:pt>
                <c:pt idx="181">
                  <c:v>45.306223353082203</c:v>
                </c:pt>
                <c:pt idx="182">
                  <c:v>45.306223353082203</c:v>
                </c:pt>
                <c:pt idx="183">
                  <c:v>48.142732410214848</c:v>
                </c:pt>
                <c:pt idx="184">
                  <c:v>46.492005781378701</c:v>
                </c:pt>
                <c:pt idx="185">
                  <c:v>46.879487626078429</c:v>
                </c:pt>
                <c:pt idx="186">
                  <c:v>46.914804844811428</c:v>
                </c:pt>
                <c:pt idx="187">
                  <c:v>45.634068093429569</c:v>
                </c:pt>
                <c:pt idx="188">
                  <c:v>45.634068093429569</c:v>
                </c:pt>
                <c:pt idx="189">
                  <c:v>45.634068093429569</c:v>
                </c:pt>
                <c:pt idx="190">
                  <c:v>46.562195779249642</c:v>
                </c:pt>
                <c:pt idx="191">
                  <c:v>38.648648648648646</c:v>
                </c:pt>
                <c:pt idx="192">
                  <c:v>38.648648648648646</c:v>
                </c:pt>
                <c:pt idx="193">
                  <c:v>38.648648648648646</c:v>
                </c:pt>
                <c:pt idx="194">
                  <c:v>33.336776859504127</c:v>
                </c:pt>
                <c:pt idx="195">
                  <c:v>27.661155096741215</c:v>
                </c:pt>
                <c:pt idx="196">
                  <c:v>27.661155096741215</c:v>
                </c:pt>
                <c:pt idx="197">
                  <c:v>22.076371604830374</c:v>
                </c:pt>
                <c:pt idx="198">
                  <c:v>22.076371604830374</c:v>
                </c:pt>
                <c:pt idx="199">
                  <c:v>19.756263902452257</c:v>
                </c:pt>
                <c:pt idx="200">
                  <c:v>38.348428609863895</c:v>
                </c:pt>
                <c:pt idx="201">
                  <c:v>38.348428609863895</c:v>
                </c:pt>
                <c:pt idx="202">
                  <c:v>38.348428609863895</c:v>
                </c:pt>
                <c:pt idx="203">
                  <c:v>38.348428609863895</c:v>
                </c:pt>
                <c:pt idx="204">
                  <c:v>36.879702473793316</c:v>
                </c:pt>
                <c:pt idx="205">
                  <c:v>35.597694452533908</c:v>
                </c:pt>
                <c:pt idx="206">
                  <c:v>34.663968403407935</c:v>
                </c:pt>
                <c:pt idx="207">
                  <c:v>37.880913230863513</c:v>
                </c:pt>
                <c:pt idx="208">
                  <c:v>40.437835057804769</c:v>
                </c:pt>
                <c:pt idx="209">
                  <c:v>39.356387587749211</c:v>
                </c:pt>
                <c:pt idx="210">
                  <c:v>33.585051097828568</c:v>
                </c:pt>
                <c:pt idx="211">
                  <c:v>32.485816282407953</c:v>
                </c:pt>
                <c:pt idx="212">
                  <c:v>27.932140798949646</c:v>
                </c:pt>
                <c:pt idx="213">
                  <c:v>27.879650098940544</c:v>
                </c:pt>
                <c:pt idx="214">
                  <c:v>27.155527375360965</c:v>
                </c:pt>
                <c:pt idx="215">
                  <c:v>27.161064352414222</c:v>
                </c:pt>
                <c:pt idx="216">
                  <c:v>24.791189863245709</c:v>
                </c:pt>
                <c:pt idx="217">
                  <c:v>25.020945965624563</c:v>
                </c:pt>
                <c:pt idx="218">
                  <c:v>25.146530635312324</c:v>
                </c:pt>
                <c:pt idx="219">
                  <c:v>23.412069321089287</c:v>
                </c:pt>
                <c:pt idx="220">
                  <c:v>24.373364138875203</c:v>
                </c:pt>
                <c:pt idx="221">
                  <c:v>24.446026537860046</c:v>
                </c:pt>
                <c:pt idx="222">
                  <c:v>24.995894321141339</c:v>
                </c:pt>
                <c:pt idx="223">
                  <c:v>26.888280750310685</c:v>
                </c:pt>
                <c:pt idx="224">
                  <c:v>27.132565997832756</c:v>
                </c:pt>
                <c:pt idx="225">
                  <c:v>27.674242625150789</c:v>
                </c:pt>
                <c:pt idx="226">
                  <c:v>27.921023728009757</c:v>
                </c:pt>
                <c:pt idx="227">
                  <c:v>27.683459739572484</c:v>
                </c:pt>
                <c:pt idx="228">
                  <c:v>31.222525143490166</c:v>
                </c:pt>
                <c:pt idx="229">
                  <c:v>32.573509697740199</c:v>
                </c:pt>
                <c:pt idx="230">
                  <c:v>33.489126423127765</c:v>
                </c:pt>
                <c:pt idx="231">
                  <c:v>38.51493924540587</c:v>
                </c:pt>
                <c:pt idx="232">
                  <c:v>49.457478901388995</c:v>
                </c:pt>
                <c:pt idx="233">
                  <c:v>53.553320696111314</c:v>
                </c:pt>
                <c:pt idx="234">
                  <c:v>56.187145842009258</c:v>
                </c:pt>
                <c:pt idx="235">
                  <c:v>55.015906447057525</c:v>
                </c:pt>
                <c:pt idx="236">
                  <c:v>59.108156624220676</c:v>
                </c:pt>
                <c:pt idx="237">
                  <c:v>62.608619693136156</c:v>
                </c:pt>
                <c:pt idx="238">
                  <c:v>62.608619693136156</c:v>
                </c:pt>
              </c:numCache>
            </c:numRef>
          </c:val>
          <c:smooth val="0"/>
          <c:extLst>
            <c:ext xmlns:c16="http://schemas.microsoft.com/office/drawing/2014/chart" uri="{C3380CC4-5D6E-409C-BE32-E72D297353CC}">
              <c16:uniqueId val="{00000000-EB33-4037-9FB6-F4791BEEE7BC}"/>
            </c:ext>
          </c:extLst>
        </c:ser>
        <c:ser>
          <c:idx val="1"/>
          <c:order val="1"/>
          <c:tx>
            <c:strRef>
              <c:f>Type!$T$4</c:f>
              <c:strCache>
                <c:ptCount val="1"/>
                <c:pt idx="0">
                  <c:v>Sec</c:v>
                </c:pt>
              </c:strCache>
            </c:strRef>
          </c:tx>
          <c:spPr>
            <a:ln w="25400">
              <a:solidFill>
                <a:srgbClr val="E0BA4C"/>
              </a:solidFill>
            </a:ln>
          </c:spPr>
          <c:marker>
            <c:symbol val="none"/>
          </c:marker>
          <c:cat>
            <c:numRef>
              <c:f>Type!$G$5:$G$303</c:f>
              <c:numCache>
                <c:formatCode>mm/dd/yyyy</c:formatCode>
                <c:ptCount val="299"/>
                <c:pt idx="0">
                  <c:v>35826</c:v>
                </c:pt>
                <c:pt idx="1">
                  <c:v>35854</c:v>
                </c:pt>
                <c:pt idx="2">
                  <c:v>35885</c:v>
                </c:pt>
                <c:pt idx="3">
                  <c:v>35915</c:v>
                </c:pt>
                <c:pt idx="4">
                  <c:v>35946</c:v>
                </c:pt>
                <c:pt idx="5">
                  <c:v>35976</c:v>
                </c:pt>
                <c:pt idx="6">
                  <c:v>36007</c:v>
                </c:pt>
                <c:pt idx="7">
                  <c:v>36038</c:v>
                </c:pt>
                <c:pt idx="8">
                  <c:v>36068</c:v>
                </c:pt>
                <c:pt idx="9">
                  <c:v>36099</c:v>
                </c:pt>
                <c:pt idx="10">
                  <c:v>36129</c:v>
                </c:pt>
                <c:pt idx="11">
                  <c:v>36160</c:v>
                </c:pt>
                <c:pt idx="12">
                  <c:v>36191</c:v>
                </c:pt>
                <c:pt idx="13">
                  <c:v>36219</c:v>
                </c:pt>
                <c:pt idx="14">
                  <c:v>36250</c:v>
                </c:pt>
                <c:pt idx="15">
                  <c:v>36280</c:v>
                </c:pt>
                <c:pt idx="16">
                  <c:v>36311</c:v>
                </c:pt>
                <c:pt idx="17">
                  <c:v>36341</c:v>
                </c:pt>
                <c:pt idx="18">
                  <c:v>36372</c:v>
                </c:pt>
                <c:pt idx="19">
                  <c:v>36403</c:v>
                </c:pt>
                <c:pt idx="20">
                  <c:v>36433</c:v>
                </c:pt>
                <c:pt idx="21">
                  <c:v>36464</c:v>
                </c:pt>
                <c:pt idx="22">
                  <c:v>36494</c:v>
                </c:pt>
                <c:pt idx="23">
                  <c:v>36525</c:v>
                </c:pt>
                <c:pt idx="24">
                  <c:v>36556</c:v>
                </c:pt>
                <c:pt idx="25">
                  <c:v>36585</c:v>
                </c:pt>
                <c:pt idx="26">
                  <c:v>36616</c:v>
                </c:pt>
                <c:pt idx="27">
                  <c:v>36646</c:v>
                </c:pt>
                <c:pt idx="28">
                  <c:v>36677</c:v>
                </c:pt>
                <c:pt idx="29">
                  <c:v>36707</c:v>
                </c:pt>
                <c:pt idx="30">
                  <c:v>36738</c:v>
                </c:pt>
                <c:pt idx="31">
                  <c:v>36769</c:v>
                </c:pt>
                <c:pt idx="32">
                  <c:v>36799</c:v>
                </c:pt>
                <c:pt idx="33">
                  <c:v>36830</c:v>
                </c:pt>
                <c:pt idx="34">
                  <c:v>36860</c:v>
                </c:pt>
                <c:pt idx="35">
                  <c:v>36891</c:v>
                </c:pt>
                <c:pt idx="36">
                  <c:v>36922</c:v>
                </c:pt>
                <c:pt idx="37">
                  <c:v>36950</c:v>
                </c:pt>
                <c:pt idx="38">
                  <c:v>36981</c:v>
                </c:pt>
                <c:pt idx="39">
                  <c:v>37011</c:v>
                </c:pt>
                <c:pt idx="40">
                  <c:v>37042</c:v>
                </c:pt>
                <c:pt idx="41">
                  <c:v>37072</c:v>
                </c:pt>
                <c:pt idx="42">
                  <c:v>37103</c:v>
                </c:pt>
                <c:pt idx="43">
                  <c:v>37134</c:v>
                </c:pt>
                <c:pt idx="44">
                  <c:v>37164</c:v>
                </c:pt>
                <c:pt idx="45">
                  <c:v>37195</c:v>
                </c:pt>
                <c:pt idx="46">
                  <c:v>37225</c:v>
                </c:pt>
                <c:pt idx="47">
                  <c:v>37256</c:v>
                </c:pt>
                <c:pt idx="48">
                  <c:v>37287</c:v>
                </c:pt>
                <c:pt idx="49">
                  <c:v>37315</c:v>
                </c:pt>
                <c:pt idx="50">
                  <c:v>37346</c:v>
                </c:pt>
                <c:pt idx="51">
                  <c:v>37376</c:v>
                </c:pt>
                <c:pt idx="52">
                  <c:v>37407</c:v>
                </c:pt>
                <c:pt idx="53">
                  <c:v>37437</c:v>
                </c:pt>
                <c:pt idx="54">
                  <c:v>37468</c:v>
                </c:pt>
                <c:pt idx="55">
                  <c:v>37499</c:v>
                </c:pt>
                <c:pt idx="56">
                  <c:v>37529</c:v>
                </c:pt>
                <c:pt idx="57">
                  <c:v>37560</c:v>
                </c:pt>
                <c:pt idx="58">
                  <c:v>37590</c:v>
                </c:pt>
                <c:pt idx="59">
                  <c:v>37621</c:v>
                </c:pt>
                <c:pt idx="60">
                  <c:v>37652</c:v>
                </c:pt>
                <c:pt idx="61">
                  <c:v>37680</c:v>
                </c:pt>
                <c:pt idx="62">
                  <c:v>37711</c:v>
                </c:pt>
                <c:pt idx="63">
                  <c:v>37741</c:v>
                </c:pt>
                <c:pt idx="64">
                  <c:v>37772</c:v>
                </c:pt>
                <c:pt idx="65">
                  <c:v>37802</c:v>
                </c:pt>
                <c:pt idx="66">
                  <c:v>37833</c:v>
                </c:pt>
                <c:pt idx="67">
                  <c:v>37864</c:v>
                </c:pt>
                <c:pt idx="68">
                  <c:v>37894</c:v>
                </c:pt>
                <c:pt idx="69">
                  <c:v>37925</c:v>
                </c:pt>
                <c:pt idx="70">
                  <c:v>37955</c:v>
                </c:pt>
                <c:pt idx="71">
                  <c:v>37986</c:v>
                </c:pt>
                <c:pt idx="72">
                  <c:v>38017</c:v>
                </c:pt>
                <c:pt idx="73">
                  <c:v>38046</c:v>
                </c:pt>
                <c:pt idx="74">
                  <c:v>38077</c:v>
                </c:pt>
                <c:pt idx="75">
                  <c:v>38107</c:v>
                </c:pt>
                <c:pt idx="76">
                  <c:v>38138</c:v>
                </c:pt>
                <c:pt idx="77">
                  <c:v>38168</c:v>
                </c:pt>
                <c:pt idx="78">
                  <c:v>38199</c:v>
                </c:pt>
                <c:pt idx="79">
                  <c:v>38230</c:v>
                </c:pt>
                <c:pt idx="80">
                  <c:v>38260</c:v>
                </c:pt>
                <c:pt idx="81">
                  <c:v>38291</c:v>
                </c:pt>
                <c:pt idx="82">
                  <c:v>38321</c:v>
                </c:pt>
                <c:pt idx="83">
                  <c:v>38352</c:v>
                </c:pt>
                <c:pt idx="84">
                  <c:v>38383</c:v>
                </c:pt>
                <c:pt idx="85">
                  <c:v>38411</c:v>
                </c:pt>
                <c:pt idx="86">
                  <c:v>38442</c:v>
                </c:pt>
                <c:pt idx="87">
                  <c:v>38472</c:v>
                </c:pt>
                <c:pt idx="88">
                  <c:v>38503</c:v>
                </c:pt>
                <c:pt idx="89">
                  <c:v>38533</c:v>
                </c:pt>
                <c:pt idx="90">
                  <c:v>38564</c:v>
                </c:pt>
                <c:pt idx="91">
                  <c:v>38595</c:v>
                </c:pt>
                <c:pt idx="92">
                  <c:v>38625</c:v>
                </c:pt>
                <c:pt idx="93">
                  <c:v>38656</c:v>
                </c:pt>
                <c:pt idx="94">
                  <c:v>38686</c:v>
                </c:pt>
                <c:pt idx="95">
                  <c:v>38717</c:v>
                </c:pt>
                <c:pt idx="96">
                  <c:v>38748</c:v>
                </c:pt>
                <c:pt idx="97">
                  <c:v>38776</c:v>
                </c:pt>
                <c:pt idx="98">
                  <c:v>38807</c:v>
                </c:pt>
                <c:pt idx="99">
                  <c:v>38837</c:v>
                </c:pt>
                <c:pt idx="100">
                  <c:v>38868</c:v>
                </c:pt>
                <c:pt idx="101">
                  <c:v>38898</c:v>
                </c:pt>
                <c:pt idx="102">
                  <c:v>38929</c:v>
                </c:pt>
                <c:pt idx="103">
                  <c:v>38960</c:v>
                </c:pt>
                <c:pt idx="104">
                  <c:v>38990</c:v>
                </c:pt>
                <c:pt idx="105">
                  <c:v>39021</c:v>
                </c:pt>
                <c:pt idx="106">
                  <c:v>39051</c:v>
                </c:pt>
                <c:pt idx="107">
                  <c:v>39082</c:v>
                </c:pt>
                <c:pt idx="108">
                  <c:v>39113</c:v>
                </c:pt>
                <c:pt idx="109">
                  <c:v>39141</c:v>
                </c:pt>
                <c:pt idx="110">
                  <c:v>39172</c:v>
                </c:pt>
                <c:pt idx="111">
                  <c:v>39202</c:v>
                </c:pt>
                <c:pt idx="112">
                  <c:v>39233</c:v>
                </c:pt>
                <c:pt idx="113">
                  <c:v>39263</c:v>
                </c:pt>
                <c:pt idx="114">
                  <c:v>39294</c:v>
                </c:pt>
                <c:pt idx="115">
                  <c:v>39325</c:v>
                </c:pt>
                <c:pt idx="116">
                  <c:v>39355</c:v>
                </c:pt>
                <c:pt idx="117">
                  <c:v>39386</c:v>
                </c:pt>
                <c:pt idx="118">
                  <c:v>39416</c:v>
                </c:pt>
                <c:pt idx="119">
                  <c:v>39447</c:v>
                </c:pt>
                <c:pt idx="120">
                  <c:v>39478</c:v>
                </c:pt>
                <c:pt idx="121">
                  <c:v>39507</c:v>
                </c:pt>
                <c:pt idx="122">
                  <c:v>39538</c:v>
                </c:pt>
                <c:pt idx="123">
                  <c:v>39568</c:v>
                </c:pt>
                <c:pt idx="124">
                  <c:v>39599</c:v>
                </c:pt>
                <c:pt idx="125">
                  <c:v>39629</c:v>
                </c:pt>
                <c:pt idx="126">
                  <c:v>39660</c:v>
                </c:pt>
                <c:pt idx="127">
                  <c:v>39691</c:v>
                </c:pt>
                <c:pt idx="128">
                  <c:v>39721</c:v>
                </c:pt>
                <c:pt idx="129">
                  <c:v>39752</c:v>
                </c:pt>
                <c:pt idx="130">
                  <c:v>39782</c:v>
                </c:pt>
                <c:pt idx="131">
                  <c:v>39813</c:v>
                </c:pt>
                <c:pt idx="132">
                  <c:v>39844</c:v>
                </c:pt>
                <c:pt idx="133">
                  <c:v>39872</c:v>
                </c:pt>
                <c:pt idx="134">
                  <c:v>39903</c:v>
                </c:pt>
                <c:pt idx="135">
                  <c:v>39933</c:v>
                </c:pt>
                <c:pt idx="136">
                  <c:v>39964</c:v>
                </c:pt>
                <c:pt idx="137">
                  <c:v>39994</c:v>
                </c:pt>
                <c:pt idx="138">
                  <c:v>40025</c:v>
                </c:pt>
                <c:pt idx="139">
                  <c:v>40056</c:v>
                </c:pt>
                <c:pt idx="140">
                  <c:v>40086</c:v>
                </c:pt>
                <c:pt idx="141">
                  <c:v>40117</c:v>
                </c:pt>
                <c:pt idx="142">
                  <c:v>40147</c:v>
                </c:pt>
                <c:pt idx="143">
                  <c:v>40178</c:v>
                </c:pt>
                <c:pt idx="144">
                  <c:v>40209</c:v>
                </c:pt>
                <c:pt idx="145">
                  <c:v>40237</c:v>
                </c:pt>
                <c:pt idx="146">
                  <c:v>40268</c:v>
                </c:pt>
                <c:pt idx="147">
                  <c:v>40298</c:v>
                </c:pt>
                <c:pt idx="148">
                  <c:v>40329</c:v>
                </c:pt>
                <c:pt idx="149">
                  <c:v>40359</c:v>
                </c:pt>
                <c:pt idx="150">
                  <c:v>40390</c:v>
                </c:pt>
                <c:pt idx="151">
                  <c:v>40421</c:v>
                </c:pt>
                <c:pt idx="152">
                  <c:v>40451</c:v>
                </c:pt>
                <c:pt idx="153">
                  <c:v>40482</c:v>
                </c:pt>
                <c:pt idx="154">
                  <c:v>40512</c:v>
                </c:pt>
                <c:pt idx="155">
                  <c:v>40543</c:v>
                </c:pt>
                <c:pt idx="156">
                  <c:v>40574</c:v>
                </c:pt>
                <c:pt idx="157">
                  <c:v>40602</c:v>
                </c:pt>
                <c:pt idx="158">
                  <c:v>40633</c:v>
                </c:pt>
                <c:pt idx="159">
                  <c:v>40663</c:v>
                </c:pt>
                <c:pt idx="160">
                  <c:v>40694</c:v>
                </c:pt>
                <c:pt idx="161">
                  <c:v>40724</c:v>
                </c:pt>
                <c:pt idx="162">
                  <c:v>40755</c:v>
                </c:pt>
                <c:pt idx="163">
                  <c:v>40786</c:v>
                </c:pt>
                <c:pt idx="164">
                  <c:v>40816</c:v>
                </c:pt>
                <c:pt idx="165">
                  <c:v>40847</c:v>
                </c:pt>
                <c:pt idx="166">
                  <c:v>40877</c:v>
                </c:pt>
                <c:pt idx="167">
                  <c:v>40908</c:v>
                </c:pt>
                <c:pt idx="168">
                  <c:v>40939</c:v>
                </c:pt>
                <c:pt idx="169">
                  <c:v>40968</c:v>
                </c:pt>
                <c:pt idx="170">
                  <c:v>40999</c:v>
                </c:pt>
                <c:pt idx="171">
                  <c:v>41029</c:v>
                </c:pt>
                <c:pt idx="172">
                  <c:v>41060</c:v>
                </c:pt>
                <c:pt idx="173">
                  <c:v>41090</c:v>
                </c:pt>
                <c:pt idx="174">
                  <c:v>41121</c:v>
                </c:pt>
                <c:pt idx="175">
                  <c:v>41152</c:v>
                </c:pt>
                <c:pt idx="176">
                  <c:v>41182</c:v>
                </c:pt>
                <c:pt idx="177">
                  <c:v>41213</c:v>
                </c:pt>
                <c:pt idx="178">
                  <c:v>41243</c:v>
                </c:pt>
                <c:pt idx="179">
                  <c:v>41274</c:v>
                </c:pt>
                <c:pt idx="180">
                  <c:v>41305</c:v>
                </c:pt>
                <c:pt idx="181">
                  <c:v>41333</c:v>
                </c:pt>
                <c:pt idx="182">
                  <c:v>41364</c:v>
                </c:pt>
                <c:pt idx="183">
                  <c:v>41394</c:v>
                </c:pt>
                <c:pt idx="184">
                  <c:v>41425</c:v>
                </c:pt>
                <c:pt idx="185">
                  <c:v>41455</c:v>
                </c:pt>
                <c:pt idx="186">
                  <c:v>41486</c:v>
                </c:pt>
                <c:pt idx="187">
                  <c:v>41517</c:v>
                </c:pt>
                <c:pt idx="188">
                  <c:v>41547</c:v>
                </c:pt>
                <c:pt idx="189">
                  <c:v>41578</c:v>
                </c:pt>
                <c:pt idx="190">
                  <c:v>41608</c:v>
                </c:pt>
                <c:pt idx="191">
                  <c:v>41639</c:v>
                </c:pt>
                <c:pt idx="192">
                  <c:v>41670</c:v>
                </c:pt>
                <c:pt idx="193">
                  <c:v>41698</c:v>
                </c:pt>
                <c:pt idx="194">
                  <c:v>41729</c:v>
                </c:pt>
                <c:pt idx="195">
                  <c:v>41759</c:v>
                </c:pt>
                <c:pt idx="196">
                  <c:v>41790</c:v>
                </c:pt>
                <c:pt idx="197">
                  <c:v>41820</c:v>
                </c:pt>
                <c:pt idx="198">
                  <c:v>41851</c:v>
                </c:pt>
                <c:pt idx="199">
                  <c:v>41882</c:v>
                </c:pt>
                <c:pt idx="200">
                  <c:v>41912</c:v>
                </c:pt>
                <c:pt idx="201">
                  <c:v>41943</c:v>
                </c:pt>
                <c:pt idx="202">
                  <c:v>41973</c:v>
                </c:pt>
                <c:pt idx="203">
                  <c:v>42004</c:v>
                </c:pt>
                <c:pt idx="204">
                  <c:v>42035</c:v>
                </c:pt>
                <c:pt idx="205">
                  <c:v>42063</c:v>
                </c:pt>
                <c:pt idx="206">
                  <c:v>42094</c:v>
                </c:pt>
                <c:pt idx="207">
                  <c:v>42124</c:v>
                </c:pt>
                <c:pt idx="208">
                  <c:v>42155</c:v>
                </c:pt>
                <c:pt idx="209">
                  <c:v>42185</c:v>
                </c:pt>
                <c:pt idx="210">
                  <c:v>42216</c:v>
                </c:pt>
                <c:pt idx="211">
                  <c:v>42247</c:v>
                </c:pt>
                <c:pt idx="212">
                  <c:v>42277</c:v>
                </c:pt>
                <c:pt idx="213">
                  <c:v>42308</c:v>
                </c:pt>
                <c:pt idx="214">
                  <c:v>42338</c:v>
                </c:pt>
                <c:pt idx="215">
                  <c:v>42369</c:v>
                </c:pt>
                <c:pt idx="216">
                  <c:v>42400</c:v>
                </c:pt>
                <c:pt idx="217">
                  <c:v>42429</c:v>
                </c:pt>
                <c:pt idx="218">
                  <c:v>42460</c:v>
                </c:pt>
                <c:pt idx="219">
                  <c:v>42490</c:v>
                </c:pt>
                <c:pt idx="220">
                  <c:v>42521</c:v>
                </c:pt>
                <c:pt idx="221">
                  <c:v>42551</c:v>
                </c:pt>
                <c:pt idx="222">
                  <c:v>42582</c:v>
                </c:pt>
                <c:pt idx="223">
                  <c:v>42613</c:v>
                </c:pt>
                <c:pt idx="224">
                  <c:v>42643</c:v>
                </c:pt>
                <c:pt idx="225">
                  <c:v>42674</c:v>
                </c:pt>
                <c:pt idx="226">
                  <c:v>42704</c:v>
                </c:pt>
                <c:pt idx="227">
                  <c:v>42735</c:v>
                </c:pt>
                <c:pt idx="228">
                  <c:v>42766</c:v>
                </c:pt>
                <c:pt idx="229">
                  <c:v>42794</c:v>
                </c:pt>
                <c:pt idx="230">
                  <c:v>42825</c:v>
                </c:pt>
                <c:pt idx="231">
                  <c:v>42855</c:v>
                </c:pt>
                <c:pt idx="232">
                  <c:v>42886</c:v>
                </c:pt>
                <c:pt idx="233">
                  <c:v>42916</c:v>
                </c:pt>
                <c:pt idx="234">
                  <c:v>42947</c:v>
                </c:pt>
                <c:pt idx="235">
                  <c:v>42978</c:v>
                </c:pt>
                <c:pt idx="236">
                  <c:v>43008</c:v>
                </c:pt>
                <c:pt idx="237">
                  <c:v>43039</c:v>
                </c:pt>
                <c:pt idx="238">
                  <c:v>43069</c:v>
                </c:pt>
              </c:numCache>
            </c:numRef>
          </c:cat>
          <c:val>
            <c:numRef>
              <c:f>Type!$T$5:$T$303</c:f>
              <c:numCache>
                <c:formatCode>#,##0.0</c:formatCode>
                <c:ptCount val="299"/>
                <c:pt idx="0">
                  <c:v>83</c:v>
                </c:pt>
                <c:pt idx="1">
                  <c:v>86.080399974399526</c:v>
                </c:pt>
                <c:pt idx="2">
                  <c:v>83.529907475097147</c:v>
                </c:pt>
                <c:pt idx="3">
                  <c:v>83.529907475097147</c:v>
                </c:pt>
                <c:pt idx="4">
                  <c:v>83.529907475097147</c:v>
                </c:pt>
                <c:pt idx="5">
                  <c:v>83.529907475097147</c:v>
                </c:pt>
                <c:pt idx="6">
                  <c:v>83.529907475097147</c:v>
                </c:pt>
                <c:pt idx="7">
                  <c:v>83.529907475097147</c:v>
                </c:pt>
                <c:pt idx="8">
                  <c:v>83.529907475097147</c:v>
                </c:pt>
                <c:pt idx="9">
                  <c:v>83.529907475097147</c:v>
                </c:pt>
                <c:pt idx="10">
                  <c:v>83.529907475097147</c:v>
                </c:pt>
                <c:pt idx="11">
                  <c:v>83.529907475097147</c:v>
                </c:pt>
                <c:pt idx="15">
                  <c:v>12.369958481613285</c:v>
                </c:pt>
                <c:pt idx="16">
                  <c:v>13.962984218077477</c:v>
                </c:pt>
                <c:pt idx="17">
                  <c:v>14.123560082454226</c:v>
                </c:pt>
                <c:pt idx="18">
                  <c:v>14.123560082454226</c:v>
                </c:pt>
                <c:pt idx="19">
                  <c:v>16.825521120547037</c:v>
                </c:pt>
                <c:pt idx="20">
                  <c:v>15.683519963804999</c:v>
                </c:pt>
                <c:pt idx="21">
                  <c:v>15.683519963804999</c:v>
                </c:pt>
                <c:pt idx="22">
                  <c:v>15.683519963804999</c:v>
                </c:pt>
                <c:pt idx="23">
                  <c:v>16.556899689540732</c:v>
                </c:pt>
                <c:pt idx="24">
                  <c:v>16.556899689540732</c:v>
                </c:pt>
                <c:pt idx="25">
                  <c:v>16.556899689540732</c:v>
                </c:pt>
                <c:pt idx="26">
                  <c:v>16.556899689540732</c:v>
                </c:pt>
                <c:pt idx="27">
                  <c:v>27.429726607624183</c:v>
                </c:pt>
                <c:pt idx="28">
                  <c:v>19.783342712436692</c:v>
                </c:pt>
                <c:pt idx="29">
                  <c:v>32</c:v>
                </c:pt>
                <c:pt idx="30">
                  <c:v>32</c:v>
                </c:pt>
                <c:pt idx="31">
                  <c:v>19.217785843920147</c:v>
                </c:pt>
                <c:pt idx="32">
                  <c:v>19.217785843920147</c:v>
                </c:pt>
                <c:pt idx="33">
                  <c:v>19.217785843920147</c:v>
                </c:pt>
                <c:pt idx="34">
                  <c:v>19.217785843920147</c:v>
                </c:pt>
                <c:pt idx="35">
                  <c:v>16.940128296507485</c:v>
                </c:pt>
                <c:pt idx="36">
                  <c:v>28.263220439691029</c:v>
                </c:pt>
                <c:pt idx="37">
                  <c:v>43.30809804529941</c:v>
                </c:pt>
                <c:pt idx="38">
                  <c:v>28.263220439691029</c:v>
                </c:pt>
                <c:pt idx="39">
                  <c:v>28.263220439691029</c:v>
                </c:pt>
                <c:pt idx="40">
                  <c:v>28.263220439691029</c:v>
                </c:pt>
                <c:pt idx="41">
                  <c:v>28.263220439691029</c:v>
                </c:pt>
                <c:pt idx="42">
                  <c:v>36.262187088274047</c:v>
                </c:pt>
                <c:pt idx="43">
                  <c:v>57.888711607498998</c:v>
                </c:pt>
                <c:pt idx="44">
                  <c:v>45.262475875379103</c:v>
                </c:pt>
                <c:pt idx="45">
                  <c:v>40.673158719498545</c:v>
                </c:pt>
                <c:pt idx="46">
                  <c:v>42.195630973278718</c:v>
                </c:pt>
                <c:pt idx="47">
                  <c:v>42.195630973278718</c:v>
                </c:pt>
                <c:pt idx="48">
                  <c:v>63.266547065897129</c:v>
                </c:pt>
                <c:pt idx="49">
                  <c:v>63.266547065897129</c:v>
                </c:pt>
                <c:pt idx="50">
                  <c:v>58.928466559841965</c:v>
                </c:pt>
                <c:pt idx="51">
                  <c:v>37.704671651736135</c:v>
                </c:pt>
                <c:pt idx="52">
                  <c:v>37.704671651736135</c:v>
                </c:pt>
                <c:pt idx="53">
                  <c:v>38.821899423699371</c:v>
                </c:pt>
                <c:pt idx="54">
                  <c:v>38.474506314343174</c:v>
                </c:pt>
                <c:pt idx="55">
                  <c:v>36.509102421085529</c:v>
                </c:pt>
                <c:pt idx="56">
                  <c:v>38.006561562921995</c:v>
                </c:pt>
                <c:pt idx="57">
                  <c:v>38.006561562921995</c:v>
                </c:pt>
                <c:pt idx="58">
                  <c:v>37.198301592748109</c:v>
                </c:pt>
                <c:pt idx="59">
                  <c:v>35.39315242906612</c:v>
                </c:pt>
                <c:pt idx="60">
                  <c:v>35.143610083434389</c:v>
                </c:pt>
                <c:pt idx="61">
                  <c:v>35.143610083434389</c:v>
                </c:pt>
                <c:pt idx="62">
                  <c:v>33.582554666472433</c:v>
                </c:pt>
                <c:pt idx="63">
                  <c:v>33.582554666472433</c:v>
                </c:pt>
                <c:pt idx="64">
                  <c:v>32.642525203731729</c:v>
                </c:pt>
                <c:pt idx="65">
                  <c:v>32.642525203731729</c:v>
                </c:pt>
                <c:pt idx="66">
                  <c:v>50.272491867294292</c:v>
                </c:pt>
                <c:pt idx="67">
                  <c:v>52.01455550797025</c:v>
                </c:pt>
                <c:pt idx="68">
                  <c:v>52.795313372319306</c:v>
                </c:pt>
                <c:pt idx="69">
                  <c:v>52.795313372319306</c:v>
                </c:pt>
                <c:pt idx="70">
                  <c:v>54.969569086790337</c:v>
                </c:pt>
                <c:pt idx="71">
                  <c:v>56.067877629063098</c:v>
                </c:pt>
                <c:pt idx="72">
                  <c:v>63.55554085463703</c:v>
                </c:pt>
                <c:pt idx="73">
                  <c:v>64.631441896353934</c:v>
                </c:pt>
                <c:pt idx="74">
                  <c:v>56.067877629063098</c:v>
                </c:pt>
                <c:pt idx="75">
                  <c:v>66.138187221396734</c:v>
                </c:pt>
                <c:pt idx="76">
                  <c:v>85.35194530655636</c:v>
                </c:pt>
                <c:pt idx="77">
                  <c:v>85.35194530655636</c:v>
                </c:pt>
                <c:pt idx="78">
                  <c:v>85.35194530655636</c:v>
                </c:pt>
                <c:pt idx="79">
                  <c:v>85.35194530655636</c:v>
                </c:pt>
                <c:pt idx="80">
                  <c:v>86.010568817098019</c:v>
                </c:pt>
                <c:pt idx="81">
                  <c:v>86.010568817098019</c:v>
                </c:pt>
                <c:pt idx="82">
                  <c:v>91.455709781449116</c:v>
                </c:pt>
                <c:pt idx="83">
                  <c:v>91.112035639327857</c:v>
                </c:pt>
                <c:pt idx="84">
                  <c:v>91.112035639327857</c:v>
                </c:pt>
                <c:pt idx="85">
                  <c:v>91.112035639327857</c:v>
                </c:pt>
                <c:pt idx="86">
                  <c:v>91.112035639327857</c:v>
                </c:pt>
                <c:pt idx="87">
                  <c:v>91.112035639327857</c:v>
                </c:pt>
                <c:pt idx="88">
                  <c:v>94.065604951400388</c:v>
                </c:pt>
                <c:pt idx="89">
                  <c:v>94.065604951400388</c:v>
                </c:pt>
                <c:pt idx="90">
                  <c:v>92.755724782950892</c:v>
                </c:pt>
                <c:pt idx="91">
                  <c:v>88.136707197987533</c:v>
                </c:pt>
                <c:pt idx="92">
                  <c:v>81.648033084608485</c:v>
                </c:pt>
                <c:pt idx="93">
                  <c:v>81.648033084608485</c:v>
                </c:pt>
                <c:pt idx="94">
                  <c:v>64.083342152616169</c:v>
                </c:pt>
                <c:pt idx="95">
                  <c:v>72.431858514401569</c:v>
                </c:pt>
                <c:pt idx="96">
                  <c:v>72.431858514401569</c:v>
                </c:pt>
                <c:pt idx="97">
                  <c:v>72.431858514401569</c:v>
                </c:pt>
                <c:pt idx="98">
                  <c:v>72.431858514401569</c:v>
                </c:pt>
                <c:pt idx="99">
                  <c:v>72.431858514401569</c:v>
                </c:pt>
                <c:pt idx="100">
                  <c:v>72.431858514401569</c:v>
                </c:pt>
                <c:pt idx="101">
                  <c:v>76.098634678537721</c:v>
                </c:pt>
                <c:pt idx="102">
                  <c:v>76.452487161312263</c:v>
                </c:pt>
                <c:pt idx="103">
                  <c:v>77.369909659102603</c:v>
                </c:pt>
                <c:pt idx="104">
                  <c:v>90.61346316680779</c:v>
                </c:pt>
                <c:pt idx="105">
                  <c:v>90.61346316680779</c:v>
                </c:pt>
                <c:pt idx="106">
                  <c:v>90.61346316680779</c:v>
                </c:pt>
                <c:pt idx="107">
                  <c:v>94.402654867256643</c:v>
                </c:pt>
                <c:pt idx="108">
                  <c:v>94.402654867256643</c:v>
                </c:pt>
                <c:pt idx="109">
                  <c:v>94.402654867256643</c:v>
                </c:pt>
                <c:pt idx="110">
                  <c:v>94.402654867256643</c:v>
                </c:pt>
                <c:pt idx="111">
                  <c:v>94.402654867256643</c:v>
                </c:pt>
                <c:pt idx="112">
                  <c:v>94.402654867256643</c:v>
                </c:pt>
                <c:pt idx="113">
                  <c:v>101.75</c:v>
                </c:pt>
                <c:pt idx="114">
                  <c:v>89.798245614035082</c:v>
                </c:pt>
                <c:pt idx="115">
                  <c:v>89.798245614035082</c:v>
                </c:pt>
                <c:pt idx="116">
                  <c:v>74.5</c:v>
                </c:pt>
                <c:pt idx="117">
                  <c:v>74.5</c:v>
                </c:pt>
                <c:pt idx="118">
                  <c:v>60.327160493827158</c:v>
                </c:pt>
                <c:pt idx="119">
                  <c:v>60.327160493827158</c:v>
                </c:pt>
                <c:pt idx="120">
                  <c:v>70.709558823529406</c:v>
                </c:pt>
                <c:pt idx="121">
                  <c:v>70.709558823529406</c:v>
                </c:pt>
                <c:pt idx="122">
                  <c:v>70.709558823529406</c:v>
                </c:pt>
                <c:pt idx="123">
                  <c:v>71.388606882910224</c:v>
                </c:pt>
                <c:pt idx="124">
                  <c:v>78.828182985755703</c:v>
                </c:pt>
                <c:pt idx="125">
                  <c:v>81.829859426892043</c:v>
                </c:pt>
                <c:pt idx="126">
                  <c:v>82.604450188172933</c:v>
                </c:pt>
                <c:pt idx="127">
                  <c:v>81.096026424690308</c:v>
                </c:pt>
                <c:pt idx="128">
                  <c:v>76.560563469959249</c:v>
                </c:pt>
                <c:pt idx="129">
                  <c:v>74.016910133275502</c:v>
                </c:pt>
                <c:pt idx="130">
                  <c:v>72.716711613427663</c:v>
                </c:pt>
                <c:pt idx="131">
                  <c:v>36.536722239959019</c:v>
                </c:pt>
                <c:pt idx="132">
                  <c:v>29.367896837851639</c:v>
                </c:pt>
                <c:pt idx="133">
                  <c:v>27.141042765636847</c:v>
                </c:pt>
                <c:pt idx="134">
                  <c:v>34.360092646138177</c:v>
                </c:pt>
                <c:pt idx="135">
                  <c:v>34.162382455411674</c:v>
                </c:pt>
                <c:pt idx="136">
                  <c:v>31.982114701569792</c:v>
                </c:pt>
                <c:pt idx="137">
                  <c:v>30.394313756897041</c:v>
                </c:pt>
                <c:pt idx="138">
                  <c:v>30.801339836836995</c:v>
                </c:pt>
                <c:pt idx="139">
                  <c:v>30.600007566071852</c:v>
                </c:pt>
                <c:pt idx="140">
                  <c:v>30.701257692710392</c:v>
                </c:pt>
                <c:pt idx="141">
                  <c:v>33.474098060334661</c:v>
                </c:pt>
                <c:pt idx="142">
                  <c:v>33.326074768018628</c:v>
                </c:pt>
                <c:pt idx="143">
                  <c:v>38.975729419706617</c:v>
                </c:pt>
                <c:pt idx="144">
                  <c:v>39.436399618818804</c:v>
                </c:pt>
                <c:pt idx="145">
                  <c:v>40.891245709794596</c:v>
                </c:pt>
                <c:pt idx="146">
                  <c:v>48.991736024413044</c:v>
                </c:pt>
                <c:pt idx="147">
                  <c:v>48.991736024413044</c:v>
                </c:pt>
                <c:pt idx="148">
                  <c:v>50.641969150999735</c:v>
                </c:pt>
                <c:pt idx="149">
                  <c:v>81.916019172468822</c:v>
                </c:pt>
                <c:pt idx="150">
                  <c:v>90.616369562548826</c:v>
                </c:pt>
                <c:pt idx="151">
                  <c:v>85.567356125336147</c:v>
                </c:pt>
                <c:pt idx="152">
                  <c:v>85.567356125336147</c:v>
                </c:pt>
                <c:pt idx="153">
                  <c:v>64.671787320975227</c:v>
                </c:pt>
                <c:pt idx="154">
                  <c:v>64.57889583537397</c:v>
                </c:pt>
                <c:pt idx="155">
                  <c:v>71.871572344853689</c:v>
                </c:pt>
                <c:pt idx="156">
                  <c:v>74.917866569762936</c:v>
                </c:pt>
                <c:pt idx="157">
                  <c:v>71.386268713734069</c:v>
                </c:pt>
                <c:pt idx="158">
                  <c:v>71.386268713734069</c:v>
                </c:pt>
                <c:pt idx="159">
                  <c:v>71.386268713734069</c:v>
                </c:pt>
                <c:pt idx="160">
                  <c:v>71.386268713734069</c:v>
                </c:pt>
                <c:pt idx="161">
                  <c:v>74.147823393411002</c:v>
                </c:pt>
                <c:pt idx="162">
                  <c:v>78.47057084016636</c:v>
                </c:pt>
                <c:pt idx="163">
                  <c:v>80.740813141943789</c:v>
                </c:pt>
                <c:pt idx="164">
                  <c:v>61.953623322122077</c:v>
                </c:pt>
                <c:pt idx="165">
                  <c:v>60.331035295869739</c:v>
                </c:pt>
                <c:pt idx="166">
                  <c:v>61.068725248302748</c:v>
                </c:pt>
                <c:pt idx="167">
                  <c:v>56.183212656683054</c:v>
                </c:pt>
                <c:pt idx="168">
                  <c:v>60.807941832565916</c:v>
                </c:pt>
                <c:pt idx="169">
                  <c:v>64.907012674456197</c:v>
                </c:pt>
                <c:pt idx="170">
                  <c:v>67.786738198960123</c:v>
                </c:pt>
                <c:pt idx="171">
                  <c:v>67.858235563092975</c:v>
                </c:pt>
                <c:pt idx="172">
                  <c:v>67.858235563092975</c:v>
                </c:pt>
                <c:pt idx="173">
                  <c:v>66.76441408674016</c:v>
                </c:pt>
                <c:pt idx="174">
                  <c:v>66.76441408674016</c:v>
                </c:pt>
                <c:pt idx="175">
                  <c:v>58.576275216109686</c:v>
                </c:pt>
                <c:pt idx="176">
                  <c:v>61.456474163613791</c:v>
                </c:pt>
                <c:pt idx="177">
                  <c:v>61.265352246647552</c:v>
                </c:pt>
                <c:pt idx="178">
                  <c:v>61.265352246647552</c:v>
                </c:pt>
                <c:pt idx="179">
                  <c:v>61.445965304687157</c:v>
                </c:pt>
                <c:pt idx="180">
                  <c:v>51.104555525715782</c:v>
                </c:pt>
                <c:pt idx="181">
                  <c:v>40.325021117273039</c:v>
                </c:pt>
                <c:pt idx="182">
                  <c:v>45.792195662984092</c:v>
                </c:pt>
                <c:pt idx="183">
                  <c:v>41.452642952127654</c:v>
                </c:pt>
                <c:pt idx="184">
                  <c:v>42.691711620280685</c:v>
                </c:pt>
                <c:pt idx="185">
                  <c:v>46.280500961538763</c:v>
                </c:pt>
                <c:pt idx="186">
                  <c:v>45.689843276998651</c:v>
                </c:pt>
                <c:pt idx="187">
                  <c:v>51.668155883429968</c:v>
                </c:pt>
                <c:pt idx="188">
                  <c:v>50.697759574775844</c:v>
                </c:pt>
                <c:pt idx="189">
                  <c:v>49.834137221897087</c:v>
                </c:pt>
                <c:pt idx="190">
                  <c:v>49.834137221897087</c:v>
                </c:pt>
                <c:pt idx="191">
                  <c:v>51.040090047094424</c:v>
                </c:pt>
                <c:pt idx="192">
                  <c:v>51.370910420358207</c:v>
                </c:pt>
                <c:pt idx="193">
                  <c:v>51.370910420358207</c:v>
                </c:pt>
                <c:pt idx="194">
                  <c:v>47.051519950551921</c:v>
                </c:pt>
                <c:pt idx="195">
                  <c:v>65.62086343985284</c:v>
                </c:pt>
                <c:pt idx="196">
                  <c:v>65.62086343985284</c:v>
                </c:pt>
                <c:pt idx="197">
                  <c:v>65.916258473741181</c:v>
                </c:pt>
                <c:pt idx="198">
                  <c:v>74.955270467813421</c:v>
                </c:pt>
                <c:pt idx="199">
                  <c:v>74.955270467813421</c:v>
                </c:pt>
                <c:pt idx="200">
                  <c:v>82.307685011567202</c:v>
                </c:pt>
                <c:pt idx="201">
                  <c:v>78.319818440041516</c:v>
                </c:pt>
                <c:pt idx="202">
                  <c:v>78.319818440041516</c:v>
                </c:pt>
                <c:pt idx="203">
                  <c:v>78.319818440041516</c:v>
                </c:pt>
                <c:pt idx="204">
                  <c:v>55.345580997407225</c:v>
                </c:pt>
                <c:pt idx="205">
                  <c:v>55.345580997407225</c:v>
                </c:pt>
                <c:pt idx="206">
                  <c:v>55.345580997407225</c:v>
                </c:pt>
                <c:pt idx="207">
                  <c:v>49.459766617958145</c:v>
                </c:pt>
                <c:pt idx="208">
                  <c:v>48.463762293385891</c:v>
                </c:pt>
                <c:pt idx="209">
                  <c:v>46.876771667405229</c:v>
                </c:pt>
                <c:pt idx="210">
                  <c:v>47.831281010999426</c:v>
                </c:pt>
                <c:pt idx="211">
                  <c:v>43.633297941107486</c:v>
                </c:pt>
                <c:pt idx="212">
                  <c:v>44.090119378869865</c:v>
                </c:pt>
                <c:pt idx="213">
                  <c:v>43.811503664179305</c:v>
                </c:pt>
                <c:pt idx="214">
                  <c:v>43.811503664179305</c:v>
                </c:pt>
                <c:pt idx="215">
                  <c:v>41.530639692675052</c:v>
                </c:pt>
                <c:pt idx="216">
                  <c:v>29.694056934006248</c:v>
                </c:pt>
                <c:pt idx="217">
                  <c:v>23.33116974015828</c:v>
                </c:pt>
                <c:pt idx="218">
                  <c:v>23.801614975025149</c:v>
                </c:pt>
                <c:pt idx="219">
                  <c:v>22.541512408339269</c:v>
                </c:pt>
                <c:pt idx="220">
                  <c:v>21.914525030574353</c:v>
                </c:pt>
                <c:pt idx="221">
                  <c:v>22.353605121452848</c:v>
                </c:pt>
                <c:pt idx="222">
                  <c:v>22.326696726591443</c:v>
                </c:pt>
                <c:pt idx="223">
                  <c:v>31.013895607564113</c:v>
                </c:pt>
                <c:pt idx="224">
                  <c:v>27.866783824369424</c:v>
                </c:pt>
                <c:pt idx="225">
                  <c:v>26.020755561466203</c:v>
                </c:pt>
                <c:pt idx="226">
                  <c:v>26.20421976009607</c:v>
                </c:pt>
                <c:pt idx="227">
                  <c:v>27.500498502851134</c:v>
                </c:pt>
                <c:pt idx="228">
                  <c:v>50.15864028319951</c:v>
                </c:pt>
                <c:pt idx="229">
                  <c:v>54.908031863832733</c:v>
                </c:pt>
                <c:pt idx="230">
                  <c:v>52.83696022208445</c:v>
                </c:pt>
                <c:pt idx="231">
                  <c:v>52.83696022208445</c:v>
                </c:pt>
                <c:pt idx="232">
                  <c:v>52.83696022208445</c:v>
                </c:pt>
                <c:pt idx="233">
                  <c:v>52.83696022208445</c:v>
                </c:pt>
                <c:pt idx="234">
                  <c:v>54.532885726782908</c:v>
                </c:pt>
                <c:pt idx="235">
                  <c:v>53.081572227064513</c:v>
                </c:pt>
                <c:pt idx="236">
                  <c:v>73.907370359316886</c:v>
                </c:pt>
                <c:pt idx="237">
                  <c:v>73.907370359316886</c:v>
                </c:pt>
                <c:pt idx="238">
                  <c:v>72.228392965411459</c:v>
                </c:pt>
              </c:numCache>
            </c:numRef>
          </c:val>
          <c:smooth val="0"/>
          <c:extLst>
            <c:ext xmlns:c16="http://schemas.microsoft.com/office/drawing/2014/chart" uri="{C3380CC4-5D6E-409C-BE32-E72D297353CC}">
              <c16:uniqueId val="{00000001-EB33-4037-9FB6-F4791BEEE7BC}"/>
            </c:ext>
          </c:extLst>
        </c:ser>
        <c:ser>
          <c:idx val="2"/>
          <c:order val="2"/>
          <c:tx>
            <c:strRef>
              <c:f>Type!$Y$4</c:f>
              <c:strCache>
                <c:ptCount val="1"/>
                <c:pt idx="0">
                  <c:v>Sub</c:v>
                </c:pt>
              </c:strCache>
            </c:strRef>
          </c:tx>
          <c:spPr>
            <a:ln w="25400">
              <a:solidFill>
                <a:srgbClr val="1C5733"/>
              </a:solidFill>
            </a:ln>
          </c:spPr>
          <c:marker>
            <c:symbol val="none"/>
          </c:marker>
          <c:val>
            <c:numRef>
              <c:f>Type!$Y$5:$Y$278</c:f>
              <c:numCache>
                <c:formatCode>#,##0.0</c:formatCode>
                <c:ptCount val="274"/>
                <c:pt idx="0">
                  <c:v>35.192480025345048</c:v>
                </c:pt>
                <c:pt idx="1">
                  <c:v>32.399354849996996</c:v>
                </c:pt>
                <c:pt idx="2">
                  <c:v>21.676607467899167</c:v>
                </c:pt>
                <c:pt idx="3">
                  <c:v>21.676607467899167</c:v>
                </c:pt>
                <c:pt idx="4">
                  <c:v>21.676607467899167</c:v>
                </c:pt>
                <c:pt idx="5">
                  <c:v>21.676607467899167</c:v>
                </c:pt>
                <c:pt idx="6">
                  <c:v>25</c:v>
                </c:pt>
                <c:pt idx="7">
                  <c:v>25</c:v>
                </c:pt>
                <c:pt idx="8">
                  <c:v>23</c:v>
                </c:pt>
                <c:pt idx="9">
                  <c:v>23</c:v>
                </c:pt>
                <c:pt idx="10">
                  <c:v>20.5</c:v>
                </c:pt>
                <c:pt idx="11">
                  <c:v>18.876153846153844</c:v>
                </c:pt>
                <c:pt idx="12">
                  <c:v>18.532499999999999</c:v>
                </c:pt>
                <c:pt idx="13">
                  <c:v>16.298749999999998</c:v>
                </c:pt>
                <c:pt idx="14">
                  <c:v>25.603207547169809</c:v>
                </c:pt>
                <c:pt idx="15">
                  <c:v>40.3125</c:v>
                </c:pt>
                <c:pt idx="16">
                  <c:v>40.369256017505471</c:v>
                </c:pt>
                <c:pt idx="17">
                  <c:v>42.846822546187823</c:v>
                </c:pt>
                <c:pt idx="18">
                  <c:v>42.459850949327638</c:v>
                </c:pt>
                <c:pt idx="19">
                  <c:v>40.723728913270982</c:v>
                </c:pt>
                <c:pt idx="20">
                  <c:v>38.808530009991451</c:v>
                </c:pt>
                <c:pt idx="21">
                  <c:v>35.253948642340951</c:v>
                </c:pt>
                <c:pt idx="22">
                  <c:v>28.515562203677923</c:v>
                </c:pt>
                <c:pt idx="23">
                  <c:v>30.534345296763867</c:v>
                </c:pt>
                <c:pt idx="24">
                  <c:v>34.549980279998898</c:v>
                </c:pt>
                <c:pt idx="25">
                  <c:v>37.172490976836606</c:v>
                </c:pt>
                <c:pt idx="26">
                  <c:v>35.54089637142863</c:v>
                </c:pt>
                <c:pt idx="27">
                  <c:v>29.356640227065117</c:v>
                </c:pt>
                <c:pt idx="28">
                  <c:v>30.757360005584477</c:v>
                </c:pt>
                <c:pt idx="29">
                  <c:v>28.66047881807614</c:v>
                </c:pt>
                <c:pt idx="30">
                  <c:v>28.03878305049453</c:v>
                </c:pt>
                <c:pt idx="31">
                  <c:v>27.516831724991263</c:v>
                </c:pt>
                <c:pt idx="32">
                  <c:v>26.732217690188385</c:v>
                </c:pt>
                <c:pt idx="33">
                  <c:v>27.543100629058937</c:v>
                </c:pt>
                <c:pt idx="34">
                  <c:v>29.115566760394618</c:v>
                </c:pt>
                <c:pt idx="35">
                  <c:v>25.226754479869808</c:v>
                </c:pt>
                <c:pt idx="36">
                  <c:v>19.380465037738055</c:v>
                </c:pt>
                <c:pt idx="37">
                  <c:v>16.732931110284195</c:v>
                </c:pt>
                <c:pt idx="38">
                  <c:v>15.031236010878391</c:v>
                </c:pt>
                <c:pt idx="39">
                  <c:v>16.130261900660877</c:v>
                </c:pt>
                <c:pt idx="40">
                  <c:v>9.9259381804570577</c:v>
                </c:pt>
                <c:pt idx="41">
                  <c:v>10.131853995259851</c:v>
                </c:pt>
                <c:pt idx="42">
                  <c:v>15.936692672713445</c:v>
                </c:pt>
                <c:pt idx="43">
                  <c:v>16.416429489178803</c:v>
                </c:pt>
                <c:pt idx="44">
                  <c:v>16.585502958854008</c:v>
                </c:pt>
                <c:pt idx="45">
                  <c:v>17.2523467051981</c:v>
                </c:pt>
                <c:pt idx="46">
                  <c:v>19.279485723055164</c:v>
                </c:pt>
                <c:pt idx="47">
                  <c:v>20.594906482863852</c:v>
                </c:pt>
                <c:pt idx="48">
                  <c:v>20.498517435673332</c:v>
                </c:pt>
                <c:pt idx="49">
                  <c:v>20.090840856542762</c:v>
                </c:pt>
                <c:pt idx="50">
                  <c:v>20.99166229773196</c:v>
                </c:pt>
                <c:pt idx="51">
                  <c:v>21.280069905466917</c:v>
                </c:pt>
                <c:pt idx="52">
                  <c:v>23.20470727771243</c:v>
                </c:pt>
                <c:pt idx="53">
                  <c:v>23.604328481911324</c:v>
                </c:pt>
                <c:pt idx="54">
                  <c:v>20.904335570376045</c:v>
                </c:pt>
                <c:pt idx="55">
                  <c:v>20.843576976393884</c:v>
                </c:pt>
                <c:pt idx="56">
                  <c:v>21.486006860292139</c:v>
                </c:pt>
                <c:pt idx="57">
                  <c:v>21.405786094656733</c:v>
                </c:pt>
                <c:pt idx="58">
                  <c:v>18.608196477996724</c:v>
                </c:pt>
                <c:pt idx="59">
                  <c:v>19.419201030927834</c:v>
                </c:pt>
                <c:pt idx="60">
                  <c:v>18.618573551263001</c:v>
                </c:pt>
                <c:pt idx="61">
                  <c:v>18.395690936106984</c:v>
                </c:pt>
                <c:pt idx="62">
                  <c:v>23.680126582278483</c:v>
                </c:pt>
                <c:pt idx="63">
                  <c:v>23.522514450971872</c:v>
                </c:pt>
                <c:pt idx="64">
                  <c:v>25.592124355149426</c:v>
                </c:pt>
                <c:pt idx="65">
                  <c:v>22.922133874769745</c:v>
                </c:pt>
                <c:pt idx="66">
                  <c:v>26.121982354530495</c:v>
                </c:pt>
                <c:pt idx="67">
                  <c:v>26.822884293341847</c:v>
                </c:pt>
                <c:pt idx="68">
                  <c:v>26.822884293341847</c:v>
                </c:pt>
                <c:pt idx="69">
                  <c:v>27.584801207119682</c:v>
                </c:pt>
                <c:pt idx="70">
                  <c:v>27.46467343948623</c:v>
                </c:pt>
                <c:pt idx="71">
                  <c:v>28.841270282699782</c:v>
                </c:pt>
                <c:pt idx="72">
                  <c:v>28.841270282699782</c:v>
                </c:pt>
                <c:pt idx="73">
                  <c:v>30.21964598438645</c:v>
                </c:pt>
                <c:pt idx="74">
                  <c:v>33.528217537002064</c:v>
                </c:pt>
                <c:pt idx="75">
                  <c:v>46.283185840707965</c:v>
                </c:pt>
                <c:pt idx="76">
                  <c:v>52.834645669291334</c:v>
                </c:pt>
                <c:pt idx="77">
                  <c:v>46.92002734107998</c:v>
                </c:pt>
                <c:pt idx="78">
                  <c:v>49.993243243243242</c:v>
                </c:pt>
                <c:pt idx="79">
                  <c:v>53.284431137724553</c:v>
                </c:pt>
                <c:pt idx="80">
                  <c:v>53.284431137724553</c:v>
                </c:pt>
                <c:pt idx="81">
                  <c:v>53.284431137724553</c:v>
                </c:pt>
                <c:pt idx="82">
                  <c:v>53.284431137724553</c:v>
                </c:pt>
                <c:pt idx="83">
                  <c:v>46.568376068376068</c:v>
                </c:pt>
                <c:pt idx="84">
                  <c:v>46.568376068376068</c:v>
                </c:pt>
                <c:pt idx="85">
                  <c:v>46.568376068376068</c:v>
                </c:pt>
                <c:pt idx="86">
                  <c:v>46.568376068376068</c:v>
                </c:pt>
                <c:pt idx="87">
                  <c:v>20.627986348122864</c:v>
                </c:pt>
                <c:pt idx="88">
                  <c:v>20.627986348122864</c:v>
                </c:pt>
                <c:pt idx="89">
                  <c:v>45</c:v>
                </c:pt>
                <c:pt idx="90">
                  <c:v>33.105044715047875</c:v>
                </c:pt>
                <c:pt idx="91">
                  <c:v>13.15453706877847</c:v>
                </c:pt>
                <c:pt idx="92">
                  <c:v>13.15453706877847</c:v>
                </c:pt>
                <c:pt idx="93">
                  <c:v>13.15453706877847</c:v>
                </c:pt>
                <c:pt idx="94">
                  <c:v>13.15453706877847</c:v>
                </c:pt>
                <c:pt idx="95">
                  <c:v>12.413342708034714</c:v>
                </c:pt>
                <c:pt idx="96">
                  <c:v>12.413342708034714</c:v>
                </c:pt>
                <c:pt idx="97">
                  <c:v>23.139234861594847</c:v>
                </c:pt>
                <c:pt idx="98">
                  <c:v>23.139234861594847</c:v>
                </c:pt>
                <c:pt idx="99">
                  <c:v>23.139234861594847</c:v>
                </c:pt>
                <c:pt idx="100">
                  <c:v>31.690316351654609</c:v>
                </c:pt>
                <c:pt idx="101">
                  <c:v>31.690316351654609</c:v>
                </c:pt>
                <c:pt idx="102">
                  <c:v>33.180918727915191</c:v>
                </c:pt>
                <c:pt idx="103">
                  <c:v>42.749620637329286</c:v>
                </c:pt>
                <c:pt idx="104">
                  <c:v>42.749620637329286</c:v>
                </c:pt>
                <c:pt idx="105">
                  <c:v>25.742692428984448</c:v>
                </c:pt>
                <c:pt idx="106">
                  <c:v>24.31975464528734</c:v>
                </c:pt>
                <c:pt idx="107">
                  <c:v>25.412424758189147</c:v>
                </c:pt>
                <c:pt idx="108">
                  <c:v>55.417826479647083</c:v>
                </c:pt>
                <c:pt idx="109">
                  <c:v>51.586186649225887</c:v>
                </c:pt>
                <c:pt idx="110">
                  <c:v>51.586186649225887</c:v>
                </c:pt>
                <c:pt idx="111">
                  <c:v>55.15254547181474</c:v>
                </c:pt>
                <c:pt idx="112">
                  <c:v>58.420052537312337</c:v>
                </c:pt>
                <c:pt idx="113">
                  <c:v>58.420052537312337</c:v>
                </c:pt>
                <c:pt idx="114">
                  <c:v>58.420052537312337</c:v>
                </c:pt>
                <c:pt idx="115">
                  <c:v>58.336871382124002</c:v>
                </c:pt>
                <c:pt idx="116">
                  <c:v>58.336871382124002</c:v>
                </c:pt>
                <c:pt idx="117">
                  <c:v>74.582285850688677</c:v>
                </c:pt>
                <c:pt idx="118">
                  <c:v>80.313180687444387</c:v>
                </c:pt>
                <c:pt idx="119">
                  <c:v>85.479362883123542</c:v>
                </c:pt>
                <c:pt idx="120">
                  <c:v>48.647589373565111</c:v>
                </c:pt>
                <c:pt idx="121">
                  <c:v>48.647589373565111</c:v>
                </c:pt>
                <c:pt idx="122">
                  <c:v>46.087771203155818</c:v>
                </c:pt>
                <c:pt idx="123">
                  <c:v>36.320764630327204</c:v>
                </c:pt>
                <c:pt idx="124">
                  <c:v>20.506752370673915</c:v>
                </c:pt>
                <c:pt idx="125">
                  <c:v>18.970401595785383</c:v>
                </c:pt>
                <c:pt idx="126">
                  <c:v>18.323170308534266</c:v>
                </c:pt>
                <c:pt idx="127">
                  <c:v>22.281318743905555</c:v>
                </c:pt>
                <c:pt idx="128">
                  <c:v>22.281318743905555</c:v>
                </c:pt>
                <c:pt idx="129">
                  <c:v>22.180088767693913</c:v>
                </c:pt>
                <c:pt idx="130">
                  <c:v>21.357848822218461</c:v>
                </c:pt>
                <c:pt idx="131">
                  <c:v>25.926667022811035</c:v>
                </c:pt>
                <c:pt idx="132">
                  <c:v>24.330077245308033</c:v>
                </c:pt>
                <c:pt idx="133">
                  <c:v>20.713708276590488</c:v>
                </c:pt>
                <c:pt idx="134">
                  <c:v>16.57886139303092</c:v>
                </c:pt>
                <c:pt idx="135">
                  <c:v>17.591629617681761</c:v>
                </c:pt>
                <c:pt idx="136">
                  <c:v>13.800716181544995</c:v>
                </c:pt>
                <c:pt idx="137">
                  <c:v>14.276087691068643</c:v>
                </c:pt>
                <c:pt idx="138">
                  <c:v>14.543720401005547</c:v>
                </c:pt>
                <c:pt idx="139">
                  <c:v>13.765119975961735</c:v>
                </c:pt>
                <c:pt idx="140">
                  <c:v>19.7195729736396</c:v>
                </c:pt>
                <c:pt idx="141">
                  <c:v>22.370552094057004</c:v>
                </c:pt>
                <c:pt idx="142">
                  <c:v>22.384502343785343</c:v>
                </c:pt>
                <c:pt idx="143">
                  <c:v>23.317583926446684</c:v>
                </c:pt>
                <c:pt idx="144">
                  <c:v>23.919587410860057</c:v>
                </c:pt>
                <c:pt idx="145">
                  <c:v>25.785912343062812</c:v>
                </c:pt>
                <c:pt idx="146">
                  <c:v>33.860498751313308</c:v>
                </c:pt>
                <c:pt idx="147">
                  <c:v>34.961406306256137</c:v>
                </c:pt>
                <c:pt idx="148">
                  <c:v>44.45593262772082</c:v>
                </c:pt>
                <c:pt idx="149">
                  <c:v>43.644303129176748</c:v>
                </c:pt>
                <c:pt idx="150">
                  <c:v>44.148240461324065</c:v>
                </c:pt>
                <c:pt idx="151">
                  <c:v>52.990309389412197</c:v>
                </c:pt>
                <c:pt idx="152">
                  <c:v>44.184858804026362</c:v>
                </c:pt>
                <c:pt idx="153">
                  <c:v>37.295641374235736</c:v>
                </c:pt>
                <c:pt idx="154">
                  <c:v>33.547865158089117</c:v>
                </c:pt>
                <c:pt idx="155">
                  <c:v>34.496544357228785</c:v>
                </c:pt>
                <c:pt idx="156">
                  <c:v>35.704236819109035</c:v>
                </c:pt>
                <c:pt idx="157">
                  <c:v>35.704236819109035</c:v>
                </c:pt>
                <c:pt idx="158">
                  <c:v>35.021627688176423</c:v>
                </c:pt>
                <c:pt idx="159">
                  <c:v>32.934874179106799</c:v>
                </c:pt>
                <c:pt idx="160">
                  <c:v>32.934874179106799</c:v>
                </c:pt>
                <c:pt idx="161">
                  <c:v>35.485755492416985</c:v>
                </c:pt>
                <c:pt idx="162">
                  <c:v>39.961692934513508</c:v>
                </c:pt>
                <c:pt idx="163">
                  <c:v>39.961692934513508</c:v>
                </c:pt>
                <c:pt idx="164">
                  <c:v>30.273461937524626</c:v>
                </c:pt>
                <c:pt idx="165">
                  <c:v>30.273461937524626</c:v>
                </c:pt>
                <c:pt idx="166">
                  <c:v>30.751323888708406</c:v>
                </c:pt>
                <c:pt idx="167">
                  <c:v>30.751323888708406</c:v>
                </c:pt>
                <c:pt idx="168">
                  <c:v>30.751323888708406</c:v>
                </c:pt>
                <c:pt idx="169">
                  <c:v>47.055544840009482</c:v>
                </c:pt>
                <c:pt idx="170">
                  <c:v>52.351770480175873</c:v>
                </c:pt>
                <c:pt idx="171">
                  <c:v>44.109485930334976</c:v>
                </c:pt>
                <c:pt idx="172">
                  <c:v>47.112568769518937</c:v>
                </c:pt>
                <c:pt idx="173">
                  <c:v>42.178838289448834</c:v>
                </c:pt>
                <c:pt idx="174">
                  <c:v>42.178838289448834</c:v>
                </c:pt>
                <c:pt idx="175">
                  <c:v>42.178838289448834</c:v>
                </c:pt>
                <c:pt idx="176">
                  <c:v>55.05678749977281</c:v>
                </c:pt>
                <c:pt idx="177">
                  <c:v>55.05678749977281</c:v>
                </c:pt>
                <c:pt idx="178">
                  <c:v>55.05678749977281</c:v>
                </c:pt>
                <c:pt idx="179">
                  <c:v>47.238557553774186</c:v>
                </c:pt>
                <c:pt idx="180">
                  <c:v>47.238557553774186</c:v>
                </c:pt>
                <c:pt idx="181">
                  <c:v>32.386245334280318</c:v>
                </c:pt>
                <c:pt idx="182">
                  <c:v>35.957193742048204</c:v>
                </c:pt>
                <c:pt idx="183">
                  <c:v>43.101179245196327</c:v>
                </c:pt>
                <c:pt idx="184">
                  <c:v>36.721327969262546</c:v>
                </c:pt>
                <c:pt idx="185">
                  <c:v>36.721327969262546</c:v>
                </c:pt>
                <c:pt idx="186">
                  <c:v>36.721327969262546</c:v>
                </c:pt>
                <c:pt idx="187">
                  <c:v>36.721327969262546</c:v>
                </c:pt>
                <c:pt idx="188">
                  <c:v>36.721327969262546</c:v>
                </c:pt>
                <c:pt idx="189">
                  <c:v>36.721327969262546</c:v>
                </c:pt>
                <c:pt idx="190">
                  <c:v>36.721327969262546</c:v>
                </c:pt>
                <c:pt idx="191">
                  <c:v>45.999997843554944</c:v>
                </c:pt>
                <c:pt idx="192">
                  <c:v>45.999997843554944</c:v>
                </c:pt>
                <c:pt idx="193">
                  <c:v>45.999997843554944</c:v>
                </c:pt>
                <c:pt idx="194">
                  <c:v>0</c:v>
                </c:pt>
                <c:pt idx="195">
                  <c:v>29.52000171966036</c:v>
                </c:pt>
                <c:pt idx="196">
                  <c:v>29.52000171966036</c:v>
                </c:pt>
                <c:pt idx="197">
                  <c:v>29.52000171966036</c:v>
                </c:pt>
                <c:pt idx="198">
                  <c:v>37.524651993412164</c:v>
                </c:pt>
                <c:pt idx="199">
                  <c:v>37.524651993412164</c:v>
                </c:pt>
                <c:pt idx="200">
                  <c:v>37.524651993412164</c:v>
                </c:pt>
                <c:pt idx="201">
                  <c:v>37.524651993412164</c:v>
                </c:pt>
                <c:pt idx="202">
                  <c:v>37.524651993412164</c:v>
                </c:pt>
                <c:pt idx="203">
                  <c:v>37.524651993412164</c:v>
                </c:pt>
                <c:pt idx="204">
                  <c:v>37.524651993412164</c:v>
                </c:pt>
                <c:pt idx="205">
                  <c:v>37.524651993412164</c:v>
                </c:pt>
                <c:pt idx="206">
                  <c:v>22.194409903018801</c:v>
                </c:pt>
                <c:pt idx="207">
                  <c:v>16.00470042393346</c:v>
                </c:pt>
                <c:pt idx="208">
                  <c:v>16.00470042393346</c:v>
                </c:pt>
                <c:pt idx="209">
                  <c:v>16.00470042393346</c:v>
                </c:pt>
                <c:pt idx="210">
                  <c:v>1</c:v>
                </c:pt>
                <c:pt idx="211">
                  <c:v>1</c:v>
                </c:pt>
                <c:pt idx="212">
                  <c:v>1</c:v>
                </c:pt>
                <c:pt idx="213">
                  <c:v>2.6551035727341974</c:v>
                </c:pt>
                <c:pt idx="214">
                  <c:v>2.6551035727341974</c:v>
                </c:pt>
                <c:pt idx="215">
                  <c:v>2.6551035727341974</c:v>
                </c:pt>
                <c:pt idx="216">
                  <c:v>2.6551035727341974</c:v>
                </c:pt>
                <c:pt idx="217">
                  <c:v>2.6551035727341974</c:v>
                </c:pt>
                <c:pt idx="218">
                  <c:v>4.8000001807936572</c:v>
                </c:pt>
                <c:pt idx="219">
                  <c:v>4.8000001807936572</c:v>
                </c:pt>
                <c:pt idx="220">
                  <c:v>4.8000001807936572</c:v>
                </c:pt>
                <c:pt idx="221">
                  <c:v>4.8000001807936572</c:v>
                </c:pt>
                <c:pt idx="222">
                  <c:v>4.8000001807936572</c:v>
                </c:pt>
                <c:pt idx="223">
                  <c:v>4.8000001807936572</c:v>
                </c:pt>
                <c:pt idx="224">
                  <c:v>43.958632408178353</c:v>
                </c:pt>
                <c:pt idx="225">
                  <c:v>58.75</c:v>
                </c:pt>
                <c:pt idx="226">
                  <c:v>58.75</c:v>
                </c:pt>
                <c:pt idx="227">
                  <c:v>58.75</c:v>
                </c:pt>
                <c:pt idx="228">
                  <c:v>58.75</c:v>
                </c:pt>
                <c:pt idx="229">
                  <c:v>58.75</c:v>
                </c:pt>
                <c:pt idx="230">
                  <c:v>58.75</c:v>
                </c:pt>
                <c:pt idx="231">
                  <c:v>58.75</c:v>
                </c:pt>
              </c:numCache>
            </c:numRef>
          </c:val>
          <c:smooth val="0"/>
          <c:extLst>
            <c:ext xmlns:c16="http://schemas.microsoft.com/office/drawing/2014/chart" uri="{C3380CC4-5D6E-409C-BE32-E72D297353CC}">
              <c16:uniqueId val="{00000002-EB33-4037-9FB6-F4791BEEE7BC}"/>
            </c:ext>
          </c:extLst>
        </c:ser>
        <c:dLbls>
          <c:showLegendKey val="0"/>
          <c:showVal val="0"/>
          <c:showCatName val="0"/>
          <c:showSerName val="0"/>
          <c:showPercent val="0"/>
          <c:showBubbleSize val="0"/>
        </c:dLbls>
        <c:smooth val="0"/>
        <c:axId val="56507776"/>
        <c:axId val="56525952"/>
      </c:lineChart>
      <c:dateAx>
        <c:axId val="56507776"/>
        <c:scaling>
          <c:orientation val="minMax"/>
        </c:scaling>
        <c:delete val="0"/>
        <c:axPos val="b"/>
        <c:numFmt formatCode="yyyy" sourceLinked="0"/>
        <c:majorTickMark val="out"/>
        <c:minorTickMark val="none"/>
        <c:tickLblPos val="nextTo"/>
        <c:spPr>
          <a:ln w="9525" cmpd="thinThick">
            <a:solidFill>
              <a:srgbClr val="000000"/>
            </a:solidFill>
          </a:ln>
          <a:extLst/>
        </c:spPr>
        <c:crossAx val="56525952"/>
        <c:crosses val="autoZero"/>
        <c:auto val="1"/>
        <c:lblOffset val="100"/>
        <c:baseTimeUnit val="months"/>
        <c:majorUnit val="12"/>
        <c:majorTimeUnit val="months"/>
      </c:dateAx>
      <c:valAx>
        <c:axId val="56525952"/>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ln w="9525" cmpd="thinThick">
            <a:solidFill>
              <a:srgbClr val="000000"/>
            </a:solidFill>
          </a:ln>
          <a:extLst/>
        </c:spPr>
        <c:crossAx val="56507776"/>
        <c:crosses val="autoZero"/>
        <c:crossBetween val="between"/>
      </c:valAx>
      <c:spPr>
        <a:extLst/>
      </c:spPr>
    </c:plotArea>
    <c:legend>
      <c:legendPos val="b"/>
      <c:layout/>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 2yr DefAmt'!$P$2</c:f>
              <c:strCache>
                <c:ptCount val="1"/>
                <c:pt idx="0">
                  <c:v>Sr Unsec Recovery</c:v>
                </c:pt>
              </c:strCache>
            </c:strRef>
          </c:tx>
          <c:spPr>
            <a:ln w="25400">
              <a:solidFill>
                <a:srgbClr val="0C2B53"/>
              </a:solidFill>
            </a:ln>
          </c:spPr>
          <c:marker>
            <c:symbol val="none"/>
          </c:marker>
          <c:cat>
            <c:numRef>
              <c:f>'Model 2yr DefAmt'!$A$3:$A$213</c:f>
              <c:numCache>
                <c:formatCode>mm/dd/yyyy</c:formatCode>
                <c:ptCount val="211"/>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numCache>
            </c:numRef>
          </c:cat>
          <c:val>
            <c:numRef>
              <c:f>'Model 2yr DefAmt'!$P$3:$P$208</c:f>
              <c:numCache>
                <c:formatCode>#,##0.0</c:formatCode>
                <c:ptCount val="206"/>
                <c:pt idx="0">
                  <c:v>59.546730178549943</c:v>
                </c:pt>
                <c:pt idx="1">
                  <c:v>57.763201092282834</c:v>
                </c:pt>
                <c:pt idx="2">
                  <c:v>48.523458010649954</c:v>
                </c:pt>
                <c:pt idx="3">
                  <c:v>48.078340723494932</c:v>
                </c:pt>
                <c:pt idx="4">
                  <c:v>45.910079329822381</c:v>
                </c:pt>
                <c:pt idx="5">
                  <c:v>49.840025618969044</c:v>
                </c:pt>
                <c:pt idx="6">
                  <c:v>49.047435696205852</c:v>
                </c:pt>
                <c:pt idx="7">
                  <c:v>49.047435696205852</c:v>
                </c:pt>
                <c:pt idx="8">
                  <c:v>44.801773641287248</c:v>
                </c:pt>
                <c:pt idx="9">
                  <c:v>44.55251590073361</c:v>
                </c:pt>
                <c:pt idx="10">
                  <c:v>44.55251590073361</c:v>
                </c:pt>
                <c:pt idx="11">
                  <c:v>44.55251590073361</c:v>
                </c:pt>
                <c:pt idx="12">
                  <c:v>42.308496018006302</c:v>
                </c:pt>
                <c:pt idx="13">
                  <c:v>40.17859569345616</c:v>
                </c:pt>
                <c:pt idx="14">
                  <c:v>40.321800757873241</c:v>
                </c:pt>
                <c:pt idx="15">
                  <c:v>40.429442979461811</c:v>
                </c:pt>
                <c:pt idx="16">
                  <c:v>39.164596625226643</c:v>
                </c:pt>
                <c:pt idx="17">
                  <c:v>39.268479344607208</c:v>
                </c:pt>
                <c:pt idx="18">
                  <c:v>39.055073534684098</c:v>
                </c:pt>
                <c:pt idx="19">
                  <c:v>39.123514861093</c:v>
                </c:pt>
                <c:pt idx="20">
                  <c:v>40.060285561464404</c:v>
                </c:pt>
                <c:pt idx="21">
                  <c:v>39.336980954922367</c:v>
                </c:pt>
                <c:pt idx="22">
                  <c:v>37.85891402965462</c:v>
                </c:pt>
                <c:pt idx="23">
                  <c:v>33.823403146293046</c:v>
                </c:pt>
                <c:pt idx="24">
                  <c:v>30.142365191964615</c:v>
                </c:pt>
                <c:pt idx="25">
                  <c:v>29.902211812412116</c:v>
                </c:pt>
                <c:pt idx="26">
                  <c:v>31.098968250546623</c:v>
                </c:pt>
                <c:pt idx="27">
                  <c:v>28.685943158874018</c:v>
                </c:pt>
                <c:pt idx="28">
                  <c:v>24.465443441404442</c:v>
                </c:pt>
                <c:pt idx="29">
                  <c:v>19.264895666620284</c:v>
                </c:pt>
                <c:pt idx="30">
                  <c:v>17.679956347502873</c:v>
                </c:pt>
                <c:pt idx="31">
                  <c:v>17.274754389288972</c:v>
                </c:pt>
                <c:pt idx="32">
                  <c:v>17.200891299601757</c:v>
                </c:pt>
                <c:pt idx="33">
                  <c:v>14.503833032305272</c:v>
                </c:pt>
                <c:pt idx="34">
                  <c:v>13.083007709772204</c:v>
                </c:pt>
                <c:pt idx="35">
                  <c:v>13.94701835740231</c:v>
                </c:pt>
                <c:pt idx="36">
                  <c:v>16.799066966512175</c:v>
                </c:pt>
                <c:pt idx="37">
                  <c:v>16.29226967346645</c:v>
                </c:pt>
                <c:pt idx="38">
                  <c:v>16.966675229706034</c:v>
                </c:pt>
                <c:pt idx="39">
                  <c:v>18.768424936272041</c:v>
                </c:pt>
                <c:pt idx="40">
                  <c:v>23.870700735693084</c:v>
                </c:pt>
                <c:pt idx="41">
                  <c:v>23.868114515352133</c:v>
                </c:pt>
                <c:pt idx="42">
                  <c:v>23.650028290923842</c:v>
                </c:pt>
                <c:pt idx="43">
                  <c:v>23.057283176307752</c:v>
                </c:pt>
                <c:pt idx="44">
                  <c:v>23.508344730056301</c:v>
                </c:pt>
                <c:pt idx="45">
                  <c:v>24.20884477267472</c:v>
                </c:pt>
                <c:pt idx="46">
                  <c:v>24.952175174427111</c:v>
                </c:pt>
                <c:pt idx="47">
                  <c:v>24.600942273175537</c:v>
                </c:pt>
                <c:pt idx="48">
                  <c:v>24.932697311029745</c:v>
                </c:pt>
                <c:pt idx="49">
                  <c:v>25.107889798910815</c:v>
                </c:pt>
                <c:pt idx="50">
                  <c:v>25.482884286937242</c:v>
                </c:pt>
                <c:pt idx="51">
                  <c:v>27.096732989498928</c:v>
                </c:pt>
                <c:pt idx="52">
                  <c:v>28.446270890669688</c:v>
                </c:pt>
                <c:pt idx="53">
                  <c:v>29.031958291230243</c:v>
                </c:pt>
                <c:pt idx="54">
                  <c:v>27.784827874960556</c:v>
                </c:pt>
                <c:pt idx="55">
                  <c:v>28.56626619546288</c:v>
                </c:pt>
                <c:pt idx="56">
                  <c:v>28.935580570064822</c:v>
                </c:pt>
                <c:pt idx="57">
                  <c:v>30.179007733811009</c:v>
                </c:pt>
                <c:pt idx="58">
                  <c:v>33.594513772599967</c:v>
                </c:pt>
                <c:pt idx="59">
                  <c:v>33.45287075640757</c:v>
                </c:pt>
                <c:pt idx="60">
                  <c:v>34.95939830891912</c:v>
                </c:pt>
                <c:pt idx="61">
                  <c:v>37.138790504963715</c:v>
                </c:pt>
                <c:pt idx="62">
                  <c:v>38.491381188593863</c:v>
                </c:pt>
                <c:pt idx="63">
                  <c:v>43.042488026765227</c:v>
                </c:pt>
                <c:pt idx="64">
                  <c:v>31.863587752230821</c:v>
                </c:pt>
                <c:pt idx="65">
                  <c:v>32.902334797530237</c:v>
                </c:pt>
                <c:pt idx="66">
                  <c:v>32.245918639522401</c:v>
                </c:pt>
                <c:pt idx="67">
                  <c:v>34.758426889709462</c:v>
                </c:pt>
                <c:pt idx="68">
                  <c:v>39.00865588073971</c:v>
                </c:pt>
                <c:pt idx="69">
                  <c:v>38.87873506239486</c:v>
                </c:pt>
                <c:pt idx="70">
                  <c:v>39.255430812194511</c:v>
                </c:pt>
                <c:pt idx="71">
                  <c:v>45.693174456239738</c:v>
                </c:pt>
                <c:pt idx="72">
                  <c:v>48.30865996265463</c:v>
                </c:pt>
                <c:pt idx="73">
                  <c:v>49.919120940089243</c:v>
                </c:pt>
                <c:pt idx="74">
                  <c:v>49.598972919084112</c:v>
                </c:pt>
                <c:pt idx="75">
                  <c:v>54.803791539979684</c:v>
                </c:pt>
                <c:pt idx="76">
                  <c:v>56.202778017509345</c:v>
                </c:pt>
                <c:pt idx="77">
                  <c:v>59.900261885059614</c:v>
                </c:pt>
                <c:pt idx="78">
                  <c:v>59.85828219497067</c:v>
                </c:pt>
                <c:pt idx="79">
                  <c:v>62.014147979586888</c:v>
                </c:pt>
                <c:pt idx="80">
                  <c:v>57.281512632544732</c:v>
                </c:pt>
                <c:pt idx="81">
                  <c:v>57.190440502863268</c:v>
                </c:pt>
                <c:pt idx="82">
                  <c:v>55.793447693951983</c:v>
                </c:pt>
                <c:pt idx="83">
                  <c:v>53.892893197586389</c:v>
                </c:pt>
                <c:pt idx="84">
                  <c:v>53.494101070604692</c:v>
                </c:pt>
                <c:pt idx="85">
                  <c:v>53.498803582062749</c:v>
                </c:pt>
                <c:pt idx="86">
                  <c:v>55.177955339503626</c:v>
                </c:pt>
                <c:pt idx="87">
                  <c:v>55.576859268277367</c:v>
                </c:pt>
                <c:pt idx="88">
                  <c:v>55.247912886865315</c:v>
                </c:pt>
                <c:pt idx="89">
                  <c:v>55.499415376810092</c:v>
                </c:pt>
                <c:pt idx="90">
                  <c:v>55.397482400651533</c:v>
                </c:pt>
                <c:pt idx="91">
                  <c:v>55.053367402358852</c:v>
                </c:pt>
                <c:pt idx="92">
                  <c:v>56.552356891843772</c:v>
                </c:pt>
                <c:pt idx="93">
                  <c:v>56.025216240720255</c:v>
                </c:pt>
                <c:pt idx="94">
                  <c:v>56.025216240720255</c:v>
                </c:pt>
                <c:pt idx="95">
                  <c:v>55.346569645185596</c:v>
                </c:pt>
                <c:pt idx="96">
                  <c:v>55.346569645185596</c:v>
                </c:pt>
                <c:pt idx="97">
                  <c:v>55.195080009774756</c:v>
                </c:pt>
                <c:pt idx="98">
                  <c:v>56.384005184492956</c:v>
                </c:pt>
                <c:pt idx="99">
                  <c:v>56.882038368822549</c:v>
                </c:pt>
                <c:pt idx="100">
                  <c:v>58.079064900448486</c:v>
                </c:pt>
                <c:pt idx="101">
                  <c:v>58.283328975557765</c:v>
                </c:pt>
                <c:pt idx="102">
                  <c:v>58.29095316731815</c:v>
                </c:pt>
                <c:pt idx="103">
                  <c:v>57.934005949763026</c:v>
                </c:pt>
                <c:pt idx="104">
                  <c:v>59.052755297156942</c:v>
                </c:pt>
                <c:pt idx="105">
                  <c:v>57.213963089944919</c:v>
                </c:pt>
                <c:pt idx="106">
                  <c:v>57.213963089944919</c:v>
                </c:pt>
                <c:pt idx="107">
                  <c:v>67.100868889983474</c:v>
                </c:pt>
                <c:pt idx="108">
                  <c:v>67.100868889983474</c:v>
                </c:pt>
                <c:pt idx="109">
                  <c:v>67.100868889983474</c:v>
                </c:pt>
                <c:pt idx="110">
                  <c:v>62.20219633350461</c:v>
                </c:pt>
                <c:pt idx="111">
                  <c:v>56.392886615091321</c:v>
                </c:pt>
                <c:pt idx="112">
                  <c:v>53.198142177194981</c:v>
                </c:pt>
                <c:pt idx="113">
                  <c:v>54.537127766868387</c:v>
                </c:pt>
                <c:pt idx="114">
                  <c:v>49.303328299538492</c:v>
                </c:pt>
                <c:pt idx="115">
                  <c:v>50.575077906287106</c:v>
                </c:pt>
                <c:pt idx="116">
                  <c:v>44.398393560030485</c:v>
                </c:pt>
                <c:pt idx="117">
                  <c:v>44.959582834777912</c:v>
                </c:pt>
                <c:pt idx="118">
                  <c:v>39.011919317039265</c:v>
                </c:pt>
                <c:pt idx="119">
                  <c:v>56.862236350422805</c:v>
                </c:pt>
                <c:pt idx="120">
                  <c:v>52.177577033438325</c:v>
                </c:pt>
                <c:pt idx="121">
                  <c:v>51.463254296140583</c:v>
                </c:pt>
                <c:pt idx="122">
                  <c:v>50.085111021779291</c:v>
                </c:pt>
                <c:pt idx="123">
                  <c:v>46.88012381122941</c:v>
                </c:pt>
                <c:pt idx="124">
                  <c:v>45.285105332494801</c:v>
                </c:pt>
                <c:pt idx="125">
                  <c:v>35.66315494491883</c:v>
                </c:pt>
                <c:pt idx="126">
                  <c:v>36.226019654264427</c:v>
                </c:pt>
                <c:pt idx="127">
                  <c:v>35.901239229040655</c:v>
                </c:pt>
                <c:pt idx="128">
                  <c:v>35.97650684342188</c:v>
                </c:pt>
                <c:pt idx="129">
                  <c:v>36.131674266342102</c:v>
                </c:pt>
                <c:pt idx="130">
                  <c:v>36.414298035845242</c:v>
                </c:pt>
                <c:pt idx="131">
                  <c:v>36.191003317179977</c:v>
                </c:pt>
                <c:pt idx="132">
                  <c:v>36.199713635617329</c:v>
                </c:pt>
                <c:pt idx="133">
                  <c:v>37.518163049048695</c:v>
                </c:pt>
                <c:pt idx="134">
                  <c:v>37.518163049048695</c:v>
                </c:pt>
                <c:pt idx="135">
                  <c:v>37.031769585720312</c:v>
                </c:pt>
                <c:pt idx="136">
                  <c:v>37.238091243031803</c:v>
                </c:pt>
                <c:pt idx="137">
                  <c:v>36.94438688178144</c:v>
                </c:pt>
                <c:pt idx="138">
                  <c:v>37.41743781133772</c:v>
                </c:pt>
                <c:pt idx="139">
                  <c:v>37.443312738736232</c:v>
                </c:pt>
                <c:pt idx="140">
                  <c:v>37.237223019630584</c:v>
                </c:pt>
                <c:pt idx="141">
                  <c:v>37.363789010698838</c:v>
                </c:pt>
                <c:pt idx="142">
                  <c:v>37.590169970340312</c:v>
                </c:pt>
                <c:pt idx="143">
                  <c:v>30.188505232834334</c:v>
                </c:pt>
                <c:pt idx="144">
                  <c:v>31.22643683707474</c:v>
                </c:pt>
                <c:pt idx="145">
                  <c:v>31.911205263895663</c:v>
                </c:pt>
                <c:pt idx="146">
                  <c:v>31.173446814633877</c:v>
                </c:pt>
                <c:pt idx="147">
                  <c:v>31.661207353724819</c:v>
                </c:pt>
                <c:pt idx="148">
                  <c:v>31.883854943352961</c:v>
                </c:pt>
                <c:pt idx="149">
                  <c:v>61.061822096902539</c:v>
                </c:pt>
                <c:pt idx="150">
                  <c:v>68.523811836419114</c:v>
                </c:pt>
                <c:pt idx="151">
                  <c:v>71.086287976325181</c:v>
                </c:pt>
                <c:pt idx="152">
                  <c:v>57.282704460345066</c:v>
                </c:pt>
                <c:pt idx="153">
                  <c:v>54.304668578590743</c:v>
                </c:pt>
                <c:pt idx="154">
                  <c:v>57.670481845654486</c:v>
                </c:pt>
                <c:pt idx="155">
                  <c:v>56.462699846220502</c:v>
                </c:pt>
                <c:pt idx="156">
                  <c:v>55.047960252648764</c:v>
                </c:pt>
                <c:pt idx="157">
                  <c:v>54.912820198208436</c:v>
                </c:pt>
                <c:pt idx="158">
                  <c:v>54.912820198208436</c:v>
                </c:pt>
                <c:pt idx="159">
                  <c:v>51.978892046583525</c:v>
                </c:pt>
                <c:pt idx="160">
                  <c:v>52.648806826312011</c:v>
                </c:pt>
                <c:pt idx="161">
                  <c:v>52.7218055084303</c:v>
                </c:pt>
                <c:pt idx="162">
                  <c:v>52.477169246996823</c:v>
                </c:pt>
                <c:pt idx="163">
                  <c:v>50.271638236464611</c:v>
                </c:pt>
                <c:pt idx="164">
                  <c:v>49.955426423497897</c:v>
                </c:pt>
                <c:pt idx="165">
                  <c:v>49.955426423497897</c:v>
                </c:pt>
                <c:pt idx="166">
                  <c:v>49.184399786325336</c:v>
                </c:pt>
                <c:pt idx="167">
                  <c:v>48.432766083575238</c:v>
                </c:pt>
                <c:pt idx="168">
                  <c:v>47.665287244614184</c:v>
                </c:pt>
                <c:pt idx="169">
                  <c:v>48.003101663679907</c:v>
                </c:pt>
                <c:pt idx="170">
                  <c:v>48.634368821846856</c:v>
                </c:pt>
                <c:pt idx="171">
                  <c:v>48.634368821846856</c:v>
                </c:pt>
                <c:pt idx="172">
                  <c:v>49.333628759384418</c:v>
                </c:pt>
                <c:pt idx="173">
                  <c:v>49.333628759384418</c:v>
                </c:pt>
                <c:pt idx="174">
                  <c:v>49.333628759384418</c:v>
                </c:pt>
                <c:pt idx="175">
                  <c:v>48.970986184845408</c:v>
                </c:pt>
                <c:pt idx="176">
                  <c:v>48.970986184845408</c:v>
                </c:pt>
                <c:pt idx="177">
                  <c:v>48.969208481851048</c:v>
                </c:pt>
                <c:pt idx="178">
                  <c:v>44.096417713380561</c:v>
                </c:pt>
                <c:pt idx="179">
                  <c:v>42.707781706053936</c:v>
                </c:pt>
                <c:pt idx="180">
                  <c:v>43.259011351272569</c:v>
                </c:pt>
                <c:pt idx="181">
                  <c:v>44.342879458343162</c:v>
                </c:pt>
                <c:pt idx="182">
                  <c:v>44.704566902485595</c:v>
                </c:pt>
                <c:pt idx="183">
                  <c:v>45.667911244775084</c:v>
                </c:pt>
                <c:pt idx="184">
                  <c:v>44.09089394203253</c:v>
                </c:pt>
                <c:pt idx="185">
                  <c:v>44.09089394203253</c:v>
                </c:pt>
                <c:pt idx="186">
                  <c:v>43.985206059153199</c:v>
                </c:pt>
                <c:pt idx="187">
                  <c:v>42.176651315269673</c:v>
                </c:pt>
                <c:pt idx="188">
                  <c:v>38.384324780670923</c:v>
                </c:pt>
                <c:pt idx="189">
                  <c:v>37.392985999916952</c:v>
                </c:pt>
                <c:pt idx="190">
                  <c:v>37.417849774341505</c:v>
                </c:pt>
                <c:pt idx="191">
                  <c:v>28.530010591630301</c:v>
                </c:pt>
                <c:pt idx="192">
                  <c:v>27.972379159319981</c:v>
                </c:pt>
                <c:pt idx="193">
                  <c:v>32.354118670842276</c:v>
                </c:pt>
                <c:pt idx="194">
                  <c:v>31.198864460653887</c:v>
                </c:pt>
                <c:pt idx="195">
                  <c:v>32.95754362986326</c:v>
                </c:pt>
                <c:pt idx="196">
                  <c:v>35.715263723764743</c:v>
                </c:pt>
                <c:pt idx="197">
                  <c:v>36.145356458304946</c:v>
                </c:pt>
                <c:pt idx="198">
                  <c:v>33.735278716563599</c:v>
                </c:pt>
                <c:pt idx="199">
                  <c:v>31.402049429181329</c:v>
                </c:pt>
                <c:pt idx="200">
                  <c:v>35.576870657374343</c:v>
                </c:pt>
                <c:pt idx="201">
                  <c:v>35.022561275920403</c:v>
                </c:pt>
                <c:pt idx="202">
                  <c:v>33.245911803732966</c:v>
                </c:pt>
                <c:pt idx="203">
                  <c:v>32.348082452685517</c:v>
                </c:pt>
                <c:pt idx="204">
                  <c:v>28.789483279712119</c:v>
                </c:pt>
                <c:pt idx="205">
                  <c:v>28.734712176556904</c:v>
                </c:pt>
              </c:numCache>
            </c:numRef>
          </c:val>
          <c:smooth val="0"/>
          <c:extLst>
            <c:ext xmlns:c16="http://schemas.microsoft.com/office/drawing/2014/chart" uri="{C3380CC4-5D6E-409C-BE32-E72D297353CC}">
              <c16:uniqueId val="{00000000-472A-4C54-8059-026454C57B18}"/>
            </c:ext>
          </c:extLst>
        </c:ser>
        <c:ser>
          <c:idx val="1"/>
          <c:order val="1"/>
          <c:tx>
            <c:strRef>
              <c:f>'Model 2yr DefAmt'!$V$2</c:f>
              <c:strCache>
                <c:ptCount val="1"/>
                <c:pt idx="0">
                  <c:v>Exp Rec 3X</c:v>
                </c:pt>
              </c:strCache>
            </c:strRef>
          </c:tx>
          <c:spPr>
            <a:ln w="25400">
              <a:solidFill>
                <a:srgbClr val="E0BA4C"/>
              </a:solidFill>
            </a:ln>
          </c:spPr>
          <c:marker>
            <c:symbol val="none"/>
          </c:marker>
          <c:cat>
            <c:numRef>
              <c:f>'Model 2yr DefAmt'!$A$3:$A$213</c:f>
              <c:numCache>
                <c:formatCode>mm/dd/yyyy</c:formatCode>
                <c:ptCount val="211"/>
                <c:pt idx="0">
                  <c:v>36191</c:v>
                </c:pt>
                <c:pt idx="1">
                  <c:v>36219</c:v>
                </c:pt>
                <c:pt idx="2">
                  <c:v>36250</c:v>
                </c:pt>
                <c:pt idx="3">
                  <c:v>36280</c:v>
                </c:pt>
                <c:pt idx="4">
                  <c:v>36311</c:v>
                </c:pt>
                <c:pt idx="5">
                  <c:v>36341</c:v>
                </c:pt>
                <c:pt idx="6">
                  <c:v>36372</c:v>
                </c:pt>
                <c:pt idx="7">
                  <c:v>36403</c:v>
                </c:pt>
                <c:pt idx="8">
                  <c:v>36433</c:v>
                </c:pt>
                <c:pt idx="9">
                  <c:v>36464</c:v>
                </c:pt>
                <c:pt idx="10">
                  <c:v>36494</c:v>
                </c:pt>
                <c:pt idx="11">
                  <c:v>36525</c:v>
                </c:pt>
                <c:pt idx="12">
                  <c:v>36556</c:v>
                </c:pt>
                <c:pt idx="13">
                  <c:v>36585</c:v>
                </c:pt>
                <c:pt idx="14">
                  <c:v>36616</c:v>
                </c:pt>
                <c:pt idx="15">
                  <c:v>36646</c:v>
                </c:pt>
                <c:pt idx="16">
                  <c:v>36677</c:v>
                </c:pt>
                <c:pt idx="17">
                  <c:v>36707</c:v>
                </c:pt>
                <c:pt idx="18">
                  <c:v>36738</c:v>
                </c:pt>
                <c:pt idx="19">
                  <c:v>36769</c:v>
                </c:pt>
                <c:pt idx="20">
                  <c:v>36799</c:v>
                </c:pt>
                <c:pt idx="21">
                  <c:v>36830</c:v>
                </c:pt>
                <c:pt idx="22">
                  <c:v>36860</c:v>
                </c:pt>
                <c:pt idx="23">
                  <c:v>36891</c:v>
                </c:pt>
                <c:pt idx="24">
                  <c:v>36922</c:v>
                </c:pt>
                <c:pt idx="25">
                  <c:v>36950</c:v>
                </c:pt>
                <c:pt idx="26">
                  <c:v>36981</c:v>
                </c:pt>
                <c:pt idx="27">
                  <c:v>37011</c:v>
                </c:pt>
                <c:pt idx="28">
                  <c:v>37042</c:v>
                </c:pt>
                <c:pt idx="29">
                  <c:v>37072</c:v>
                </c:pt>
                <c:pt idx="30">
                  <c:v>37103</c:v>
                </c:pt>
                <c:pt idx="31">
                  <c:v>37134</c:v>
                </c:pt>
                <c:pt idx="32">
                  <c:v>37164</c:v>
                </c:pt>
                <c:pt idx="33">
                  <c:v>37195</c:v>
                </c:pt>
                <c:pt idx="34">
                  <c:v>37225</c:v>
                </c:pt>
                <c:pt idx="35">
                  <c:v>37256</c:v>
                </c:pt>
                <c:pt idx="36">
                  <c:v>37287</c:v>
                </c:pt>
                <c:pt idx="37">
                  <c:v>37315</c:v>
                </c:pt>
                <c:pt idx="38">
                  <c:v>37346</c:v>
                </c:pt>
                <c:pt idx="39">
                  <c:v>37376</c:v>
                </c:pt>
                <c:pt idx="40">
                  <c:v>37407</c:v>
                </c:pt>
                <c:pt idx="41">
                  <c:v>37437</c:v>
                </c:pt>
                <c:pt idx="42">
                  <c:v>37468</c:v>
                </c:pt>
                <c:pt idx="43">
                  <c:v>37499</c:v>
                </c:pt>
                <c:pt idx="44">
                  <c:v>37529</c:v>
                </c:pt>
                <c:pt idx="45">
                  <c:v>37560</c:v>
                </c:pt>
                <c:pt idx="46">
                  <c:v>37590</c:v>
                </c:pt>
                <c:pt idx="47">
                  <c:v>37621</c:v>
                </c:pt>
                <c:pt idx="48">
                  <c:v>37652</c:v>
                </c:pt>
                <c:pt idx="49">
                  <c:v>37680</c:v>
                </c:pt>
                <c:pt idx="50">
                  <c:v>37711</c:v>
                </c:pt>
                <c:pt idx="51">
                  <c:v>37741</c:v>
                </c:pt>
                <c:pt idx="52">
                  <c:v>37772</c:v>
                </c:pt>
                <c:pt idx="53">
                  <c:v>37802</c:v>
                </c:pt>
                <c:pt idx="54">
                  <c:v>37833</c:v>
                </c:pt>
                <c:pt idx="55">
                  <c:v>37864</c:v>
                </c:pt>
                <c:pt idx="56">
                  <c:v>37894</c:v>
                </c:pt>
                <c:pt idx="57">
                  <c:v>37925</c:v>
                </c:pt>
                <c:pt idx="58">
                  <c:v>37955</c:v>
                </c:pt>
                <c:pt idx="59">
                  <c:v>37986</c:v>
                </c:pt>
                <c:pt idx="60">
                  <c:v>38017</c:v>
                </c:pt>
                <c:pt idx="61">
                  <c:v>38046</c:v>
                </c:pt>
                <c:pt idx="62">
                  <c:v>38077</c:v>
                </c:pt>
                <c:pt idx="63">
                  <c:v>38107</c:v>
                </c:pt>
                <c:pt idx="64">
                  <c:v>38138</c:v>
                </c:pt>
                <c:pt idx="65">
                  <c:v>38168</c:v>
                </c:pt>
                <c:pt idx="66">
                  <c:v>38199</c:v>
                </c:pt>
                <c:pt idx="67">
                  <c:v>38230</c:v>
                </c:pt>
                <c:pt idx="68">
                  <c:v>38260</c:v>
                </c:pt>
                <c:pt idx="69">
                  <c:v>38291</c:v>
                </c:pt>
                <c:pt idx="70">
                  <c:v>38321</c:v>
                </c:pt>
                <c:pt idx="71">
                  <c:v>38352</c:v>
                </c:pt>
                <c:pt idx="72">
                  <c:v>38383</c:v>
                </c:pt>
                <c:pt idx="73">
                  <c:v>38411</c:v>
                </c:pt>
                <c:pt idx="74">
                  <c:v>38442</c:v>
                </c:pt>
                <c:pt idx="75">
                  <c:v>38472</c:v>
                </c:pt>
                <c:pt idx="76">
                  <c:v>38503</c:v>
                </c:pt>
                <c:pt idx="77">
                  <c:v>38533</c:v>
                </c:pt>
                <c:pt idx="78">
                  <c:v>38564</c:v>
                </c:pt>
                <c:pt idx="79">
                  <c:v>38595</c:v>
                </c:pt>
                <c:pt idx="80">
                  <c:v>38625</c:v>
                </c:pt>
                <c:pt idx="81">
                  <c:v>38656</c:v>
                </c:pt>
                <c:pt idx="82">
                  <c:v>38686</c:v>
                </c:pt>
                <c:pt idx="83">
                  <c:v>38717</c:v>
                </c:pt>
                <c:pt idx="84">
                  <c:v>38748</c:v>
                </c:pt>
                <c:pt idx="85">
                  <c:v>38776</c:v>
                </c:pt>
                <c:pt idx="86">
                  <c:v>38807</c:v>
                </c:pt>
                <c:pt idx="87">
                  <c:v>38837</c:v>
                </c:pt>
                <c:pt idx="88">
                  <c:v>38868</c:v>
                </c:pt>
                <c:pt idx="89">
                  <c:v>38898</c:v>
                </c:pt>
                <c:pt idx="90">
                  <c:v>38929</c:v>
                </c:pt>
                <c:pt idx="91">
                  <c:v>38960</c:v>
                </c:pt>
                <c:pt idx="92">
                  <c:v>38990</c:v>
                </c:pt>
                <c:pt idx="93">
                  <c:v>39021</c:v>
                </c:pt>
                <c:pt idx="94">
                  <c:v>39051</c:v>
                </c:pt>
                <c:pt idx="95">
                  <c:v>39082</c:v>
                </c:pt>
                <c:pt idx="96">
                  <c:v>39113</c:v>
                </c:pt>
                <c:pt idx="97">
                  <c:v>39141</c:v>
                </c:pt>
                <c:pt idx="98">
                  <c:v>39172</c:v>
                </c:pt>
                <c:pt idx="99">
                  <c:v>39202</c:v>
                </c:pt>
                <c:pt idx="100">
                  <c:v>39233</c:v>
                </c:pt>
                <c:pt idx="101">
                  <c:v>39263</c:v>
                </c:pt>
                <c:pt idx="102">
                  <c:v>39294</c:v>
                </c:pt>
                <c:pt idx="103">
                  <c:v>39325</c:v>
                </c:pt>
                <c:pt idx="104">
                  <c:v>39355</c:v>
                </c:pt>
                <c:pt idx="105">
                  <c:v>39386</c:v>
                </c:pt>
                <c:pt idx="106">
                  <c:v>39416</c:v>
                </c:pt>
                <c:pt idx="107">
                  <c:v>39447</c:v>
                </c:pt>
                <c:pt idx="108">
                  <c:v>39478</c:v>
                </c:pt>
                <c:pt idx="109">
                  <c:v>39507</c:v>
                </c:pt>
                <c:pt idx="110">
                  <c:v>39538</c:v>
                </c:pt>
                <c:pt idx="111">
                  <c:v>39568</c:v>
                </c:pt>
                <c:pt idx="112">
                  <c:v>39599</c:v>
                </c:pt>
                <c:pt idx="113">
                  <c:v>39629</c:v>
                </c:pt>
                <c:pt idx="114">
                  <c:v>39660</c:v>
                </c:pt>
                <c:pt idx="115">
                  <c:v>39691</c:v>
                </c:pt>
                <c:pt idx="116">
                  <c:v>39721</c:v>
                </c:pt>
                <c:pt idx="117">
                  <c:v>39752</c:v>
                </c:pt>
                <c:pt idx="118">
                  <c:v>39782</c:v>
                </c:pt>
                <c:pt idx="119">
                  <c:v>39813</c:v>
                </c:pt>
                <c:pt idx="120">
                  <c:v>39844</c:v>
                </c:pt>
                <c:pt idx="121">
                  <c:v>39872</c:v>
                </c:pt>
                <c:pt idx="122">
                  <c:v>39903</c:v>
                </c:pt>
                <c:pt idx="123">
                  <c:v>39933</c:v>
                </c:pt>
                <c:pt idx="124">
                  <c:v>39964</c:v>
                </c:pt>
                <c:pt idx="125">
                  <c:v>39994</c:v>
                </c:pt>
                <c:pt idx="126">
                  <c:v>40025</c:v>
                </c:pt>
                <c:pt idx="127">
                  <c:v>40056</c:v>
                </c:pt>
                <c:pt idx="128">
                  <c:v>40086</c:v>
                </c:pt>
                <c:pt idx="129">
                  <c:v>40117</c:v>
                </c:pt>
                <c:pt idx="130">
                  <c:v>40147</c:v>
                </c:pt>
                <c:pt idx="131">
                  <c:v>40178</c:v>
                </c:pt>
                <c:pt idx="132">
                  <c:v>40209</c:v>
                </c:pt>
                <c:pt idx="133">
                  <c:v>40237</c:v>
                </c:pt>
                <c:pt idx="134">
                  <c:v>40268</c:v>
                </c:pt>
                <c:pt idx="135">
                  <c:v>40298</c:v>
                </c:pt>
                <c:pt idx="136">
                  <c:v>40329</c:v>
                </c:pt>
                <c:pt idx="137">
                  <c:v>40359</c:v>
                </c:pt>
                <c:pt idx="138">
                  <c:v>40390</c:v>
                </c:pt>
                <c:pt idx="139">
                  <c:v>40421</c:v>
                </c:pt>
                <c:pt idx="140">
                  <c:v>40451</c:v>
                </c:pt>
                <c:pt idx="141">
                  <c:v>40482</c:v>
                </c:pt>
                <c:pt idx="142">
                  <c:v>40512</c:v>
                </c:pt>
                <c:pt idx="143">
                  <c:v>40543</c:v>
                </c:pt>
                <c:pt idx="144">
                  <c:v>40574</c:v>
                </c:pt>
                <c:pt idx="145">
                  <c:v>40602</c:v>
                </c:pt>
                <c:pt idx="146">
                  <c:v>40633</c:v>
                </c:pt>
                <c:pt idx="147">
                  <c:v>40663</c:v>
                </c:pt>
                <c:pt idx="148">
                  <c:v>40694</c:v>
                </c:pt>
                <c:pt idx="149">
                  <c:v>40724</c:v>
                </c:pt>
                <c:pt idx="150">
                  <c:v>40755</c:v>
                </c:pt>
                <c:pt idx="151">
                  <c:v>40786</c:v>
                </c:pt>
                <c:pt idx="152">
                  <c:v>40816</c:v>
                </c:pt>
                <c:pt idx="153">
                  <c:v>40847</c:v>
                </c:pt>
                <c:pt idx="154">
                  <c:v>40877</c:v>
                </c:pt>
                <c:pt idx="155">
                  <c:v>40908</c:v>
                </c:pt>
                <c:pt idx="156">
                  <c:v>40939</c:v>
                </c:pt>
                <c:pt idx="157">
                  <c:v>40968</c:v>
                </c:pt>
                <c:pt idx="158">
                  <c:v>40999</c:v>
                </c:pt>
                <c:pt idx="159">
                  <c:v>41029</c:v>
                </c:pt>
                <c:pt idx="160">
                  <c:v>41060</c:v>
                </c:pt>
                <c:pt idx="161">
                  <c:v>41090</c:v>
                </c:pt>
                <c:pt idx="162">
                  <c:v>41121</c:v>
                </c:pt>
                <c:pt idx="163">
                  <c:v>41152</c:v>
                </c:pt>
                <c:pt idx="164">
                  <c:v>41182</c:v>
                </c:pt>
                <c:pt idx="165">
                  <c:v>41213</c:v>
                </c:pt>
                <c:pt idx="166">
                  <c:v>41243</c:v>
                </c:pt>
                <c:pt idx="167">
                  <c:v>41274</c:v>
                </c:pt>
                <c:pt idx="168">
                  <c:v>41305</c:v>
                </c:pt>
                <c:pt idx="169">
                  <c:v>41333</c:v>
                </c:pt>
                <c:pt idx="170">
                  <c:v>41364</c:v>
                </c:pt>
                <c:pt idx="171">
                  <c:v>41394</c:v>
                </c:pt>
                <c:pt idx="172">
                  <c:v>41425</c:v>
                </c:pt>
                <c:pt idx="173">
                  <c:v>41455</c:v>
                </c:pt>
                <c:pt idx="174">
                  <c:v>41486</c:v>
                </c:pt>
                <c:pt idx="175">
                  <c:v>41517</c:v>
                </c:pt>
                <c:pt idx="176">
                  <c:v>41547</c:v>
                </c:pt>
                <c:pt idx="177">
                  <c:v>41578</c:v>
                </c:pt>
                <c:pt idx="178">
                  <c:v>41608</c:v>
                </c:pt>
                <c:pt idx="179">
                  <c:v>41639</c:v>
                </c:pt>
                <c:pt idx="180">
                  <c:v>41670</c:v>
                </c:pt>
                <c:pt idx="181">
                  <c:v>41698</c:v>
                </c:pt>
                <c:pt idx="182">
                  <c:v>41729</c:v>
                </c:pt>
                <c:pt idx="183">
                  <c:v>41759</c:v>
                </c:pt>
                <c:pt idx="184">
                  <c:v>41790</c:v>
                </c:pt>
                <c:pt idx="185">
                  <c:v>41820</c:v>
                </c:pt>
                <c:pt idx="186">
                  <c:v>41851</c:v>
                </c:pt>
                <c:pt idx="187">
                  <c:v>41882</c:v>
                </c:pt>
                <c:pt idx="188">
                  <c:v>41912</c:v>
                </c:pt>
                <c:pt idx="189">
                  <c:v>41943</c:v>
                </c:pt>
                <c:pt idx="190">
                  <c:v>41973</c:v>
                </c:pt>
                <c:pt idx="191">
                  <c:v>42004</c:v>
                </c:pt>
                <c:pt idx="192">
                  <c:v>42035</c:v>
                </c:pt>
                <c:pt idx="193">
                  <c:v>42063</c:v>
                </c:pt>
                <c:pt idx="194">
                  <c:v>42094</c:v>
                </c:pt>
                <c:pt idx="195">
                  <c:v>42124</c:v>
                </c:pt>
                <c:pt idx="196">
                  <c:v>42155</c:v>
                </c:pt>
                <c:pt idx="197">
                  <c:v>42185</c:v>
                </c:pt>
                <c:pt idx="198">
                  <c:v>42216</c:v>
                </c:pt>
                <c:pt idx="199">
                  <c:v>42247</c:v>
                </c:pt>
                <c:pt idx="200">
                  <c:v>42277</c:v>
                </c:pt>
                <c:pt idx="201">
                  <c:v>42308</c:v>
                </c:pt>
                <c:pt idx="202">
                  <c:v>42338</c:v>
                </c:pt>
                <c:pt idx="203">
                  <c:v>42369</c:v>
                </c:pt>
                <c:pt idx="204">
                  <c:v>42400</c:v>
                </c:pt>
                <c:pt idx="205">
                  <c:v>42429</c:v>
                </c:pt>
                <c:pt idx="206">
                  <c:v>42460</c:v>
                </c:pt>
              </c:numCache>
            </c:numRef>
          </c:cat>
          <c:val>
            <c:numRef>
              <c:f>'Model 2yr DefAmt'!$V$3:$V$208</c:f>
              <c:numCache>
                <c:formatCode>#,##0.0</c:formatCode>
                <c:ptCount val="206"/>
                <c:pt idx="11">
                  <c:v>40.830439105170527</c:v>
                </c:pt>
                <c:pt idx="12">
                  <c:v>40.002319224499487</c:v>
                </c:pt>
                <c:pt idx="13">
                  <c:v>39.122597026373469</c:v>
                </c:pt>
                <c:pt idx="14">
                  <c:v>37.246396833991795</c:v>
                </c:pt>
                <c:pt idx="15">
                  <c:v>36.641759590175681</c:v>
                </c:pt>
                <c:pt idx="16">
                  <c:v>35.735586369535056</c:v>
                </c:pt>
                <c:pt idx="17">
                  <c:v>34.564666254007321</c:v>
                </c:pt>
                <c:pt idx="18">
                  <c:v>34.623963604619959</c:v>
                </c:pt>
                <c:pt idx="19">
                  <c:v>34.117794655309339</c:v>
                </c:pt>
                <c:pt idx="20">
                  <c:v>32.597919062689144</c:v>
                </c:pt>
                <c:pt idx="21">
                  <c:v>32.24973752411519</c:v>
                </c:pt>
                <c:pt idx="22">
                  <c:v>31.578734699265894</c:v>
                </c:pt>
                <c:pt idx="23">
                  <c:v>30.862688280879013</c:v>
                </c:pt>
                <c:pt idx="24">
                  <c:v>29.514527477969864</c:v>
                </c:pt>
                <c:pt idx="25">
                  <c:v>29.27726080987668</c:v>
                </c:pt>
                <c:pt idx="26">
                  <c:v>29.065752374782136</c:v>
                </c:pt>
                <c:pt idx="27">
                  <c:v>29.635919358049733</c:v>
                </c:pt>
                <c:pt idx="28">
                  <c:v>28.917759522085021</c:v>
                </c:pt>
                <c:pt idx="29">
                  <c:v>30.334464180856429</c:v>
                </c:pt>
                <c:pt idx="30">
                  <c:v>29.237405909627881</c:v>
                </c:pt>
                <c:pt idx="31">
                  <c:v>28.838546471503577</c:v>
                </c:pt>
                <c:pt idx="32">
                  <c:v>30.243340532914445</c:v>
                </c:pt>
                <c:pt idx="33">
                  <c:v>30.098974034750441</c:v>
                </c:pt>
                <c:pt idx="34">
                  <c:v>28.677233509100276</c:v>
                </c:pt>
                <c:pt idx="35">
                  <c:v>27.986082002303277</c:v>
                </c:pt>
                <c:pt idx="36">
                  <c:v>26.578421169133577</c:v>
                </c:pt>
                <c:pt idx="37">
                  <c:v>26.205467423128425</c:v>
                </c:pt>
                <c:pt idx="38">
                  <c:v>24.656311847333143</c:v>
                </c:pt>
                <c:pt idx="39">
                  <c:v>22.311680237724715</c:v>
                </c:pt>
                <c:pt idx="40">
                  <c:v>21.227179122687289</c:v>
                </c:pt>
                <c:pt idx="41">
                  <c:v>20.817328588260708</c:v>
                </c:pt>
                <c:pt idx="42">
                  <c:v>19.932580717828912</c:v>
                </c:pt>
                <c:pt idx="43">
                  <c:v>19.687998775025889</c:v>
                </c:pt>
                <c:pt idx="44">
                  <c:v>20.054840789006889</c:v>
                </c:pt>
                <c:pt idx="45">
                  <c:v>20.276462259429351</c:v>
                </c:pt>
                <c:pt idx="46">
                  <c:v>20.883635846475627</c:v>
                </c:pt>
                <c:pt idx="47">
                  <c:v>21.594594173148224</c:v>
                </c:pt>
                <c:pt idx="48">
                  <c:v>21.396356375967301</c:v>
                </c:pt>
                <c:pt idx="49">
                  <c:v>21.488738440949518</c:v>
                </c:pt>
                <c:pt idx="50">
                  <c:v>22.717685760930166</c:v>
                </c:pt>
                <c:pt idx="51">
                  <c:v>23.739671878749945</c:v>
                </c:pt>
                <c:pt idx="52">
                  <c:v>24.575015128284249</c:v>
                </c:pt>
                <c:pt idx="53">
                  <c:v>24.997336043358757</c:v>
                </c:pt>
                <c:pt idx="54">
                  <c:v>26.156499971130586</c:v>
                </c:pt>
                <c:pt idx="55">
                  <c:v>26.468179697425398</c:v>
                </c:pt>
                <c:pt idx="56">
                  <c:v>28.141570710630845</c:v>
                </c:pt>
                <c:pt idx="57">
                  <c:v>28.679229394094591</c:v>
                </c:pt>
                <c:pt idx="58">
                  <c:v>29.824789067385865</c:v>
                </c:pt>
                <c:pt idx="59">
                  <c:v>31.886897915865788</c:v>
                </c:pt>
                <c:pt idx="60">
                  <c:v>33.453670957703721</c:v>
                </c:pt>
                <c:pt idx="61">
                  <c:v>34.103918298420879</c:v>
                </c:pt>
                <c:pt idx="62">
                  <c:v>37.00327779680282</c:v>
                </c:pt>
                <c:pt idx="63">
                  <c:v>39.254783600493766</c:v>
                </c:pt>
                <c:pt idx="64">
                  <c:v>41.554125748404061</c:v>
                </c:pt>
                <c:pt idx="65">
                  <c:v>42.202094381270058</c:v>
                </c:pt>
                <c:pt idx="66">
                  <c:v>41.704460465828362</c:v>
                </c:pt>
                <c:pt idx="67">
                  <c:v>41.87890260786665</c:v>
                </c:pt>
                <c:pt idx="68">
                  <c:v>44.029947622034243</c:v>
                </c:pt>
                <c:pt idx="69">
                  <c:v>44.084337789518017</c:v>
                </c:pt>
                <c:pt idx="70">
                  <c:v>44.13696996363511</c:v>
                </c:pt>
                <c:pt idx="71">
                  <c:v>46.249298737271261</c:v>
                </c:pt>
                <c:pt idx="72">
                  <c:v>46.033677278092966</c:v>
                </c:pt>
                <c:pt idx="73">
                  <c:v>46.0784197067386</c:v>
                </c:pt>
                <c:pt idx="74">
                  <c:v>48.627739738246234</c:v>
                </c:pt>
                <c:pt idx="75">
                  <c:v>49.001742379070308</c:v>
                </c:pt>
                <c:pt idx="76">
                  <c:v>49.449460080119209</c:v>
                </c:pt>
                <c:pt idx="77">
                  <c:v>50.803292305989928</c:v>
                </c:pt>
                <c:pt idx="78">
                  <c:v>51.418148942834009</c:v>
                </c:pt>
                <c:pt idx="79">
                  <c:v>51.300491081691305</c:v>
                </c:pt>
                <c:pt idx="80">
                  <c:v>50.923849521738347</c:v>
                </c:pt>
                <c:pt idx="81">
                  <c:v>50.868780307638573</c:v>
                </c:pt>
                <c:pt idx="82">
                  <c:v>50.791638738348453</c:v>
                </c:pt>
                <c:pt idx="83">
                  <c:v>51.561137418197504</c:v>
                </c:pt>
                <c:pt idx="84">
                  <c:v>51.509561881943895</c:v>
                </c:pt>
                <c:pt idx="85">
                  <c:v>51.414487998665479</c:v>
                </c:pt>
                <c:pt idx="86">
                  <c:v>52.197501466186836</c:v>
                </c:pt>
                <c:pt idx="87">
                  <c:v>52.22196376801746</c:v>
                </c:pt>
                <c:pt idx="88">
                  <c:v>52.224309601901908</c:v>
                </c:pt>
                <c:pt idx="89">
                  <c:v>52.992674553247028</c:v>
                </c:pt>
                <c:pt idx="90">
                  <c:v>52.906962169552926</c:v>
                </c:pt>
                <c:pt idx="91">
                  <c:v>52.899117174809035</c:v>
                </c:pt>
                <c:pt idx="92">
                  <c:v>53.336030554079557</c:v>
                </c:pt>
                <c:pt idx="93">
                  <c:v>53.228953700973094</c:v>
                </c:pt>
                <c:pt idx="94">
                  <c:v>53.695757091291696</c:v>
                </c:pt>
                <c:pt idx="95">
                  <c:v>55.756376024810137</c:v>
                </c:pt>
                <c:pt idx="96">
                  <c:v>55.474747759960266</c:v>
                </c:pt>
                <c:pt idx="97">
                  <c:v>55.459204427283609</c:v>
                </c:pt>
                <c:pt idx="98">
                  <c:v>56.706919964396562</c:v>
                </c:pt>
                <c:pt idx="99">
                  <c:v>56.543353203222566</c:v>
                </c:pt>
                <c:pt idx="100">
                  <c:v>56.993419060082985</c:v>
                </c:pt>
                <c:pt idx="101">
                  <c:v>58.070085980885239</c:v>
                </c:pt>
                <c:pt idx="102">
                  <c:v>58.00478641236964</c:v>
                </c:pt>
                <c:pt idx="103">
                  <c:v>57.982114643624612</c:v>
                </c:pt>
                <c:pt idx="104">
                  <c:v>60.30895954763227</c:v>
                </c:pt>
                <c:pt idx="105">
                  <c:v>60.400565993948618</c:v>
                </c:pt>
                <c:pt idx="106">
                  <c:v>60.09701857673349</c:v>
                </c:pt>
                <c:pt idx="107">
                  <c:v>61.574203967980651</c:v>
                </c:pt>
                <c:pt idx="108">
                  <c:v>61.28696633957037</c:v>
                </c:pt>
                <c:pt idx="109">
                  <c:v>61.332779468467493</c:v>
                </c:pt>
                <c:pt idx="110">
                  <c:v>61.726382599326229</c:v>
                </c:pt>
                <c:pt idx="111">
                  <c:v>61.885027365929943</c:v>
                </c:pt>
                <c:pt idx="112">
                  <c:v>61.798278136126896</c:v>
                </c:pt>
                <c:pt idx="113">
                  <c:v>61.953638058219937</c:v>
                </c:pt>
                <c:pt idx="114">
                  <c:v>61.962187849080223</c:v>
                </c:pt>
                <c:pt idx="115">
                  <c:v>61.751530334422043</c:v>
                </c:pt>
                <c:pt idx="116">
                  <c:v>60.849016816025369</c:v>
                </c:pt>
                <c:pt idx="117">
                  <c:v>60.934782469742288</c:v>
                </c:pt>
                <c:pt idx="118">
                  <c:v>60.746939630446349</c:v>
                </c:pt>
                <c:pt idx="119">
                  <c:v>55.388392324623382</c:v>
                </c:pt>
                <c:pt idx="120">
                  <c:v>54.092929918418193</c:v>
                </c:pt>
                <c:pt idx="121">
                  <c:v>53.963978051539371</c:v>
                </c:pt>
                <c:pt idx="122">
                  <c:v>47.478496309305001</c:v>
                </c:pt>
                <c:pt idx="123">
                  <c:v>45.697605095779579</c:v>
                </c:pt>
                <c:pt idx="124">
                  <c:v>44.714429265603826</c:v>
                </c:pt>
                <c:pt idx="125">
                  <c:v>39.718842333196051</c:v>
                </c:pt>
                <c:pt idx="126">
                  <c:v>39.262207915613658</c:v>
                </c:pt>
                <c:pt idx="127">
                  <c:v>38.047068519160462</c:v>
                </c:pt>
                <c:pt idx="128">
                  <c:v>36.22408094572755</c:v>
                </c:pt>
                <c:pt idx="129">
                  <c:v>36.63557469589766</c:v>
                </c:pt>
                <c:pt idx="130">
                  <c:v>36.745372877890546</c:v>
                </c:pt>
                <c:pt idx="131">
                  <c:v>35.337350348816088</c:v>
                </c:pt>
                <c:pt idx="132">
                  <c:v>35.775728860194832</c:v>
                </c:pt>
                <c:pt idx="133">
                  <c:v>33.876692837211593</c:v>
                </c:pt>
                <c:pt idx="134">
                  <c:v>32.445176831975033</c:v>
                </c:pt>
                <c:pt idx="135">
                  <c:v>32.622484074668847</c:v>
                </c:pt>
                <c:pt idx="136">
                  <c:v>34.228971833972338</c:v>
                </c:pt>
                <c:pt idx="137">
                  <c:v>33.129962306702097</c:v>
                </c:pt>
                <c:pt idx="138">
                  <c:v>33.378860945322131</c:v>
                </c:pt>
                <c:pt idx="139">
                  <c:v>33.643821343673849</c:v>
                </c:pt>
                <c:pt idx="140">
                  <c:v>33.722341694510732</c:v>
                </c:pt>
                <c:pt idx="141">
                  <c:v>34.004901924766642</c:v>
                </c:pt>
                <c:pt idx="142">
                  <c:v>34.211098139595833</c:v>
                </c:pt>
                <c:pt idx="143">
                  <c:v>38.105340505574134</c:v>
                </c:pt>
                <c:pt idx="144">
                  <c:v>38.791809740174131</c:v>
                </c:pt>
                <c:pt idx="145">
                  <c:v>39.601248389747326</c:v>
                </c:pt>
                <c:pt idx="146">
                  <c:v>44.361914268333706</c:v>
                </c:pt>
                <c:pt idx="147">
                  <c:v>45.468545789029562</c:v>
                </c:pt>
                <c:pt idx="148">
                  <c:v>47.306398388334671</c:v>
                </c:pt>
                <c:pt idx="149">
                  <c:v>50.052018195883903</c:v>
                </c:pt>
                <c:pt idx="150">
                  <c:v>50.768238243867899</c:v>
                </c:pt>
                <c:pt idx="151">
                  <c:v>50.957711299061003</c:v>
                </c:pt>
                <c:pt idx="152">
                  <c:v>51.522100269352052</c:v>
                </c:pt>
                <c:pt idx="153">
                  <c:v>51.722480289229736</c:v>
                </c:pt>
                <c:pt idx="154">
                  <c:v>51.078567367571054</c:v>
                </c:pt>
                <c:pt idx="155">
                  <c:v>51.194065565854373</c:v>
                </c:pt>
                <c:pt idx="156">
                  <c:v>51.273826048297082</c:v>
                </c:pt>
                <c:pt idx="157">
                  <c:v>50.97354228008146</c:v>
                </c:pt>
                <c:pt idx="158">
                  <c:v>49.901177496521356</c:v>
                </c:pt>
                <c:pt idx="159">
                  <c:v>50.185533111994474</c:v>
                </c:pt>
                <c:pt idx="160">
                  <c:v>50.027489187201681</c:v>
                </c:pt>
                <c:pt idx="161">
                  <c:v>48.13220816538481</c:v>
                </c:pt>
                <c:pt idx="162">
                  <c:v>48.474897463657669</c:v>
                </c:pt>
                <c:pt idx="163">
                  <c:v>49.07815801387585</c:v>
                </c:pt>
                <c:pt idx="164">
                  <c:v>47.767641111105817</c:v>
                </c:pt>
                <c:pt idx="165">
                  <c:v>47.906810897169763</c:v>
                </c:pt>
                <c:pt idx="166">
                  <c:v>48.567765718097249</c:v>
                </c:pt>
                <c:pt idx="167">
                  <c:v>46.315313503764713</c:v>
                </c:pt>
                <c:pt idx="168">
                  <c:v>45.984835978058868</c:v>
                </c:pt>
                <c:pt idx="169">
                  <c:v>46.133019583046888</c:v>
                </c:pt>
                <c:pt idx="170">
                  <c:v>43.949186346388217</c:v>
                </c:pt>
                <c:pt idx="171">
                  <c:v>43.906146553400248</c:v>
                </c:pt>
                <c:pt idx="172">
                  <c:v>44.051223232893648</c:v>
                </c:pt>
                <c:pt idx="173">
                  <c:v>42.855197534608152</c:v>
                </c:pt>
                <c:pt idx="174">
                  <c:v>42.916392112639812</c:v>
                </c:pt>
                <c:pt idx="175">
                  <c:v>42.993473831382317</c:v>
                </c:pt>
                <c:pt idx="176">
                  <c:v>42.255867672786934</c:v>
                </c:pt>
                <c:pt idx="177">
                  <c:v>42.406293008925871</c:v>
                </c:pt>
                <c:pt idx="178">
                  <c:v>43.148913151312001</c:v>
                </c:pt>
                <c:pt idx="179">
                  <c:v>41.483783280883657</c:v>
                </c:pt>
                <c:pt idx="180">
                  <c:v>41.652083488507728</c:v>
                </c:pt>
                <c:pt idx="181">
                  <c:v>41.793575052450521</c:v>
                </c:pt>
                <c:pt idx="182">
                  <c:v>40.549666204369046</c:v>
                </c:pt>
                <c:pt idx="183">
                  <c:v>39.253486299778515</c:v>
                </c:pt>
                <c:pt idx="184">
                  <c:v>39.317821965179562</c:v>
                </c:pt>
                <c:pt idx="185">
                  <c:v>38.95798717392158</c:v>
                </c:pt>
                <c:pt idx="186">
                  <c:v>39.163520950476126</c:v>
                </c:pt>
                <c:pt idx="187">
                  <c:v>39.290414840136791</c:v>
                </c:pt>
                <c:pt idx="188">
                  <c:v>40.121950606358425</c:v>
                </c:pt>
                <c:pt idx="189">
                  <c:v>39.500957671291403</c:v>
                </c:pt>
                <c:pt idx="190">
                  <c:v>39.642541703005051</c:v>
                </c:pt>
                <c:pt idx="191">
                  <c:v>40.355185043196059</c:v>
                </c:pt>
                <c:pt idx="192">
                  <c:v>39.693399601546986</c:v>
                </c:pt>
                <c:pt idx="193">
                  <c:v>39.508926365788511</c:v>
                </c:pt>
                <c:pt idx="194">
                  <c:v>39.761075706594113</c:v>
                </c:pt>
                <c:pt idx="195">
                  <c:v>39.724536571944896</c:v>
                </c:pt>
                <c:pt idx="196">
                  <c:v>39.873672965254599</c:v>
                </c:pt>
                <c:pt idx="197">
                  <c:v>39.912049945474408</c:v>
                </c:pt>
                <c:pt idx="198">
                  <c:v>40.011147125802452</c:v>
                </c:pt>
                <c:pt idx="199">
                  <c:v>39.68117040180779</c:v>
                </c:pt>
                <c:pt idx="200">
                  <c:v>38.707370273653112</c:v>
                </c:pt>
                <c:pt idx="201">
                  <c:v>38.566435026670803</c:v>
                </c:pt>
                <c:pt idx="202">
                  <c:v>38.527972505818809</c:v>
                </c:pt>
                <c:pt idx="203">
                  <c:v>37.766268039327528</c:v>
                </c:pt>
                <c:pt idx="204">
                  <c:v>37.349713201743086</c:v>
                </c:pt>
                <c:pt idx="205">
                  <c:v>37.442737579976509</c:v>
                </c:pt>
              </c:numCache>
            </c:numRef>
          </c:val>
          <c:smooth val="0"/>
          <c:extLst>
            <c:ext xmlns:c16="http://schemas.microsoft.com/office/drawing/2014/chart" uri="{C3380CC4-5D6E-409C-BE32-E72D297353CC}">
              <c16:uniqueId val="{00000001-472A-4C54-8059-026454C57B18}"/>
            </c:ext>
          </c:extLst>
        </c:ser>
        <c:ser>
          <c:idx val="2"/>
          <c:order val="2"/>
          <c:tx>
            <c:strRef>
              <c:f>'Model 2yr DefAmt'!$W$2</c:f>
              <c:strCache>
                <c:ptCount val="1"/>
                <c:pt idx="0">
                  <c:v>Best 2X fit</c:v>
                </c:pt>
              </c:strCache>
            </c:strRef>
          </c:tx>
          <c:spPr>
            <a:ln>
              <a:solidFill>
                <a:srgbClr val="C00000"/>
              </a:solidFill>
            </a:ln>
          </c:spPr>
          <c:marker>
            <c:symbol val="none"/>
          </c:marker>
          <c:val>
            <c:numRef>
              <c:f>'Model 2yr DefAmt'!$W$3:$W$208</c:f>
              <c:numCache>
                <c:formatCode>#,##0.0</c:formatCode>
                <c:ptCount val="206"/>
                <c:pt idx="11">
                  <c:v>38.760058699973968</c:v>
                </c:pt>
                <c:pt idx="12">
                  <c:v>37.915992142725671</c:v>
                </c:pt>
                <c:pt idx="13">
                  <c:v>37.017005026162238</c:v>
                </c:pt>
                <c:pt idx="14">
                  <c:v>35.646581749855102</c:v>
                </c:pt>
                <c:pt idx="15">
                  <c:v>35.029822687036173</c:v>
                </c:pt>
                <c:pt idx="16">
                  <c:v>34.105540788511959</c:v>
                </c:pt>
                <c:pt idx="17">
                  <c:v>33.208448823464536</c:v>
                </c:pt>
                <c:pt idx="18">
                  <c:v>33.2682227912168</c:v>
                </c:pt>
                <c:pt idx="19">
                  <c:v>32.751739055905261</c:v>
                </c:pt>
                <c:pt idx="20">
                  <c:v>31.646458459790423</c:v>
                </c:pt>
                <c:pt idx="21">
                  <c:v>31.343530643821467</c:v>
                </c:pt>
                <c:pt idx="22">
                  <c:v>30.658565016838352</c:v>
                </c:pt>
                <c:pt idx="23">
                  <c:v>30.161209519328224</c:v>
                </c:pt>
                <c:pt idx="24">
                  <c:v>28.859743979380923</c:v>
                </c:pt>
                <c:pt idx="25">
                  <c:v>28.645361512539139</c:v>
                </c:pt>
                <c:pt idx="26">
                  <c:v>28.408113125152212</c:v>
                </c:pt>
                <c:pt idx="27">
                  <c:v>28.987570345620085</c:v>
                </c:pt>
                <c:pt idx="28">
                  <c:v>28.256314629726504</c:v>
                </c:pt>
                <c:pt idx="29">
                  <c:v>29.487523001471146</c:v>
                </c:pt>
                <c:pt idx="30">
                  <c:v>28.366413000585737</c:v>
                </c:pt>
                <c:pt idx="31">
                  <c:v>28.004339947566834</c:v>
                </c:pt>
                <c:pt idx="32">
                  <c:v>29.090515154917441</c:v>
                </c:pt>
                <c:pt idx="33">
                  <c:v>29.007519658547835</c:v>
                </c:pt>
                <c:pt idx="34">
                  <c:v>27.597102651610854</c:v>
                </c:pt>
                <c:pt idx="35">
                  <c:v>26.911265213706272</c:v>
                </c:pt>
                <c:pt idx="36">
                  <c:v>25.509816124843439</c:v>
                </c:pt>
                <c:pt idx="37">
                  <c:v>25.129765511387802</c:v>
                </c:pt>
                <c:pt idx="38">
                  <c:v>23.790819992844447</c:v>
                </c:pt>
                <c:pt idx="39">
                  <c:v>21.483665811286585</c:v>
                </c:pt>
                <c:pt idx="40">
                  <c:v>20.36277453716427</c:v>
                </c:pt>
                <c:pt idx="41">
                  <c:v>19.782387148230967</c:v>
                </c:pt>
                <c:pt idx="42">
                  <c:v>18.908983882744351</c:v>
                </c:pt>
                <c:pt idx="43">
                  <c:v>18.729241443500243</c:v>
                </c:pt>
                <c:pt idx="44">
                  <c:v>18.712187564726108</c:v>
                </c:pt>
                <c:pt idx="45">
                  <c:v>19.001169633322107</c:v>
                </c:pt>
                <c:pt idx="46">
                  <c:v>19.649327721362027</c:v>
                </c:pt>
                <c:pt idx="47">
                  <c:v>20.113351539827036</c:v>
                </c:pt>
                <c:pt idx="48">
                  <c:v>19.954365308684004</c:v>
                </c:pt>
                <c:pt idx="49">
                  <c:v>20.038670662057768</c:v>
                </c:pt>
                <c:pt idx="50">
                  <c:v>21.12691319023827</c:v>
                </c:pt>
                <c:pt idx="51">
                  <c:v>22.20969705160951</c:v>
                </c:pt>
                <c:pt idx="52">
                  <c:v>23.112586241060598</c:v>
                </c:pt>
                <c:pt idx="53">
                  <c:v>23.379611162506606</c:v>
                </c:pt>
                <c:pt idx="54">
                  <c:v>24.612163701636362</c:v>
                </c:pt>
                <c:pt idx="55">
                  <c:v>24.997968453514147</c:v>
                </c:pt>
                <c:pt idx="56">
                  <c:v>26.493623722307021</c:v>
                </c:pt>
                <c:pt idx="57">
                  <c:v>27.090473237258706</c:v>
                </c:pt>
                <c:pt idx="58">
                  <c:v>28.310278635085169</c:v>
                </c:pt>
                <c:pt idx="59">
                  <c:v>30.067587761756073</c:v>
                </c:pt>
                <c:pt idx="60">
                  <c:v>31.715976574910911</c:v>
                </c:pt>
                <c:pt idx="61">
                  <c:v>32.422013450385933</c:v>
                </c:pt>
                <c:pt idx="62">
                  <c:v>34.855102126811047</c:v>
                </c:pt>
                <c:pt idx="63">
                  <c:v>37.221335638708396</c:v>
                </c:pt>
                <c:pt idx="64">
                  <c:v>39.678136964649781</c:v>
                </c:pt>
                <c:pt idx="65">
                  <c:v>40.394014941903563</c:v>
                </c:pt>
                <c:pt idx="66">
                  <c:v>39.991655602574681</c:v>
                </c:pt>
                <c:pt idx="67">
                  <c:v>40.27975089620314</c:v>
                </c:pt>
                <c:pt idx="68">
                  <c:v>42.277898275510552</c:v>
                </c:pt>
                <c:pt idx="69">
                  <c:v>42.403536664877166</c:v>
                </c:pt>
                <c:pt idx="70">
                  <c:v>42.493227698373957</c:v>
                </c:pt>
                <c:pt idx="71">
                  <c:v>44.349274539956724</c:v>
                </c:pt>
                <c:pt idx="72">
                  <c:v>44.201717205076804</c:v>
                </c:pt>
                <c:pt idx="73">
                  <c:v>44.416782390273042</c:v>
                </c:pt>
                <c:pt idx="74">
                  <c:v>46.773143855728151</c:v>
                </c:pt>
                <c:pt idx="75">
                  <c:v>47.22333573367996</c:v>
                </c:pt>
                <c:pt idx="76">
                  <c:v>47.491522655659509</c:v>
                </c:pt>
                <c:pt idx="77">
                  <c:v>48.729924031383632</c:v>
                </c:pt>
                <c:pt idx="78">
                  <c:v>49.512554256717763</c:v>
                </c:pt>
                <c:pt idx="79">
                  <c:v>49.504247592187767</c:v>
                </c:pt>
                <c:pt idx="80">
                  <c:v>48.857515956894758</c:v>
                </c:pt>
                <c:pt idx="81">
                  <c:v>48.932251919664836</c:v>
                </c:pt>
                <c:pt idx="82">
                  <c:v>49.06622361626367</c:v>
                </c:pt>
                <c:pt idx="83">
                  <c:v>49.471843298822421</c:v>
                </c:pt>
                <c:pt idx="84">
                  <c:v>49.596656621477067</c:v>
                </c:pt>
                <c:pt idx="85">
                  <c:v>49.714307130491747</c:v>
                </c:pt>
                <c:pt idx="86">
                  <c:v>50.332295081279781</c:v>
                </c:pt>
                <c:pt idx="87">
                  <c:v>50.385633552387887</c:v>
                </c:pt>
                <c:pt idx="88">
                  <c:v>50.459898291692227</c:v>
                </c:pt>
                <c:pt idx="89">
                  <c:v>51.170045583429044</c:v>
                </c:pt>
                <c:pt idx="90">
                  <c:v>51.164871126279891</c:v>
                </c:pt>
                <c:pt idx="91">
                  <c:v>51.187218591052883</c:v>
                </c:pt>
                <c:pt idx="92">
                  <c:v>51.523822312368452</c:v>
                </c:pt>
                <c:pt idx="93">
                  <c:v>51.389094433727308</c:v>
                </c:pt>
                <c:pt idx="94">
                  <c:v>51.726475995796207</c:v>
                </c:pt>
                <c:pt idx="95">
                  <c:v>53.566931500221571</c:v>
                </c:pt>
                <c:pt idx="96">
                  <c:v>53.43861182876114</c:v>
                </c:pt>
                <c:pt idx="97">
                  <c:v>53.579623432752584</c:v>
                </c:pt>
                <c:pt idx="98">
                  <c:v>54.515004994149862</c:v>
                </c:pt>
                <c:pt idx="99">
                  <c:v>54.497062270392803</c:v>
                </c:pt>
                <c:pt idx="100">
                  <c:v>55.011546384200201</c:v>
                </c:pt>
                <c:pt idx="101">
                  <c:v>56.050230119961412</c:v>
                </c:pt>
                <c:pt idx="102">
                  <c:v>56.074552023532519</c:v>
                </c:pt>
                <c:pt idx="103">
                  <c:v>56.276538223111189</c:v>
                </c:pt>
                <c:pt idx="104">
                  <c:v>58.605539723330324</c:v>
                </c:pt>
                <c:pt idx="105">
                  <c:v>58.830791262773062</c:v>
                </c:pt>
                <c:pt idx="106">
                  <c:v>58.752186899124396</c:v>
                </c:pt>
                <c:pt idx="107">
                  <c:v>60.071108158353894</c:v>
                </c:pt>
                <c:pt idx="108">
                  <c:v>59.883162782997815</c:v>
                </c:pt>
                <c:pt idx="109">
                  <c:v>59.891589627531388</c:v>
                </c:pt>
                <c:pt idx="110">
                  <c:v>60.447535164928652</c:v>
                </c:pt>
                <c:pt idx="111">
                  <c:v>60.42080193477095</c:v>
                </c:pt>
                <c:pt idx="112">
                  <c:v>60.249068574334586</c:v>
                </c:pt>
                <c:pt idx="113">
                  <c:v>60.312182697116185</c:v>
                </c:pt>
                <c:pt idx="114">
                  <c:v>60.181307774616897</c:v>
                </c:pt>
                <c:pt idx="115">
                  <c:v>60.072620825693377</c:v>
                </c:pt>
                <c:pt idx="116">
                  <c:v>59.884677146027016</c:v>
                </c:pt>
                <c:pt idx="117">
                  <c:v>60.011948326982093</c:v>
                </c:pt>
                <c:pt idx="118">
                  <c:v>59.885611567656696</c:v>
                </c:pt>
                <c:pt idx="119">
                  <c:v>54.811302025416964</c:v>
                </c:pt>
                <c:pt idx="120">
                  <c:v>54.421459059153761</c:v>
                </c:pt>
                <c:pt idx="121">
                  <c:v>53.98930231557577</c:v>
                </c:pt>
                <c:pt idx="122">
                  <c:v>49.614068558278234</c:v>
                </c:pt>
                <c:pt idx="123">
                  <c:v>48.772887795243363</c:v>
                </c:pt>
                <c:pt idx="124">
                  <c:v>47.994688985087365</c:v>
                </c:pt>
                <c:pt idx="125">
                  <c:v>43.408610658101225</c:v>
                </c:pt>
                <c:pt idx="126">
                  <c:v>42.786489412026469</c:v>
                </c:pt>
                <c:pt idx="127">
                  <c:v>42.27444468033562</c:v>
                </c:pt>
                <c:pt idx="128">
                  <c:v>40.736161537912807</c:v>
                </c:pt>
                <c:pt idx="129">
                  <c:v>40.822599572197078</c:v>
                </c:pt>
                <c:pt idx="130">
                  <c:v>40.467765677103884</c:v>
                </c:pt>
                <c:pt idx="131">
                  <c:v>38.9186753731571</c:v>
                </c:pt>
                <c:pt idx="132">
                  <c:v>38.996812918600725</c:v>
                </c:pt>
                <c:pt idx="133">
                  <c:v>37.563961632497239</c:v>
                </c:pt>
                <c:pt idx="134">
                  <c:v>36.562270348833664</c:v>
                </c:pt>
                <c:pt idx="135">
                  <c:v>36.460859214930949</c:v>
                </c:pt>
                <c:pt idx="136">
                  <c:v>37.506429815588447</c:v>
                </c:pt>
                <c:pt idx="137">
                  <c:v>36.494341166942476</c:v>
                </c:pt>
                <c:pt idx="138">
                  <c:v>36.637573717703148</c:v>
                </c:pt>
                <c:pt idx="139">
                  <c:v>36.620797345260584</c:v>
                </c:pt>
                <c:pt idx="140">
                  <c:v>36.392664369908402</c:v>
                </c:pt>
                <c:pt idx="141">
                  <c:v>36.700393729390484</c:v>
                </c:pt>
                <c:pt idx="142">
                  <c:v>36.558976110556117</c:v>
                </c:pt>
                <c:pt idx="143">
                  <c:v>40.01800517743753</c:v>
                </c:pt>
                <c:pt idx="144">
                  <c:v>40.024896250546959</c:v>
                </c:pt>
                <c:pt idx="145">
                  <c:v>40.612579615844282</c:v>
                </c:pt>
                <c:pt idx="146">
                  <c:v>45.012718103782603</c:v>
                </c:pt>
                <c:pt idx="147">
                  <c:v>45.989989369049653</c:v>
                </c:pt>
                <c:pt idx="148">
                  <c:v>47.5437960174023</c:v>
                </c:pt>
                <c:pt idx="149">
                  <c:v>50.094913656291311</c:v>
                </c:pt>
                <c:pt idx="150">
                  <c:v>50.562271312862023</c:v>
                </c:pt>
                <c:pt idx="151">
                  <c:v>50.743488163752303</c:v>
                </c:pt>
                <c:pt idx="152">
                  <c:v>51.38426001322901</c:v>
                </c:pt>
                <c:pt idx="153">
                  <c:v>51.633335106959478</c:v>
                </c:pt>
                <c:pt idx="154">
                  <c:v>50.996581229295828</c:v>
                </c:pt>
                <c:pt idx="155">
                  <c:v>51.136518731568415</c:v>
                </c:pt>
                <c:pt idx="156">
                  <c:v>51.169788780690567</c:v>
                </c:pt>
                <c:pt idx="157">
                  <c:v>50.828085138192705</c:v>
                </c:pt>
                <c:pt idx="158">
                  <c:v>50.278656082534013</c:v>
                </c:pt>
                <c:pt idx="159">
                  <c:v>50.338601268050581</c:v>
                </c:pt>
                <c:pt idx="160">
                  <c:v>50.305362013208068</c:v>
                </c:pt>
                <c:pt idx="161">
                  <c:v>49.547090199954326</c:v>
                </c:pt>
                <c:pt idx="162">
                  <c:v>49.655075582168593</c:v>
                </c:pt>
                <c:pt idx="163">
                  <c:v>50.139624285768051</c:v>
                </c:pt>
                <c:pt idx="164">
                  <c:v>49.084803307330901</c:v>
                </c:pt>
                <c:pt idx="165">
                  <c:v>49.08186236109097</c:v>
                </c:pt>
                <c:pt idx="166">
                  <c:v>49.501153445915222</c:v>
                </c:pt>
                <c:pt idx="167">
                  <c:v>47.638589465105227</c:v>
                </c:pt>
                <c:pt idx="168">
                  <c:v>47.35088405389574</c:v>
                </c:pt>
                <c:pt idx="169">
                  <c:v>47.36288694787828</c:v>
                </c:pt>
                <c:pt idx="170">
                  <c:v>45.814773303305273</c:v>
                </c:pt>
                <c:pt idx="171">
                  <c:v>45.835147333452269</c:v>
                </c:pt>
                <c:pt idx="172">
                  <c:v>45.860390466073767</c:v>
                </c:pt>
                <c:pt idx="173">
                  <c:v>44.942813280874972</c:v>
                </c:pt>
                <c:pt idx="174">
                  <c:v>44.854669160632724</c:v>
                </c:pt>
                <c:pt idx="175">
                  <c:v>44.817797498647238</c:v>
                </c:pt>
                <c:pt idx="176">
                  <c:v>44.269863074766803</c:v>
                </c:pt>
                <c:pt idx="177">
                  <c:v>44.301184816581895</c:v>
                </c:pt>
                <c:pt idx="178">
                  <c:v>45.024566318172091</c:v>
                </c:pt>
                <c:pt idx="179">
                  <c:v>43.849823883117679</c:v>
                </c:pt>
                <c:pt idx="180">
                  <c:v>43.979022657250795</c:v>
                </c:pt>
                <c:pt idx="181">
                  <c:v>44.175782159006374</c:v>
                </c:pt>
                <c:pt idx="182">
                  <c:v>43.428517465851598</c:v>
                </c:pt>
                <c:pt idx="183">
                  <c:v>42.094569496794094</c:v>
                </c:pt>
                <c:pt idx="184">
                  <c:v>42.029322739798133</c:v>
                </c:pt>
                <c:pt idx="185">
                  <c:v>41.837242461585134</c:v>
                </c:pt>
                <c:pt idx="186">
                  <c:v>41.778061546546084</c:v>
                </c:pt>
                <c:pt idx="187">
                  <c:v>41.936458166486418</c:v>
                </c:pt>
                <c:pt idx="188">
                  <c:v>41.839410447031284</c:v>
                </c:pt>
                <c:pt idx="189">
                  <c:v>41.868359200570424</c:v>
                </c:pt>
                <c:pt idx="190">
                  <c:v>41.903610676220865</c:v>
                </c:pt>
                <c:pt idx="191">
                  <c:v>42.768339329325755</c:v>
                </c:pt>
                <c:pt idx="192">
                  <c:v>41.91460287827924</c:v>
                </c:pt>
                <c:pt idx="193">
                  <c:v>41.722133272696979</c:v>
                </c:pt>
                <c:pt idx="194">
                  <c:v>41.754596030022086</c:v>
                </c:pt>
                <c:pt idx="195">
                  <c:v>41.756934529241377</c:v>
                </c:pt>
                <c:pt idx="196">
                  <c:v>41.718674444100884</c:v>
                </c:pt>
                <c:pt idx="197">
                  <c:v>41.687229414129419</c:v>
                </c:pt>
                <c:pt idx="198">
                  <c:v>41.749787863732024</c:v>
                </c:pt>
                <c:pt idx="199">
                  <c:v>41.334837865579956</c:v>
                </c:pt>
                <c:pt idx="200">
                  <c:v>40.562827477513764</c:v>
                </c:pt>
                <c:pt idx="201">
                  <c:v>40.475621984012733</c:v>
                </c:pt>
                <c:pt idx="202">
                  <c:v>40.28001514402672</c:v>
                </c:pt>
                <c:pt idx="203">
                  <c:v>39.707809360683271</c:v>
                </c:pt>
                <c:pt idx="204">
                  <c:v>39.338364105977135</c:v>
                </c:pt>
                <c:pt idx="205">
                  <c:v>39.243842040430479</c:v>
                </c:pt>
              </c:numCache>
            </c:numRef>
          </c:val>
          <c:smooth val="0"/>
          <c:extLst>
            <c:ext xmlns:c16="http://schemas.microsoft.com/office/drawing/2014/chart" uri="{C3380CC4-5D6E-409C-BE32-E72D297353CC}">
              <c16:uniqueId val="{00000002-472A-4C54-8059-026454C57B18}"/>
            </c:ext>
          </c:extLst>
        </c:ser>
        <c:dLbls>
          <c:showLegendKey val="0"/>
          <c:showVal val="0"/>
          <c:showCatName val="0"/>
          <c:showSerName val="0"/>
          <c:showPercent val="0"/>
          <c:showBubbleSize val="0"/>
        </c:dLbls>
        <c:smooth val="0"/>
        <c:axId val="57626624"/>
        <c:axId val="57628160"/>
      </c:lineChart>
      <c:dateAx>
        <c:axId val="57626624"/>
        <c:scaling>
          <c:orientation val="minMax"/>
        </c:scaling>
        <c:delete val="0"/>
        <c:axPos val="b"/>
        <c:numFmt formatCode="yyyy"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7628160"/>
        <c:crosses val="autoZero"/>
        <c:auto val="1"/>
        <c:lblOffset val="100"/>
        <c:baseTimeUnit val="months"/>
        <c:majorUnit val="12"/>
        <c:majorTimeUnit val="months"/>
      </c:dateAx>
      <c:valAx>
        <c:axId val="57628160"/>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7626624"/>
        <c:crosses val="autoZero"/>
        <c:crossBetween val="between"/>
      </c:val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'Model 2yr DefAmt'!$P$2</c:f>
              <c:strCache>
                <c:ptCount val="1"/>
                <c:pt idx="0">
                  <c:v>Sr Unsec Recovery</c:v>
                </c:pt>
              </c:strCache>
            </c:strRef>
          </c:tx>
          <c:spPr>
            <a:ln w="25400">
              <a:solidFill>
                <a:srgbClr val="0C2B53"/>
              </a:solidFill>
            </a:ln>
          </c:spPr>
          <c:marker>
            <c:symbol val="none"/>
          </c:marker>
          <c:cat>
            <c:strRef>
              <c:f>'Model 2yr DefAmt'!$K$2:$K$215</c:f>
              <c:strCache>
                <c:ptCount val="207"/>
                <c:pt idx="0">
                  <c:v>reportdate</c:v>
                </c:pt>
                <c:pt idx="1">
                  <c:v>01/31/1999</c:v>
                </c:pt>
                <c:pt idx="2">
                  <c:v>02/28/1999</c:v>
                </c:pt>
                <c:pt idx="3">
                  <c:v>03/31/1999</c:v>
                </c:pt>
                <c:pt idx="4">
                  <c:v>04/30/1999</c:v>
                </c:pt>
                <c:pt idx="5">
                  <c:v>05/31/1999</c:v>
                </c:pt>
                <c:pt idx="6">
                  <c:v>06/30/1999</c:v>
                </c:pt>
                <c:pt idx="7">
                  <c:v>07/31/1999</c:v>
                </c:pt>
                <c:pt idx="8">
                  <c:v>08/31/1999</c:v>
                </c:pt>
                <c:pt idx="9">
                  <c:v>09/30/1999</c:v>
                </c:pt>
                <c:pt idx="10">
                  <c:v>10/31/1999</c:v>
                </c:pt>
                <c:pt idx="11">
                  <c:v>11/30/1999</c:v>
                </c:pt>
                <c:pt idx="12">
                  <c:v>12/31/1999</c:v>
                </c:pt>
                <c:pt idx="13">
                  <c:v>01/31/2000</c:v>
                </c:pt>
                <c:pt idx="14">
                  <c:v>02/29/2000</c:v>
                </c:pt>
                <c:pt idx="15">
                  <c:v>03/31/2000</c:v>
                </c:pt>
                <c:pt idx="16">
                  <c:v>04/30/2000</c:v>
                </c:pt>
                <c:pt idx="17">
                  <c:v>05/31/2000</c:v>
                </c:pt>
                <c:pt idx="18">
                  <c:v>06/30/2000</c:v>
                </c:pt>
                <c:pt idx="19">
                  <c:v>07/31/2000</c:v>
                </c:pt>
                <c:pt idx="20">
                  <c:v>08/31/2000</c:v>
                </c:pt>
                <c:pt idx="21">
                  <c:v>09/30/2000</c:v>
                </c:pt>
                <c:pt idx="22">
                  <c:v>10/31/2000</c:v>
                </c:pt>
                <c:pt idx="23">
                  <c:v>11/30/2000</c:v>
                </c:pt>
                <c:pt idx="24">
                  <c:v>12/31/2000</c:v>
                </c:pt>
                <c:pt idx="25">
                  <c:v>01/31/2001</c:v>
                </c:pt>
                <c:pt idx="26">
                  <c:v>02/28/2001</c:v>
                </c:pt>
                <c:pt idx="27">
                  <c:v>03/31/2001</c:v>
                </c:pt>
                <c:pt idx="28">
                  <c:v>04/30/2001</c:v>
                </c:pt>
                <c:pt idx="29">
                  <c:v>05/31/2001</c:v>
                </c:pt>
                <c:pt idx="30">
                  <c:v>06/30/2001</c:v>
                </c:pt>
                <c:pt idx="31">
                  <c:v>07/31/2001</c:v>
                </c:pt>
                <c:pt idx="32">
                  <c:v>08/31/2001</c:v>
                </c:pt>
                <c:pt idx="33">
                  <c:v>09/30/2001</c:v>
                </c:pt>
                <c:pt idx="34">
                  <c:v>10/31/2001</c:v>
                </c:pt>
                <c:pt idx="35">
                  <c:v>11/30/2001</c:v>
                </c:pt>
                <c:pt idx="36">
                  <c:v>12/31/2001</c:v>
                </c:pt>
                <c:pt idx="37">
                  <c:v>01/31/2002</c:v>
                </c:pt>
                <c:pt idx="38">
                  <c:v>02/28/2002</c:v>
                </c:pt>
                <c:pt idx="39">
                  <c:v>03/31/2002</c:v>
                </c:pt>
                <c:pt idx="40">
                  <c:v>04/30/2002</c:v>
                </c:pt>
                <c:pt idx="41">
                  <c:v>05/31/2002</c:v>
                </c:pt>
                <c:pt idx="42">
                  <c:v>06/30/2002</c:v>
                </c:pt>
                <c:pt idx="43">
                  <c:v>07/31/2002</c:v>
                </c:pt>
                <c:pt idx="44">
                  <c:v>08/31/2002</c:v>
                </c:pt>
                <c:pt idx="45">
                  <c:v>09/30/2002</c:v>
                </c:pt>
                <c:pt idx="46">
                  <c:v>10/31/2002</c:v>
                </c:pt>
                <c:pt idx="47">
                  <c:v>11/30/2002</c:v>
                </c:pt>
                <c:pt idx="48">
                  <c:v>12/31/2002</c:v>
                </c:pt>
                <c:pt idx="49">
                  <c:v>01/31/2003</c:v>
                </c:pt>
                <c:pt idx="50">
                  <c:v>02/28/2003</c:v>
                </c:pt>
                <c:pt idx="51">
                  <c:v>03/31/2003</c:v>
                </c:pt>
                <c:pt idx="52">
                  <c:v>04/30/2003</c:v>
                </c:pt>
                <c:pt idx="53">
                  <c:v>05/31/2003</c:v>
                </c:pt>
                <c:pt idx="54">
                  <c:v>06/30/2003</c:v>
                </c:pt>
                <c:pt idx="55">
                  <c:v>07/31/2003</c:v>
                </c:pt>
                <c:pt idx="56">
                  <c:v>08/31/2003</c:v>
                </c:pt>
                <c:pt idx="57">
                  <c:v>09/30/2003</c:v>
                </c:pt>
                <c:pt idx="58">
                  <c:v>10/31/2003</c:v>
                </c:pt>
                <c:pt idx="59">
                  <c:v>11/30/2003</c:v>
                </c:pt>
                <c:pt idx="60">
                  <c:v>12/31/2003</c:v>
                </c:pt>
                <c:pt idx="61">
                  <c:v>01/31/2004</c:v>
                </c:pt>
                <c:pt idx="62">
                  <c:v>02/29/2004</c:v>
                </c:pt>
                <c:pt idx="63">
                  <c:v>03/31/2004</c:v>
                </c:pt>
                <c:pt idx="64">
                  <c:v>04/30/2004</c:v>
                </c:pt>
                <c:pt idx="65">
                  <c:v>05/31/2004</c:v>
                </c:pt>
                <c:pt idx="66">
                  <c:v>06/30/2004</c:v>
                </c:pt>
                <c:pt idx="67">
                  <c:v>07/31/2004</c:v>
                </c:pt>
                <c:pt idx="68">
                  <c:v>08/31/2004</c:v>
                </c:pt>
                <c:pt idx="69">
                  <c:v>09/30/2004</c:v>
                </c:pt>
                <c:pt idx="70">
                  <c:v>10/31/2004</c:v>
                </c:pt>
                <c:pt idx="71">
                  <c:v>11/30/2004</c:v>
                </c:pt>
                <c:pt idx="72">
                  <c:v>12/31/2004</c:v>
                </c:pt>
                <c:pt idx="73">
                  <c:v>01/31/2005</c:v>
                </c:pt>
                <c:pt idx="74">
                  <c:v>02/28/2005</c:v>
                </c:pt>
                <c:pt idx="75">
                  <c:v>03/31/2005</c:v>
                </c:pt>
                <c:pt idx="76">
                  <c:v>04/30/2005</c:v>
                </c:pt>
                <c:pt idx="77">
                  <c:v>05/31/2005</c:v>
                </c:pt>
                <c:pt idx="78">
                  <c:v>06/30/2005</c:v>
                </c:pt>
                <c:pt idx="79">
                  <c:v>07/31/2005</c:v>
                </c:pt>
                <c:pt idx="80">
                  <c:v>08/31/2005</c:v>
                </c:pt>
                <c:pt idx="81">
                  <c:v>09/30/2005</c:v>
                </c:pt>
                <c:pt idx="82">
                  <c:v>10/31/2005</c:v>
                </c:pt>
                <c:pt idx="83">
                  <c:v>11/30/2005</c:v>
                </c:pt>
                <c:pt idx="84">
                  <c:v>12/31/2005</c:v>
                </c:pt>
                <c:pt idx="85">
                  <c:v>01/31/2006</c:v>
                </c:pt>
                <c:pt idx="86">
                  <c:v>02/28/2006</c:v>
                </c:pt>
                <c:pt idx="87">
                  <c:v>03/31/2006</c:v>
                </c:pt>
                <c:pt idx="88">
                  <c:v>04/30/2006</c:v>
                </c:pt>
                <c:pt idx="89">
                  <c:v>05/31/2006</c:v>
                </c:pt>
                <c:pt idx="90">
                  <c:v>06/30/2006</c:v>
                </c:pt>
                <c:pt idx="91">
                  <c:v>07/31/2006</c:v>
                </c:pt>
                <c:pt idx="92">
                  <c:v>08/31/2006</c:v>
                </c:pt>
                <c:pt idx="93">
                  <c:v>09/30/2006</c:v>
                </c:pt>
                <c:pt idx="94">
                  <c:v>10/31/2006</c:v>
                </c:pt>
                <c:pt idx="95">
                  <c:v>11/30/2006</c:v>
                </c:pt>
                <c:pt idx="96">
                  <c:v>12/31/2006</c:v>
                </c:pt>
                <c:pt idx="97">
                  <c:v>01/31/2007</c:v>
                </c:pt>
                <c:pt idx="98">
                  <c:v>02/28/2007</c:v>
                </c:pt>
                <c:pt idx="99">
                  <c:v>03/31/2007</c:v>
                </c:pt>
                <c:pt idx="100">
                  <c:v>04/30/2007</c:v>
                </c:pt>
                <c:pt idx="101">
                  <c:v>05/31/2007</c:v>
                </c:pt>
                <c:pt idx="102">
                  <c:v>06/30/2007</c:v>
                </c:pt>
                <c:pt idx="103">
                  <c:v>07/31/2007</c:v>
                </c:pt>
                <c:pt idx="104">
                  <c:v>08/31/2007</c:v>
                </c:pt>
                <c:pt idx="105">
                  <c:v>09/30/2007</c:v>
                </c:pt>
                <c:pt idx="106">
                  <c:v>10/31/2007</c:v>
                </c:pt>
                <c:pt idx="107">
                  <c:v>11/30/2007</c:v>
                </c:pt>
                <c:pt idx="108">
                  <c:v>12/31/2007</c:v>
                </c:pt>
                <c:pt idx="109">
                  <c:v>01/31/2008</c:v>
                </c:pt>
                <c:pt idx="110">
                  <c:v>02/29/2008</c:v>
                </c:pt>
                <c:pt idx="111">
                  <c:v>03/31/2008</c:v>
                </c:pt>
                <c:pt idx="112">
                  <c:v>04/30/2008</c:v>
                </c:pt>
                <c:pt idx="113">
                  <c:v>05/31/2008</c:v>
                </c:pt>
                <c:pt idx="114">
                  <c:v>06/30/2008</c:v>
                </c:pt>
                <c:pt idx="115">
                  <c:v>07/31/2008</c:v>
                </c:pt>
                <c:pt idx="116">
                  <c:v>08/31/2008</c:v>
                </c:pt>
                <c:pt idx="117">
                  <c:v>09/30/2008</c:v>
                </c:pt>
                <c:pt idx="118">
                  <c:v>10/31/2008</c:v>
                </c:pt>
                <c:pt idx="119">
                  <c:v>11/30/2008</c:v>
                </c:pt>
                <c:pt idx="120">
                  <c:v>12/31/2008</c:v>
                </c:pt>
                <c:pt idx="121">
                  <c:v>01/31/2009</c:v>
                </c:pt>
                <c:pt idx="122">
                  <c:v>02/28/2009</c:v>
                </c:pt>
                <c:pt idx="123">
                  <c:v>03/31/2009</c:v>
                </c:pt>
                <c:pt idx="124">
                  <c:v>04/30/2009</c:v>
                </c:pt>
                <c:pt idx="125">
                  <c:v>05/31/2009</c:v>
                </c:pt>
                <c:pt idx="126">
                  <c:v>06/30/2009</c:v>
                </c:pt>
                <c:pt idx="127">
                  <c:v>07/31/2009</c:v>
                </c:pt>
                <c:pt idx="128">
                  <c:v>08/31/2009</c:v>
                </c:pt>
                <c:pt idx="129">
                  <c:v>09/30/2009</c:v>
                </c:pt>
                <c:pt idx="130">
                  <c:v>10/31/2009</c:v>
                </c:pt>
                <c:pt idx="131">
                  <c:v>11/30/2009</c:v>
                </c:pt>
                <c:pt idx="132">
                  <c:v>12/31/2009</c:v>
                </c:pt>
                <c:pt idx="133">
                  <c:v>01/31/2010</c:v>
                </c:pt>
                <c:pt idx="134">
                  <c:v>02/28/2010</c:v>
                </c:pt>
                <c:pt idx="135">
                  <c:v>03/31/2010</c:v>
                </c:pt>
                <c:pt idx="136">
                  <c:v>04/30/2010</c:v>
                </c:pt>
                <c:pt idx="137">
                  <c:v>05/31/2010</c:v>
                </c:pt>
                <c:pt idx="138">
                  <c:v>06/30/2010</c:v>
                </c:pt>
                <c:pt idx="139">
                  <c:v>07/31/2010</c:v>
                </c:pt>
                <c:pt idx="140">
                  <c:v>08/31/2010</c:v>
                </c:pt>
                <c:pt idx="141">
                  <c:v>09/30/2010</c:v>
                </c:pt>
                <c:pt idx="142">
                  <c:v>10/31/2010</c:v>
                </c:pt>
                <c:pt idx="143">
                  <c:v>11/30/2010</c:v>
                </c:pt>
                <c:pt idx="144">
                  <c:v>12/31/2010</c:v>
                </c:pt>
                <c:pt idx="145">
                  <c:v>01/31/2011</c:v>
                </c:pt>
                <c:pt idx="146">
                  <c:v>02/28/2011</c:v>
                </c:pt>
                <c:pt idx="147">
                  <c:v>03/31/2011</c:v>
                </c:pt>
                <c:pt idx="148">
                  <c:v>04/30/2011</c:v>
                </c:pt>
                <c:pt idx="149">
                  <c:v>05/31/2011</c:v>
                </c:pt>
                <c:pt idx="150">
                  <c:v>06/30/2011</c:v>
                </c:pt>
                <c:pt idx="151">
                  <c:v>07/31/2011</c:v>
                </c:pt>
                <c:pt idx="152">
                  <c:v>08/31/2011</c:v>
                </c:pt>
                <c:pt idx="153">
                  <c:v>09/30/2011</c:v>
                </c:pt>
                <c:pt idx="154">
                  <c:v>10/31/2011</c:v>
                </c:pt>
                <c:pt idx="155">
                  <c:v>11/30/2011</c:v>
                </c:pt>
                <c:pt idx="156">
                  <c:v>12/31/2011</c:v>
                </c:pt>
                <c:pt idx="157">
                  <c:v>01/31/2012</c:v>
                </c:pt>
                <c:pt idx="158">
                  <c:v>02/29/2012</c:v>
                </c:pt>
                <c:pt idx="159">
                  <c:v>03/31/2012</c:v>
                </c:pt>
                <c:pt idx="160">
                  <c:v>04/30/2012</c:v>
                </c:pt>
                <c:pt idx="161">
                  <c:v>05/31/2012</c:v>
                </c:pt>
                <c:pt idx="162">
                  <c:v>06/30/2012</c:v>
                </c:pt>
                <c:pt idx="163">
                  <c:v>07/31/2012</c:v>
                </c:pt>
                <c:pt idx="164">
                  <c:v>08/31/2012</c:v>
                </c:pt>
                <c:pt idx="165">
                  <c:v>09/30/2012</c:v>
                </c:pt>
                <c:pt idx="166">
                  <c:v>10/31/2012</c:v>
                </c:pt>
                <c:pt idx="167">
                  <c:v>11/30/2012</c:v>
                </c:pt>
                <c:pt idx="168">
                  <c:v>12/31/2012</c:v>
                </c:pt>
                <c:pt idx="169">
                  <c:v>01/31/2013</c:v>
                </c:pt>
                <c:pt idx="170">
                  <c:v>02/28/2013</c:v>
                </c:pt>
                <c:pt idx="171">
                  <c:v>03/31/2013</c:v>
                </c:pt>
                <c:pt idx="172">
                  <c:v>04/30/2013</c:v>
                </c:pt>
                <c:pt idx="173">
                  <c:v>05/31/2013</c:v>
                </c:pt>
                <c:pt idx="174">
                  <c:v>06/30/2013</c:v>
                </c:pt>
                <c:pt idx="175">
                  <c:v>07/31/2013</c:v>
                </c:pt>
                <c:pt idx="176">
                  <c:v>08/31/2013</c:v>
                </c:pt>
                <c:pt idx="177">
                  <c:v>09/30/2013</c:v>
                </c:pt>
                <c:pt idx="178">
                  <c:v>10/31/2013</c:v>
                </c:pt>
                <c:pt idx="179">
                  <c:v>11/30/2013</c:v>
                </c:pt>
                <c:pt idx="180">
                  <c:v>12/31/2013</c:v>
                </c:pt>
                <c:pt idx="181">
                  <c:v>01/31/2014</c:v>
                </c:pt>
                <c:pt idx="182">
                  <c:v>02/28/2014</c:v>
                </c:pt>
                <c:pt idx="183">
                  <c:v>03/31/2014</c:v>
                </c:pt>
                <c:pt idx="184">
                  <c:v>04/30/2014</c:v>
                </c:pt>
                <c:pt idx="185">
                  <c:v>05/31/2014</c:v>
                </c:pt>
                <c:pt idx="186">
                  <c:v>06/30/2014</c:v>
                </c:pt>
                <c:pt idx="187">
                  <c:v>07/31/2014</c:v>
                </c:pt>
                <c:pt idx="188">
                  <c:v>08/31/2014</c:v>
                </c:pt>
                <c:pt idx="189">
                  <c:v>09/30/2014</c:v>
                </c:pt>
                <c:pt idx="190">
                  <c:v>10/31/2014</c:v>
                </c:pt>
                <c:pt idx="191">
                  <c:v>11/30/2014</c:v>
                </c:pt>
                <c:pt idx="192">
                  <c:v>12/31/2014</c:v>
                </c:pt>
                <c:pt idx="193">
                  <c:v>01/31/2015</c:v>
                </c:pt>
                <c:pt idx="194">
                  <c:v>02/28/2015</c:v>
                </c:pt>
                <c:pt idx="195">
                  <c:v>03/31/2015</c:v>
                </c:pt>
                <c:pt idx="196">
                  <c:v>04/30/2015</c:v>
                </c:pt>
                <c:pt idx="197">
                  <c:v>05/31/2015</c:v>
                </c:pt>
                <c:pt idx="198">
                  <c:v>06/30/2015</c:v>
                </c:pt>
                <c:pt idx="199">
                  <c:v>07/31/2015</c:v>
                </c:pt>
                <c:pt idx="200">
                  <c:v>08/31/2015</c:v>
                </c:pt>
                <c:pt idx="201">
                  <c:v>09/30/2015</c:v>
                </c:pt>
                <c:pt idx="202">
                  <c:v>10/31/2015</c:v>
                </c:pt>
                <c:pt idx="203">
                  <c:v>11/30/2015</c:v>
                </c:pt>
                <c:pt idx="204">
                  <c:v>12/31/2015</c:v>
                </c:pt>
                <c:pt idx="205">
                  <c:v>01/31/2016</c:v>
                </c:pt>
                <c:pt idx="206">
                  <c:v>02/29/2016</c:v>
                </c:pt>
              </c:strCache>
            </c:strRef>
          </c:cat>
          <c:val>
            <c:numRef>
              <c:f>'Model 2yr DefAmt'!$P$3:$P$215</c:f>
              <c:numCache>
                <c:formatCode>#,##0.0</c:formatCode>
                <c:ptCount val="213"/>
                <c:pt idx="0">
                  <c:v>59.546730178549943</c:v>
                </c:pt>
                <c:pt idx="1">
                  <c:v>57.763201092282834</c:v>
                </c:pt>
                <c:pt idx="2">
                  <c:v>48.523458010649954</c:v>
                </c:pt>
                <c:pt idx="3">
                  <c:v>48.078340723494932</c:v>
                </c:pt>
                <c:pt idx="4">
                  <c:v>45.910079329822381</c:v>
                </c:pt>
                <c:pt idx="5">
                  <c:v>49.840025618969044</c:v>
                </c:pt>
                <c:pt idx="6">
                  <c:v>49.047435696205852</c:v>
                </c:pt>
                <c:pt idx="7">
                  <c:v>49.047435696205852</c:v>
                </c:pt>
                <c:pt idx="8">
                  <c:v>44.801773641287248</c:v>
                </c:pt>
                <c:pt idx="9">
                  <c:v>44.55251590073361</c:v>
                </c:pt>
                <c:pt idx="10">
                  <c:v>44.55251590073361</c:v>
                </c:pt>
                <c:pt idx="11">
                  <c:v>44.55251590073361</c:v>
                </c:pt>
                <c:pt idx="12">
                  <c:v>42.308496018006302</c:v>
                </c:pt>
                <c:pt idx="13">
                  <c:v>40.17859569345616</c:v>
                </c:pt>
                <c:pt idx="14">
                  <c:v>40.321800757873241</c:v>
                </c:pt>
                <c:pt idx="15">
                  <c:v>40.429442979461811</c:v>
                </c:pt>
                <c:pt idx="16">
                  <c:v>39.164596625226643</c:v>
                </c:pt>
                <c:pt idx="17">
                  <c:v>39.268479344607208</c:v>
                </c:pt>
                <c:pt idx="18">
                  <c:v>39.055073534684098</c:v>
                </c:pt>
                <c:pt idx="19">
                  <c:v>39.123514861093</c:v>
                </c:pt>
                <c:pt idx="20">
                  <c:v>40.060285561464404</c:v>
                </c:pt>
                <c:pt idx="21">
                  <c:v>39.336980954922367</c:v>
                </c:pt>
                <c:pt idx="22">
                  <c:v>37.85891402965462</c:v>
                </c:pt>
                <c:pt idx="23">
                  <c:v>33.823403146293046</c:v>
                </c:pt>
                <c:pt idx="24">
                  <c:v>30.142365191964615</c:v>
                </c:pt>
                <c:pt idx="25">
                  <c:v>29.902211812412116</c:v>
                </c:pt>
                <c:pt idx="26">
                  <c:v>31.098968250546623</c:v>
                </c:pt>
                <c:pt idx="27">
                  <c:v>28.685943158874018</c:v>
                </c:pt>
                <c:pt idx="28">
                  <c:v>24.465443441404442</c:v>
                </c:pt>
                <c:pt idx="29">
                  <c:v>19.264895666620284</c:v>
                </c:pt>
                <c:pt idx="30">
                  <c:v>17.679956347502873</c:v>
                </c:pt>
                <c:pt idx="31">
                  <c:v>17.274754389288972</c:v>
                </c:pt>
                <c:pt idx="32">
                  <c:v>17.200891299601757</c:v>
                </c:pt>
                <c:pt idx="33">
                  <c:v>14.503833032305272</c:v>
                </c:pt>
                <c:pt idx="34">
                  <c:v>13.083007709772204</c:v>
                </c:pt>
                <c:pt idx="35">
                  <c:v>13.94701835740231</c:v>
                </c:pt>
                <c:pt idx="36">
                  <c:v>16.799066966512175</c:v>
                </c:pt>
                <c:pt idx="37">
                  <c:v>16.29226967346645</c:v>
                </c:pt>
                <c:pt idx="38">
                  <c:v>16.966675229706034</c:v>
                </c:pt>
                <c:pt idx="39">
                  <c:v>18.768424936272041</c:v>
                </c:pt>
                <c:pt idx="40">
                  <c:v>23.870700735693084</c:v>
                </c:pt>
                <c:pt idx="41">
                  <c:v>23.868114515352133</c:v>
                </c:pt>
                <c:pt idx="42">
                  <c:v>23.650028290923842</c:v>
                </c:pt>
                <c:pt idx="43">
                  <c:v>23.057283176307752</c:v>
                </c:pt>
                <c:pt idx="44">
                  <c:v>23.508344730056301</c:v>
                </c:pt>
                <c:pt idx="45">
                  <c:v>24.20884477267472</c:v>
                </c:pt>
                <c:pt idx="46">
                  <c:v>24.952175174427111</c:v>
                </c:pt>
                <c:pt idx="47">
                  <c:v>24.600942273175537</c:v>
                </c:pt>
                <c:pt idx="48">
                  <c:v>24.932697311029745</c:v>
                </c:pt>
                <c:pt idx="49">
                  <c:v>25.107889798910815</c:v>
                </c:pt>
                <c:pt idx="50">
                  <c:v>25.482884286937242</c:v>
                </c:pt>
                <c:pt idx="51">
                  <c:v>27.096732989498928</c:v>
                </c:pt>
                <c:pt idx="52">
                  <c:v>28.446270890669688</c:v>
                </c:pt>
                <c:pt idx="53">
                  <c:v>29.031958291230243</c:v>
                </c:pt>
                <c:pt idx="54">
                  <c:v>27.784827874960556</c:v>
                </c:pt>
                <c:pt idx="55">
                  <c:v>28.56626619546288</c:v>
                </c:pt>
                <c:pt idx="56">
                  <c:v>28.935580570064822</c:v>
                </c:pt>
                <c:pt idx="57">
                  <c:v>30.179007733811009</c:v>
                </c:pt>
                <c:pt idx="58">
                  <c:v>33.594513772599967</c:v>
                </c:pt>
                <c:pt idx="59">
                  <c:v>33.45287075640757</c:v>
                </c:pt>
                <c:pt idx="60">
                  <c:v>34.95939830891912</c:v>
                </c:pt>
                <c:pt idx="61">
                  <c:v>37.138790504963715</c:v>
                </c:pt>
                <c:pt idx="62">
                  <c:v>38.491381188593863</c:v>
                </c:pt>
                <c:pt idx="63">
                  <c:v>43.042488026765227</c:v>
                </c:pt>
                <c:pt idx="64">
                  <c:v>31.863587752230821</c:v>
                </c:pt>
                <c:pt idx="65">
                  <c:v>32.902334797530237</c:v>
                </c:pt>
                <c:pt idx="66">
                  <c:v>32.245918639522401</c:v>
                </c:pt>
                <c:pt idx="67">
                  <c:v>34.758426889709462</c:v>
                </c:pt>
                <c:pt idx="68">
                  <c:v>39.00865588073971</c:v>
                </c:pt>
                <c:pt idx="69">
                  <c:v>38.87873506239486</c:v>
                </c:pt>
                <c:pt idx="70">
                  <c:v>39.255430812194511</c:v>
                </c:pt>
                <c:pt idx="71">
                  <c:v>45.693174456239738</c:v>
                </c:pt>
                <c:pt idx="72">
                  <c:v>48.30865996265463</c:v>
                </c:pt>
                <c:pt idx="73">
                  <c:v>49.919120940089243</c:v>
                </c:pt>
                <c:pt idx="74">
                  <c:v>49.598972919084112</c:v>
                </c:pt>
                <c:pt idx="75">
                  <c:v>54.803791539979684</c:v>
                </c:pt>
                <c:pt idx="76">
                  <c:v>56.202778017509345</c:v>
                </c:pt>
                <c:pt idx="77">
                  <c:v>59.900261885059614</c:v>
                </c:pt>
                <c:pt idx="78">
                  <c:v>59.85828219497067</c:v>
                </c:pt>
                <c:pt idx="79">
                  <c:v>62.014147979586888</c:v>
                </c:pt>
                <c:pt idx="80">
                  <c:v>57.281512632544732</c:v>
                </c:pt>
                <c:pt idx="81">
                  <c:v>57.190440502863268</c:v>
                </c:pt>
                <c:pt idx="82">
                  <c:v>55.793447693951983</c:v>
                </c:pt>
                <c:pt idx="83">
                  <c:v>53.892893197586389</c:v>
                </c:pt>
                <c:pt idx="84">
                  <c:v>53.494101070604692</c:v>
                </c:pt>
                <c:pt idx="85">
                  <c:v>53.498803582062749</c:v>
                </c:pt>
                <c:pt idx="86">
                  <c:v>55.177955339503626</c:v>
                </c:pt>
                <c:pt idx="87">
                  <c:v>55.576859268277367</c:v>
                </c:pt>
                <c:pt idx="88">
                  <c:v>55.247912886865315</c:v>
                </c:pt>
                <c:pt idx="89">
                  <c:v>55.499415376810092</c:v>
                </c:pt>
                <c:pt idx="90">
                  <c:v>55.397482400651533</c:v>
                </c:pt>
                <c:pt idx="91">
                  <c:v>55.053367402358852</c:v>
                </c:pt>
                <c:pt idx="92">
                  <c:v>56.552356891843772</c:v>
                </c:pt>
                <c:pt idx="93">
                  <c:v>56.025216240720255</c:v>
                </c:pt>
                <c:pt idx="94">
                  <c:v>56.025216240720255</c:v>
                </c:pt>
                <c:pt idx="95">
                  <c:v>55.346569645185596</c:v>
                </c:pt>
                <c:pt idx="96">
                  <c:v>55.346569645185596</c:v>
                </c:pt>
                <c:pt idx="97">
                  <c:v>55.195080009774756</c:v>
                </c:pt>
                <c:pt idx="98">
                  <c:v>56.384005184492956</c:v>
                </c:pt>
                <c:pt idx="99">
                  <c:v>56.882038368822549</c:v>
                </c:pt>
                <c:pt idx="100">
                  <c:v>58.079064900448486</c:v>
                </c:pt>
                <c:pt idx="101">
                  <c:v>58.283328975557765</c:v>
                </c:pt>
                <c:pt idx="102">
                  <c:v>58.29095316731815</c:v>
                </c:pt>
                <c:pt idx="103">
                  <c:v>57.934005949763026</c:v>
                </c:pt>
                <c:pt idx="104">
                  <c:v>59.052755297156942</c:v>
                </c:pt>
                <c:pt idx="105">
                  <c:v>57.213963089944919</c:v>
                </c:pt>
                <c:pt idx="106">
                  <c:v>57.213963089944919</c:v>
                </c:pt>
                <c:pt idx="107">
                  <c:v>67.100868889983474</c:v>
                </c:pt>
                <c:pt idx="108">
                  <c:v>67.100868889983474</c:v>
                </c:pt>
                <c:pt idx="109">
                  <c:v>67.100868889983474</c:v>
                </c:pt>
                <c:pt idx="110">
                  <c:v>62.20219633350461</c:v>
                </c:pt>
                <c:pt idx="111">
                  <c:v>56.392886615091321</c:v>
                </c:pt>
                <c:pt idx="112">
                  <c:v>53.198142177194981</c:v>
                </c:pt>
                <c:pt idx="113">
                  <c:v>54.537127766868387</c:v>
                </c:pt>
                <c:pt idx="114">
                  <c:v>49.303328299538492</c:v>
                </c:pt>
                <c:pt idx="115">
                  <c:v>50.575077906287106</c:v>
                </c:pt>
                <c:pt idx="116">
                  <c:v>44.398393560030485</c:v>
                </c:pt>
                <c:pt idx="117">
                  <c:v>44.959582834777912</c:v>
                </c:pt>
                <c:pt idx="118">
                  <c:v>39.011919317039265</c:v>
                </c:pt>
                <c:pt idx="119">
                  <c:v>56.862236350422805</c:v>
                </c:pt>
                <c:pt idx="120">
                  <c:v>52.177577033438325</c:v>
                </c:pt>
                <c:pt idx="121">
                  <c:v>51.463254296140583</c:v>
                </c:pt>
                <c:pt idx="122">
                  <c:v>50.085111021779291</c:v>
                </c:pt>
                <c:pt idx="123">
                  <c:v>46.88012381122941</c:v>
                </c:pt>
                <c:pt idx="124">
                  <c:v>45.285105332494801</c:v>
                </c:pt>
                <c:pt idx="125">
                  <c:v>35.66315494491883</c:v>
                </c:pt>
                <c:pt idx="126">
                  <c:v>36.226019654264427</c:v>
                </c:pt>
                <c:pt idx="127">
                  <c:v>35.901239229040655</c:v>
                </c:pt>
                <c:pt idx="128">
                  <c:v>35.97650684342188</c:v>
                </c:pt>
                <c:pt idx="129">
                  <c:v>36.131674266342102</c:v>
                </c:pt>
                <c:pt idx="130">
                  <c:v>36.414298035845242</c:v>
                </c:pt>
                <c:pt idx="131">
                  <c:v>36.191003317179977</c:v>
                </c:pt>
                <c:pt idx="132">
                  <c:v>36.199713635617329</c:v>
                </c:pt>
                <c:pt idx="133">
                  <c:v>37.518163049048695</c:v>
                </c:pt>
                <c:pt idx="134">
                  <c:v>37.518163049048695</c:v>
                </c:pt>
                <c:pt idx="135">
                  <c:v>37.031769585720312</c:v>
                </c:pt>
                <c:pt idx="136">
                  <c:v>37.238091243031803</c:v>
                </c:pt>
                <c:pt idx="137">
                  <c:v>36.94438688178144</c:v>
                </c:pt>
                <c:pt idx="138">
                  <c:v>37.41743781133772</c:v>
                </c:pt>
                <c:pt idx="139">
                  <c:v>37.443312738736232</c:v>
                </c:pt>
                <c:pt idx="140">
                  <c:v>37.237223019630584</c:v>
                </c:pt>
                <c:pt idx="141">
                  <c:v>37.363789010698838</c:v>
                </c:pt>
                <c:pt idx="142">
                  <c:v>37.590169970340312</c:v>
                </c:pt>
                <c:pt idx="143">
                  <c:v>30.188505232834334</c:v>
                </c:pt>
                <c:pt idx="144">
                  <c:v>31.22643683707474</c:v>
                </c:pt>
                <c:pt idx="145">
                  <c:v>31.911205263895663</c:v>
                </c:pt>
                <c:pt idx="146">
                  <c:v>31.173446814633877</c:v>
                </c:pt>
                <c:pt idx="147">
                  <c:v>31.661207353724819</c:v>
                </c:pt>
                <c:pt idx="148">
                  <c:v>31.883854943352961</c:v>
                </c:pt>
                <c:pt idx="149">
                  <c:v>61.061822096902539</c:v>
                </c:pt>
                <c:pt idx="150">
                  <c:v>68.523811836419114</c:v>
                </c:pt>
                <c:pt idx="151">
                  <c:v>71.086287976325181</c:v>
                </c:pt>
                <c:pt idx="152">
                  <c:v>57.282704460345066</c:v>
                </c:pt>
                <c:pt idx="153">
                  <c:v>54.304668578590743</c:v>
                </c:pt>
                <c:pt idx="154">
                  <c:v>57.670481845654486</c:v>
                </c:pt>
                <c:pt idx="155">
                  <c:v>56.462699846220502</c:v>
                </c:pt>
                <c:pt idx="156">
                  <c:v>55.047960252648764</c:v>
                </c:pt>
                <c:pt idx="157">
                  <c:v>54.912820198208436</c:v>
                </c:pt>
                <c:pt idx="158">
                  <c:v>54.912820198208436</c:v>
                </c:pt>
                <c:pt idx="159">
                  <c:v>51.978892046583525</c:v>
                </c:pt>
                <c:pt idx="160">
                  <c:v>52.648806826312011</c:v>
                </c:pt>
                <c:pt idx="161">
                  <c:v>52.7218055084303</c:v>
                </c:pt>
                <c:pt idx="162">
                  <c:v>52.477169246996823</c:v>
                </c:pt>
                <c:pt idx="163">
                  <c:v>50.271638236464611</c:v>
                </c:pt>
                <c:pt idx="164">
                  <c:v>49.955426423497897</c:v>
                </c:pt>
                <c:pt idx="165">
                  <c:v>49.955426423497897</c:v>
                </c:pt>
                <c:pt idx="166">
                  <c:v>49.184399786325336</c:v>
                </c:pt>
                <c:pt idx="167">
                  <c:v>48.432766083575238</c:v>
                </c:pt>
                <c:pt idx="168">
                  <c:v>47.665287244614184</c:v>
                </c:pt>
                <c:pt idx="169">
                  <c:v>48.003101663679907</c:v>
                </c:pt>
                <c:pt idx="170">
                  <c:v>48.634368821846856</c:v>
                </c:pt>
                <c:pt idx="171">
                  <c:v>48.634368821846856</c:v>
                </c:pt>
                <c:pt idx="172">
                  <c:v>49.333628759384418</c:v>
                </c:pt>
                <c:pt idx="173">
                  <c:v>49.333628759384418</c:v>
                </c:pt>
                <c:pt idx="174">
                  <c:v>49.333628759384418</c:v>
                </c:pt>
                <c:pt idx="175">
                  <c:v>48.970986184845408</c:v>
                </c:pt>
                <c:pt idx="176">
                  <c:v>48.970986184845408</c:v>
                </c:pt>
                <c:pt idx="177">
                  <c:v>48.969208481851048</c:v>
                </c:pt>
                <c:pt idx="178">
                  <c:v>44.096417713380561</c:v>
                </c:pt>
                <c:pt idx="179">
                  <c:v>42.707781706053936</c:v>
                </c:pt>
                <c:pt idx="180">
                  <c:v>43.259011351272569</c:v>
                </c:pt>
                <c:pt idx="181">
                  <c:v>44.342879458343162</c:v>
                </c:pt>
                <c:pt idx="182">
                  <c:v>44.704566902485595</c:v>
                </c:pt>
                <c:pt idx="183">
                  <c:v>45.667911244775084</c:v>
                </c:pt>
                <c:pt idx="184">
                  <c:v>44.09089394203253</c:v>
                </c:pt>
                <c:pt idx="185">
                  <c:v>44.09089394203253</c:v>
                </c:pt>
                <c:pt idx="186">
                  <c:v>43.985206059153199</c:v>
                </c:pt>
                <c:pt idx="187">
                  <c:v>42.176651315269673</c:v>
                </c:pt>
                <c:pt idx="188">
                  <c:v>38.384324780670923</c:v>
                </c:pt>
                <c:pt idx="189">
                  <c:v>37.392985999916952</c:v>
                </c:pt>
                <c:pt idx="190">
                  <c:v>37.417849774341505</c:v>
                </c:pt>
                <c:pt idx="191">
                  <c:v>28.530010591630301</c:v>
                </c:pt>
                <c:pt idx="192">
                  <c:v>27.972379159319981</c:v>
                </c:pt>
                <c:pt idx="193">
                  <c:v>32.354118670842276</c:v>
                </c:pt>
                <c:pt idx="194">
                  <c:v>31.198864460653887</c:v>
                </c:pt>
                <c:pt idx="195">
                  <c:v>32.95754362986326</c:v>
                </c:pt>
                <c:pt idx="196">
                  <c:v>35.715263723764743</c:v>
                </c:pt>
                <c:pt idx="197">
                  <c:v>36.145356458304946</c:v>
                </c:pt>
                <c:pt idx="198">
                  <c:v>33.735278716563599</c:v>
                </c:pt>
                <c:pt idx="199">
                  <c:v>31.402049429181329</c:v>
                </c:pt>
                <c:pt idx="200">
                  <c:v>35.576870657374343</c:v>
                </c:pt>
                <c:pt idx="201">
                  <c:v>35.022561275920403</c:v>
                </c:pt>
                <c:pt idx="202">
                  <c:v>33.245911803732966</c:v>
                </c:pt>
                <c:pt idx="203">
                  <c:v>32.348082452685517</c:v>
                </c:pt>
                <c:pt idx="204">
                  <c:v>28.789483279712119</c:v>
                </c:pt>
                <c:pt idx="205">
                  <c:v>28.734712176556904</c:v>
                </c:pt>
              </c:numCache>
            </c:numRef>
          </c:val>
          <c:smooth val="0"/>
          <c:extLst>
            <c:ext xmlns:c16="http://schemas.microsoft.com/office/drawing/2014/chart" uri="{C3380CC4-5D6E-409C-BE32-E72D297353CC}">
              <c16:uniqueId val="{00000000-0B9B-4E79-A5A0-57F42544F549}"/>
            </c:ext>
          </c:extLst>
        </c:ser>
        <c:dLbls>
          <c:showLegendKey val="0"/>
          <c:showVal val="0"/>
          <c:showCatName val="0"/>
          <c:showSerName val="0"/>
          <c:showPercent val="0"/>
          <c:showBubbleSize val="0"/>
        </c:dLbls>
        <c:marker val="1"/>
        <c:smooth val="0"/>
        <c:axId val="57650560"/>
        <c:axId val="57656448"/>
      </c:lineChart>
      <c:lineChart>
        <c:grouping val="standard"/>
        <c:varyColors val="0"/>
        <c:ser>
          <c:idx val="1"/>
          <c:order val="1"/>
          <c:tx>
            <c:strRef>
              <c:f>'Model 2yr DefAmt'!$AA$2</c:f>
              <c:strCache>
                <c:ptCount val="1"/>
                <c:pt idx="0">
                  <c:v>Debt to Asset ratio</c:v>
                </c:pt>
              </c:strCache>
            </c:strRef>
          </c:tx>
          <c:spPr>
            <a:ln w="25400">
              <a:solidFill>
                <a:srgbClr val="E0BA4C"/>
              </a:solidFill>
            </a:ln>
          </c:spPr>
          <c:marker>
            <c:symbol val="none"/>
          </c:marker>
          <c:cat>
            <c:strRef>
              <c:f>'Model 2yr DefAmt'!$K$2:$K$215</c:f>
              <c:strCache>
                <c:ptCount val="207"/>
                <c:pt idx="0">
                  <c:v>reportdate</c:v>
                </c:pt>
                <c:pt idx="1">
                  <c:v>01/31/1999</c:v>
                </c:pt>
                <c:pt idx="2">
                  <c:v>02/28/1999</c:v>
                </c:pt>
                <c:pt idx="3">
                  <c:v>03/31/1999</c:v>
                </c:pt>
                <c:pt idx="4">
                  <c:v>04/30/1999</c:v>
                </c:pt>
                <c:pt idx="5">
                  <c:v>05/31/1999</c:v>
                </c:pt>
                <c:pt idx="6">
                  <c:v>06/30/1999</c:v>
                </c:pt>
                <c:pt idx="7">
                  <c:v>07/31/1999</c:v>
                </c:pt>
                <c:pt idx="8">
                  <c:v>08/31/1999</c:v>
                </c:pt>
                <c:pt idx="9">
                  <c:v>09/30/1999</c:v>
                </c:pt>
                <c:pt idx="10">
                  <c:v>10/31/1999</c:v>
                </c:pt>
                <c:pt idx="11">
                  <c:v>11/30/1999</c:v>
                </c:pt>
                <c:pt idx="12">
                  <c:v>12/31/1999</c:v>
                </c:pt>
                <c:pt idx="13">
                  <c:v>01/31/2000</c:v>
                </c:pt>
                <c:pt idx="14">
                  <c:v>02/29/2000</c:v>
                </c:pt>
                <c:pt idx="15">
                  <c:v>03/31/2000</c:v>
                </c:pt>
                <c:pt idx="16">
                  <c:v>04/30/2000</c:v>
                </c:pt>
                <c:pt idx="17">
                  <c:v>05/31/2000</c:v>
                </c:pt>
                <c:pt idx="18">
                  <c:v>06/30/2000</c:v>
                </c:pt>
                <c:pt idx="19">
                  <c:v>07/31/2000</c:v>
                </c:pt>
                <c:pt idx="20">
                  <c:v>08/31/2000</c:v>
                </c:pt>
                <c:pt idx="21">
                  <c:v>09/30/2000</c:v>
                </c:pt>
                <c:pt idx="22">
                  <c:v>10/31/2000</c:v>
                </c:pt>
                <c:pt idx="23">
                  <c:v>11/30/2000</c:v>
                </c:pt>
                <c:pt idx="24">
                  <c:v>12/31/2000</c:v>
                </c:pt>
                <c:pt idx="25">
                  <c:v>01/31/2001</c:v>
                </c:pt>
                <c:pt idx="26">
                  <c:v>02/28/2001</c:v>
                </c:pt>
                <c:pt idx="27">
                  <c:v>03/31/2001</c:v>
                </c:pt>
                <c:pt idx="28">
                  <c:v>04/30/2001</c:v>
                </c:pt>
                <c:pt idx="29">
                  <c:v>05/31/2001</c:v>
                </c:pt>
                <c:pt idx="30">
                  <c:v>06/30/2001</c:v>
                </c:pt>
                <c:pt idx="31">
                  <c:v>07/31/2001</c:v>
                </c:pt>
                <c:pt idx="32">
                  <c:v>08/31/2001</c:v>
                </c:pt>
                <c:pt idx="33">
                  <c:v>09/30/2001</c:v>
                </c:pt>
                <c:pt idx="34">
                  <c:v>10/31/2001</c:v>
                </c:pt>
                <c:pt idx="35">
                  <c:v>11/30/2001</c:v>
                </c:pt>
                <c:pt idx="36">
                  <c:v>12/31/2001</c:v>
                </c:pt>
                <c:pt idx="37">
                  <c:v>01/31/2002</c:v>
                </c:pt>
                <c:pt idx="38">
                  <c:v>02/28/2002</c:v>
                </c:pt>
                <c:pt idx="39">
                  <c:v>03/31/2002</c:v>
                </c:pt>
                <c:pt idx="40">
                  <c:v>04/30/2002</c:v>
                </c:pt>
                <c:pt idx="41">
                  <c:v>05/31/2002</c:v>
                </c:pt>
                <c:pt idx="42">
                  <c:v>06/30/2002</c:v>
                </c:pt>
                <c:pt idx="43">
                  <c:v>07/31/2002</c:v>
                </c:pt>
                <c:pt idx="44">
                  <c:v>08/31/2002</c:v>
                </c:pt>
                <c:pt idx="45">
                  <c:v>09/30/2002</c:v>
                </c:pt>
                <c:pt idx="46">
                  <c:v>10/31/2002</c:v>
                </c:pt>
                <c:pt idx="47">
                  <c:v>11/30/2002</c:v>
                </c:pt>
                <c:pt idx="48">
                  <c:v>12/31/2002</c:v>
                </c:pt>
                <c:pt idx="49">
                  <c:v>01/31/2003</c:v>
                </c:pt>
                <c:pt idx="50">
                  <c:v>02/28/2003</c:v>
                </c:pt>
                <c:pt idx="51">
                  <c:v>03/31/2003</c:v>
                </c:pt>
                <c:pt idx="52">
                  <c:v>04/30/2003</c:v>
                </c:pt>
                <c:pt idx="53">
                  <c:v>05/31/2003</c:v>
                </c:pt>
                <c:pt idx="54">
                  <c:v>06/30/2003</c:v>
                </c:pt>
                <c:pt idx="55">
                  <c:v>07/31/2003</c:v>
                </c:pt>
                <c:pt idx="56">
                  <c:v>08/31/2003</c:v>
                </c:pt>
                <c:pt idx="57">
                  <c:v>09/30/2003</c:v>
                </c:pt>
                <c:pt idx="58">
                  <c:v>10/31/2003</c:v>
                </c:pt>
                <c:pt idx="59">
                  <c:v>11/30/2003</c:v>
                </c:pt>
                <c:pt idx="60">
                  <c:v>12/31/2003</c:v>
                </c:pt>
                <c:pt idx="61">
                  <c:v>01/31/2004</c:v>
                </c:pt>
                <c:pt idx="62">
                  <c:v>02/29/2004</c:v>
                </c:pt>
                <c:pt idx="63">
                  <c:v>03/31/2004</c:v>
                </c:pt>
                <c:pt idx="64">
                  <c:v>04/30/2004</c:v>
                </c:pt>
                <c:pt idx="65">
                  <c:v>05/31/2004</c:v>
                </c:pt>
                <c:pt idx="66">
                  <c:v>06/30/2004</c:v>
                </c:pt>
                <c:pt idx="67">
                  <c:v>07/31/2004</c:v>
                </c:pt>
                <c:pt idx="68">
                  <c:v>08/31/2004</c:v>
                </c:pt>
                <c:pt idx="69">
                  <c:v>09/30/2004</c:v>
                </c:pt>
                <c:pt idx="70">
                  <c:v>10/31/2004</c:v>
                </c:pt>
                <c:pt idx="71">
                  <c:v>11/30/2004</c:v>
                </c:pt>
                <c:pt idx="72">
                  <c:v>12/31/2004</c:v>
                </c:pt>
                <c:pt idx="73">
                  <c:v>01/31/2005</c:v>
                </c:pt>
                <c:pt idx="74">
                  <c:v>02/28/2005</c:v>
                </c:pt>
                <c:pt idx="75">
                  <c:v>03/31/2005</c:v>
                </c:pt>
                <c:pt idx="76">
                  <c:v>04/30/2005</c:v>
                </c:pt>
                <c:pt idx="77">
                  <c:v>05/31/2005</c:v>
                </c:pt>
                <c:pt idx="78">
                  <c:v>06/30/2005</c:v>
                </c:pt>
                <c:pt idx="79">
                  <c:v>07/31/2005</c:v>
                </c:pt>
                <c:pt idx="80">
                  <c:v>08/31/2005</c:v>
                </c:pt>
                <c:pt idx="81">
                  <c:v>09/30/2005</c:v>
                </c:pt>
                <c:pt idx="82">
                  <c:v>10/31/2005</c:v>
                </c:pt>
                <c:pt idx="83">
                  <c:v>11/30/2005</c:v>
                </c:pt>
                <c:pt idx="84">
                  <c:v>12/31/2005</c:v>
                </c:pt>
                <c:pt idx="85">
                  <c:v>01/31/2006</c:v>
                </c:pt>
                <c:pt idx="86">
                  <c:v>02/28/2006</c:v>
                </c:pt>
                <c:pt idx="87">
                  <c:v>03/31/2006</c:v>
                </c:pt>
                <c:pt idx="88">
                  <c:v>04/30/2006</c:v>
                </c:pt>
                <c:pt idx="89">
                  <c:v>05/31/2006</c:v>
                </c:pt>
                <c:pt idx="90">
                  <c:v>06/30/2006</c:v>
                </c:pt>
                <c:pt idx="91">
                  <c:v>07/31/2006</c:v>
                </c:pt>
                <c:pt idx="92">
                  <c:v>08/31/2006</c:v>
                </c:pt>
                <c:pt idx="93">
                  <c:v>09/30/2006</c:v>
                </c:pt>
                <c:pt idx="94">
                  <c:v>10/31/2006</c:v>
                </c:pt>
                <c:pt idx="95">
                  <c:v>11/30/2006</c:v>
                </c:pt>
                <c:pt idx="96">
                  <c:v>12/31/2006</c:v>
                </c:pt>
                <c:pt idx="97">
                  <c:v>01/31/2007</c:v>
                </c:pt>
                <c:pt idx="98">
                  <c:v>02/28/2007</c:v>
                </c:pt>
                <c:pt idx="99">
                  <c:v>03/31/2007</c:v>
                </c:pt>
                <c:pt idx="100">
                  <c:v>04/30/2007</c:v>
                </c:pt>
                <c:pt idx="101">
                  <c:v>05/31/2007</c:v>
                </c:pt>
                <c:pt idx="102">
                  <c:v>06/30/2007</c:v>
                </c:pt>
                <c:pt idx="103">
                  <c:v>07/31/2007</c:v>
                </c:pt>
                <c:pt idx="104">
                  <c:v>08/31/2007</c:v>
                </c:pt>
                <c:pt idx="105">
                  <c:v>09/30/2007</c:v>
                </c:pt>
                <c:pt idx="106">
                  <c:v>10/31/2007</c:v>
                </c:pt>
                <c:pt idx="107">
                  <c:v>11/30/2007</c:v>
                </c:pt>
                <c:pt idx="108">
                  <c:v>12/31/2007</c:v>
                </c:pt>
                <c:pt idx="109">
                  <c:v>01/31/2008</c:v>
                </c:pt>
                <c:pt idx="110">
                  <c:v>02/29/2008</c:v>
                </c:pt>
                <c:pt idx="111">
                  <c:v>03/31/2008</c:v>
                </c:pt>
                <c:pt idx="112">
                  <c:v>04/30/2008</c:v>
                </c:pt>
                <c:pt idx="113">
                  <c:v>05/31/2008</c:v>
                </c:pt>
                <c:pt idx="114">
                  <c:v>06/30/2008</c:v>
                </c:pt>
                <c:pt idx="115">
                  <c:v>07/31/2008</c:v>
                </c:pt>
                <c:pt idx="116">
                  <c:v>08/31/2008</c:v>
                </c:pt>
                <c:pt idx="117">
                  <c:v>09/30/2008</c:v>
                </c:pt>
                <c:pt idx="118">
                  <c:v>10/31/2008</c:v>
                </c:pt>
                <c:pt idx="119">
                  <c:v>11/30/2008</c:v>
                </c:pt>
                <c:pt idx="120">
                  <c:v>12/31/2008</c:v>
                </c:pt>
                <c:pt idx="121">
                  <c:v>01/31/2009</c:v>
                </c:pt>
                <c:pt idx="122">
                  <c:v>02/28/2009</c:v>
                </c:pt>
                <c:pt idx="123">
                  <c:v>03/31/2009</c:v>
                </c:pt>
                <c:pt idx="124">
                  <c:v>04/30/2009</c:v>
                </c:pt>
                <c:pt idx="125">
                  <c:v>05/31/2009</c:v>
                </c:pt>
                <c:pt idx="126">
                  <c:v>06/30/2009</c:v>
                </c:pt>
                <c:pt idx="127">
                  <c:v>07/31/2009</c:v>
                </c:pt>
                <c:pt idx="128">
                  <c:v>08/31/2009</c:v>
                </c:pt>
                <c:pt idx="129">
                  <c:v>09/30/2009</c:v>
                </c:pt>
                <c:pt idx="130">
                  <c:v>10/31/2009</c:v>
                </c:pt>
                <c:pt idx="131">
                  <c:v>11/30/2009</c:v>
                </c:pt>
                <c:pt idx="132">
                  <c:v>12/31/2009</c:v>
                </c:pt>
                <c:pt idx="133">
                  <c:v>01/31/2010</c:v>
                </c:pt>
                <c:pt idx="134">
                  <c:v>02/28/2010</c:v>
                </c:pt>
                <c:pt idx="135">
                  <c:v>03/31/2010</c:v>
                </c:pt>
                <c:pt idx="136">
                  <c:v>04/30/2010</c:v>
                </c:pt>
                <c:pt idx="137">
                  <c:v>05/31/2010</c:v>
                </c:pt>
                <c:pt idx="138">
                  <c:v>06/30/2010</c:v>
                </c:pt>
                <c:pt idx="139">
                  <c:v>07/31/2010</c:v>
                </c:pt>
                <c:pt idx="140">
                  <c:v>08/31/2010</c:v>
                </c:pt>
                <c:pt idx="141">
                  <c:v>09/30/2010</c:v>
                </c:pt>
                <c:pt idx="142">
                  <c:v>10/31/2010</c:v>
                </c:pt>
                <c:pt idx="143">
                  <c:v>11/30/2010</c:v>
                </c:pt>
                <c:pt idx="144">
                  <c:v>12/31/2010</c:v>
                </c:pt>
                <c:pt idx="145">
                  <c:v>01/31/2011</c:v>
                </c:pt>
                <c:pt idx="146">
                  <c:v>02/28/2011</c:v>
                </c:pt>
                <c:pt idx="147">
                  <c:v>03/31/2011</c:v>
                </c:pt>
                <c:pt idx="148">
                  <c:v>04/30/2011</c:v>
                </c:pt>
                <c:pt idx="149">
                  <c:v>05/31/2011</c:v>
                </c:pt>
                <c:pt idx="150">
                  <c:v>06/30/2011</c:v>
                </c:pt>
                <c:pt idx="151">
                  <c:v>07/31/2011</c:v>
                </c:pt>
                <c:pt idx="152">
                  <c:v>08/31/2011</c:v>
                </c:pt>
                <c:pt idx="153">
                  <c:v>09/30/2011</c:v>
                </c:pt>
                <c:pt idx="154">
                  <c:v>10/31/2011</c:v>
                </c:pt>
                <c:pt idx="155">
                  <c:v>11/30/2011</c:v>
                </c:pt>
                <c:pt idx="156">
                  <c:v>12/31/2011</c:v>
                </c:pt>
                <c:pt idx="157">
                  <c:v>01/31/2012</c:v>
                </c:pt>
                <c:pt idx="158">
                  <c:v>02/29/2012</c:v>
                </c:pt>
                <c:pt idx="159">
                  <c:v>03/31/2012</c:v>
                </c:pt>
                <c:pt idx="160">
                  <c:v>04/30/2012</c:v>
                </c:pt>
                <c:pt idx="161">
                  <c:v>05/31/2012</c:v>
                </c:pt>
                <c:pt idx="162">
                  <c:v>06/30/2012</c:v>
                </c:pt>
                <c:pt idx="163">
                  <c:v>07/31/2012</c:v>
                </c:pt>
                <c:pt idx="164">
                  <c:v>08/31/2012</c:v>
                </c:pt>
                <c:pt idx="165">
                  <c:v>09/30/2012</c:v>
                </c:pt>
                <c:pt idx="166">
                  <c:v>10/31/2012</c:v>
                </c:pt>
                <c:pt idx="167">
                  <c:v>11/30/2012</c:v>
                </c:pt>
                <c:pt idx="168">
                  <c:v>12/31/2012</c:v>
                </c:pt>
                <c:pt idx="169">
                  <c:v>01/31/2013</c:v>
                </c:pt>
                <c:pt idx="170">
                  <c:v>02/28/2013</c:v>
                </c:pt>
                <c:pt idx="171">
                  <c:v>03/31/2013</c:v>
                </c:pt>
                <c:pt idx="172">
                  <c:v>04/30/2013</c:v>
                </c:pt>
                <c:pt idx="173">
                  <c:v>05/31/2013</c:v>
                </c:pt>
                <c:pt idx="174">
                  <c:v>06/30/2013</c:v>
                </c:pt>
                <c:pt idx="175">
                  <c:v>07/31/2013</c:v>
                </c:pt>
                <c:pt idx="176">
                  <c:v>08/31/2013</c:v>
                </c:pt>
                <c:pt idx="177">
                  <c:v>09/30/2013</c:v>
                </c:pt>
                <c:pt idx="178">
                  <c:v>10/31/2013</c:v>
                </c:pt>
                <c:pt idx="179">
                  <c:v>11/30/2013</c:v>
                </c:pt>
                <c:pt idx="180">
                  <c:v>12/31/2013</c:v>
                </c:pt>
                <c:pt idx="181">
                  <c:v>01/31/2014</c:v>
                </c:pt>
                <c:pt idx="182">
                  <c:v>02/28/2014</c:v>
                </c:pt>
                <c:pt idx="183">
                  <c:v>03/31/2014</c:v>
                </c:pt>
                <c:pt idx="184">
                  <c:v>04/30/2014</c:v>
                </c:pt>
                <c:pt idx="185">
                  <c:v>05/31/2014</c:v>
                </c:pt>
                <c:pt idx="186">
                  <c:v>06/30/2014</c:v>
                </c:pt>
                <c:pt idx="187">
                  <c:v>07/31/2014</c:v>
                </c:pt>
                <c:pt idx="188">
                  <c:v>08/31/2014</c:v>
                </c:pt>
                <c:pt idx="189">
                  <c:v>09/30/2014</c:v>
                </c:pt>
                <c:pt idx="190">
                  <c:v>10/31/2014</c:v>
                </c:pt>
                <c:pt idx="191">
                  <c:v>11/30/2014</c:v>
                </c:pt>
                <c:pt idx="192">
                  <c:v>12/31/2014</c:v>
                </c:pt>
                <c:pt idx="193">
                  <c:v>01/31/2015</c:v>
                </c:pt>
                <c:pt idx="194">
                  <c:v>02/28/2015</c:v>
                </c:pt>
                <c:pt idx="195">
                  <c:v>03/31/2015</c:v>
                </c:pt>
                <c:pt idx="196">
                  <c:v>04/30/2015</c:v>
                </c:pt>
                <c:pt idx="197">
                  <c:v>05/31/2015</c:v>
                </c:pt>
                <c:pt idx="198">
                  <c:v>06/30/2015</c:v>
                </c:pt>
                <c:pt idx="199">
                  <c:v>07/31/2015</c:v>
                </c:pt>
                <c:pt idx="200">
                  <c:v>08/31/2015</c:v>
                </c:pt>
                <c:pt idx="201">
                  <c:v>09/30/2015</c:v>
                </c:pt>
                <c:pt idx="202">
                  <c:v>10/31/2015</c:v>
                </c:pt>
                <c:pt idx="203">
                  <c:v>11/30/2015</c:v>
                </c:pt>
                <c:pt idx="204">
                  <c:v>12/31/2015</c:v>
                </c:pt>
                <c:pt idx="205">
                  <c:v>01/31/2016</c:v>
                </c:pt>
                <c:pt idx="206">
                  <c:v>02/29/2016</c:v>
                </c:pt>
              </c:strCache>
            </c:strRef>
          </c:cat>
          <c:val>
            <c:numRef>
              <c:f>'Model 2yr DefAmt'!$AA$3:$AA$215</c:f>
              <c:numCache>
                <c:formatCode>General</c:formatCode>
                <c:ptCount val="213"/>
                <c:pt idx="11">
                  <c:v>0.49082585037765514</c:v>
                </c:pt>
                <c:pt idx="12">
                  <c:v>0.49082585037765514</c:v>
                </c:pt>
                <c:pt idx="13">
                  <c:v>0.49082585037765514</c:v>
                </c:pt>
                <c:pt idx="14">
                  <c:v>0.49866048127813539</c:v>
                </c:pt>
                <c:pt idx="15">
                  <c:v>0.49866048127813539</c:v>
                </c:pt>
                <c:pt idx="16">
                  <c:v>0.49866048127813539</c:v>
                </c:pt>
                <c:pt idx="17">
                  <c:v>0.50315769884859296</c:v>
                </c:pt>
                <c:pt idx="18">
                  <c:v>0.50315769884859296</c:v>
                </c:pt>
                <c:pt idx="19">
                  <c:v>0.50315769884859296</c:v>
                </c:pt>
                <c:pt idx="20">
                  <c:v>0.5091848635189572</c:v>
                </c:pt>
                <c:pt idx="21">
                  <c:v>0.5091848635189572</c:v>
                </c:pt>
                <c:pt idx="22">
                  <c:v>0.5091848635189572</c:v>
                </c:pt>
                <c:pt idx="23">
                  <c:v>0.51254452669429407</c:v>
                </c:pt>
                <c:pt idx="24">
                  <c:v>0.51254452669429407</c:v>
                </c:pt>
                <c:pt idx="25">
                  <c:v>0.51254452669429407</c:v>
                </c:pt>
                <c:pt idx="26">
                  <c:v>0.51228264821699721</c:v>
                </c:pt>
                <c:pt idx="27">
                  <c:v>0.51228264821699721</c:v>
                </c:pt>
                <c:pt idx="28">
                  <c:v>0.51228264821699721</c:v>
                </c:pt>
                <c:pt idx="29">
                  <c:v>0.50857110105482772</c:v>
                </c:pt>
                <c:pt idx="30">
                  <c:v>0.50857110105482772</c:v>
                </c:pt>
                <c:pt idx="31">
                  <c:v>0.50857110105482772</c:v>
                </c:pt>
                <c:pt idx="32">
                  <c:v>0.50394984689312938</c:v>
                </c:pt>
                <c:pt idx="33">
                  <c:v>0.50394984689312938</c:v>
                </c:pt>
                <c:pt idx="34">
                  <c:v>0.50394984689312938</c:v>
                </c:pt>
                <c:pt idx="35">
                  <c:v>0.50333791490829993</c:v>
                </c:pt>
                <c:pt idx="36">
                  <c:v>0.50333791490829993</c:v>
                </c:pt>
                <c:pt idx="37">
                  <c:v>0.50333791490829993</c:v>
                </c:pt>
                <c:pt idx="38">
                  <c:v>0.50608817291355501</c:v>
                </c:pt>
                <c:pt idx="39">
                  <c:v>0.50608817291355501</c:v>
                </c:pt>
                <c:pt idx="40">
                  <c:v>0.50608817291355501</c:v>
                </c:pt>
                <c:pt idx="41">
                  <c:v>0.50256512937392261</c:v>
                </c:pt>
                <c:pt idx="42">
                  <c:v>0.50256512937392261</c:v>
                </c:pt>
                <c:pt idx="43">
                  <c:v>0.50256512937392261</c:v>
                </c:pt>
                <c:pt idx="44">
                  <c:v>0.49686070496957929</c:v>
                </c:pt>
                <c:pt idx="45">
                  <c:v>0.49686070496957929</c:v>
                </c:pt>
                <c:pt idx="46">
                  <c:v>0.49686070496957929</c:v>
                </c:pt>
                <c:pt idx="47">
                  <c:v>0.49356721006234583</c:v>
                </c:pt>
                <c:pt idx="48">
                  <c:v>0.49356721006234583</c:v>
                </c:pt>
                <c:pt idx="49">
                  <c:v>0.49356721006234583</c:v>
                </c:pt>
                <c:pt idx="50">
                  <c:v>0.49019563320104437</c:v>
                </c:pt>
                <c:pt idx="51">
                  <c:v>0.49019563320104437</c:v>
                </c:pt>
                <c:pt idx="52">
                  <c:v>0.49019563320104437</c:v>
                </c:pt>
                <c:pt idx="53">
                  <c:v>0.48742055206795887</c:v>
                </c:pt>
                <c:pt idx="54">
                  <c:v>0.48742055206795887</c:v>
                </c:pt>
                <c:pt idx="55">
                  <c:v>0.48742055206795887</c:v>
                </c:pt>
                <c:pt idx="56">
                  <c:v>0.48401923451427631</c:v>
                </c:pt>
                <c:pt idx="57">
                  <c:v>0.48401923451427631</c:v>
                </c:pt>
                <c:pt idx="58">
                  <c:v>0.48401923451427631</c:v>
                </c:pt>
                <c:pt idx="59">
                  <c:v>0.47750946934481781</c:v>
                </c:pt>
                <c:pt idx="60">
                  <c:v>0.47750946934481781</c:v>
                </c:pt>
                <c:pt idx="61">
                  <c:v>0.47750946934481781</c:v>
                </c:pt>
                <c:pt idx="62">
                  <c:v>0.46867931982670791</c:v>
                </c:pt>
                <c:pt idx="63">
                  <c:v>0.46867931982670791</c:v>
                </c:pt>
                <c:pt idx="64">
                  <c:v>0.46867931982670791</c:v>
                </c:pt>
                <c:pt idx="65">
                  <c:v>0.46403450959107873</c:v>
                </c:pt>
                <c:pt idx="66">
                  <c:v>0.46403450959107873</c:v>
                </c:pt>
                <c:pt idx="67">
                  <c:v>0.46403450959107873</c:v>
                </c:pt>
                <c:pt idx="68">
                  <c:v>0.45925024570487194</c:v>
                </c:pt>
                <c:pt idx="69">
                  <c:v>0.45925024570487194</c:v>
                </c:pt>
                <c:pt idx="70">
                  <c:v>0.45925024570487194</c:v>
                </c:pt>
                <c:pt idx="71">
                  <c:v>0.45201693816965866</c:v>
                </c:pt>
                <c:pt idx="72">
                  <c:v>0.45201693816965866</c:v>
                </c:pt>
                <c:pt idx="73">
                  <c:v>0.45201693816965866</c:v>
                </c:pt>
                <c:pt idx="74">
                  <c:v>0.44553445780884432</c:v>
                </c:pt>
                <c:pt idx="75">
                  <c:v>0.44553445780884432</c:v>
                </c:pt>
                <c:pt idx="76">
                  <c:v>0.44553445780884432</c:v>
                </c:pt>
                <c:pt idx="77">
                  <c:v>0.44011322772406303</c:v>
                </c:pt>
                <c:pt idx="78">
                  <c:v>0.44011322772406303</c:v>
                </c:pt>
                <c:pt idx="79">
                  <c:v>0.44011322772406303</c:v>
                </c:pt>
                <c:pt idx="80">
                  <c:v>0.43320626079713298</c:v>
                </c:pt>
                <c:pt idx="81">
                  <c:v>0.43320626079713298</c:v>
                </c:pt>
                <c:pt idx="82">
                  <c:v>0.43320626079713298</c:v>
                </c:pt>
                <c:pt idx="83">
                  <c:v>0.42800829604277557</c:v>
                </c:pt>
                <c:pt idx="84">
                  <c:v>0.42800829604277557</c:v>
                </c:pt>
                <c:pt idx="85">
                  <c:v>0.42800829604277557</c:v>
                </c:pt>
                <c:pt idx="86">
                  <c:v>0.42355110631154219</c:v>
                </c:pt>
                <c:pt idx="87">
                  <c:v>0.42355110631154219</c:v>
                </c:pt>
                <c:pt idx="88">
                  <c:v>0.42355110631154219</c:v>
                </c:pt>
                <c:pt idx="89">
                  <c:v>0.42012473318453508</c:v>
                </c:pt>
                <c:pt idx="90">
                  <c:v>0.42012473318453508</c:v>
                </c:pt>
                <c:pt idx="91">
                  <c:v>0.42012473318453508</c:v>
                </c:pt>
                <c:pt idx="92">
                  <c:v>0.41739608679395346</c:v>
                </c:pt>
                <c:pt idx="93">
                  <c:v>0.41739608679395346</c:v>
                </c:pt>
                <c:pt idx="94">
                  <c:v>0.41739608679395346</c:v>
                </c:pt>
                <c:pt idx="95">
                  <c:v>0.40683578317022406</c:v>
                </c:pt>
                <c:pt idx="96">
                  <c:v>0.40683578317022406</c:v>
                </c:pt>
                <c:pt idx="97">
                  <c:v>0.40683578317022406</c:v>
                </c:pt>
                <c:pt idx="98">
                  <c:v>0.39976390110767035</c:v>
                </c:pt>
                <c:pt idx="99">
                  <c:v>0.39976390110767035</c:v>
                </c:pt>
                <c:pt idx="100">
                  <c:v>0.39976390110767035</c:v>
                </c:pt>
                <c:pt idx="101">
                  <c:v>0.39403779981080517</c:v>
                </c:pt>
                <c:pt idx="102">
                  <c:v>0.39403779981080517</c:v>
                </c:pt>
                <c:pt idx="103">
                  <c:v>0.39403779981080517</c:v>
                </c:pt>
                <c:pt idx="104">
                  <c:v>0.39023356530888292</c:v>
                </c:pt>
                <c:pt idx="105">
                  <c:v>0.39023356530888292</c:v>
                </c:pt>
                <c:pt idx="106">
                  <c:v>0.39023356530888292</c:v>
                </c:pt>
                <c:pt idx="107">
                  <c:v>0.38644744637958967</c:v>
                </c:pt>
                <c:pt idx="108">
                  <c:v>0.38644744637958967</c:v>
                </c:pt>
                <c:pt idx="109">
                  <c:v>0.38644744637958967</c:v>
                </c:pt>
                <c:pt idx="110">
                  <c:v>0.38432519082172983</c:v>
                </c:pt>
                <c:pt idx="111">
                  <c:v>0.38432519082172983</c:v>
                </c:pt>
                <c:pt idx="112">
                  <c:v>0.38432519082172983</c:v>
                </c:pt>
                <c:pt idx="113">
                  <c:v>0.38330104915043173</c:v>
                </c:pt>
                <c:pt idx="114">
                  <c:v>0.38330104915043173</c:v>
                </c:pt>
                <c:pt idx="115">
                  <c:v>0.38330104915043173</c:v>
                </c:pt>
                <c:pt idx="116">
                  <c:v>0.38521093287526026</c:v>
                </c:pt>
                <c:pt idx="117">
                  <c:v>0.38521093287526026</c:v>
                </c:pt>
                <c:pt idx="118">
                  <c:v>0.38521093287526026</c:v>
                </c:pt>
                <c:pt idx="119">
                  <c:v>0.39657547981405017</c:v>
                </c:pt>
                <c:pt idx="120">
                  <c:v>0.39657547981405017</c:v>
                </c:pt>
                <c:pt idx="121">
                  <c:v>0.39657547981405017</c:v>
                </c:pt>
                <c:pt idx="122">
                  <c:v>0.40651467501300942</c:v>
                </c:pt>
                <c:pt idx="123">
                  <c:v>0.40651467501300942</c:v>
                </c:pt>
                <c:pt idx="124">
                  <c:v>0.40651467501300942</c:v>
                </c:pt>
                <c:pt idx="125">
                  <c:v>0.41479833987017417</c:v>
                </c:pt>
                <c:pt idx="126">
                  <c:v>0.41479833987017417</c:v>
                </c:pt>
                <c:pt idx="127">
                  <c:v>0.41479833987017417</c:v>
                </c:pt>
                <c:pt idx="128">
                  <c:v>0.42239974550539977</c:v>
                </c:pt>
                <c:pt idx="129">
                  <c:v>0.42239974550539977</c:v>
                </c:pt>
                <c:pt idx="130">
                  <c:v>0.42239974550539977</c:v>
                </c:pt>
                <c:pt idx="131">
                  <c:v>0.42971382388600332</c:v>
                </c:pt>
                <c:pt idx="132">
                  <c:v>0.42971382388600332</c:v>
                </c:pt>
                <c:pt idx="133">
                  <c:v>0.42971382388600332</c:v>
                </c:pt>
                <c:pt idx="134">
                  <c:v>0.43461386966914239</c:v>
                </c:pt>
                <c:pt idx="135">
                  <c:v>0.43461386966914239</c:v>
                </c:pt>
                <c:pt idx="136">
                  <c:v>0.43461386966914239</c:v>
                </c:pt>
                <c:pt idx="137">
                  <c:v>0.43909318917390627</c:v>
                </c:pt>
                <c:pt idx="138">
                  <c:v>0.43909318917390627</c:v>
                </c:pt>
                <c:pt idx="139">
                  <c:v>0.43909318917390627</c:v>
                </c:pt>
                <c:pt idx="140">
                  <c:v>0.43965105696718881</c:v>
                </c:pt>
                <c:pt idx="141">
                  <c:v>0.43965105696718881</c:v>
                </c:pt>
                <c:pt idx="142">
                  <c:v>0.43965105696718881</c:v>
                </c:pt>
                <c:pt idx="143">
                  <c:v>0.4381444258875572</c:v>
                </c:pt>
                <c:pt idx="144">
                  <c:v>0.4381444258875572</c:v>
                </c:pt>
                <c:pt idx="145">
                  <c:v>0.4381444258875572</c:v>
                </c:pt>
                <c:pt idx="146">
                  <c:v>0.4341401428560025</c:v>
                </c:pt>
                <c:pt idx="147">
                  <c:v>0.4341401428560025</c:v>
                </c:pt>
                <c:pt idx="148">
                  <c:v>0.4341401428560025</c:v>
                </c:pt>
                <c:pt idx="149">
                  <c:v>0.4319103117923121</c:v>
                </c:pt>
                <c:pt idx="150">
                  <c:v>0.4319103117923121</c:v>
                </c:pt>
                <c:pt idx="151">
                  <c:v>0.4319103117923121</c:v>
                </c:pt>
                <c:pt idx="152">
                  <c:v>0.43127297307116896</c:v>
                </c:pt>
                <c:pt idx="153">
                  <c:v>0.43127297307116896</c:v>
                </c:pt>
                <c:pt idx="154">
                  <c:v>0.43127297307116896</c:v>
                </c:pt>
                <c:pt idx="155">
                  <c:v>0.43059261837026808</c:v>
                </c:pt>
                <c:pt idx="156">
                  <c:v>0.43059261837026808</c:v>
                </c:pt>
                <c:pt idx="157">
                  <c:v>0.43059261837026808</c:v>
                </c:pt>
                <c:pt idx="158">
                  <c:v>0.43350968503664061</c:v>
                </c:pt>
                <c:pt idx="159">
                  <c:v>0.43350968503664061</c:v>
                </c:pt>
                <c:pt idx="160">
                  <c:v>0.43350968503664061</c:v>
                </c:pt>
                <c:pt idx="161">
                  <c:v>0.4379379134863014</c:v>
                </c:pt>
                <c:pt idx="162">
                  <c:v>0.4379379134863014</c:v>
                </c:pt>
                <c:pt idx="163">
                  <c:v>0.4379379134863014</c:v>
                </c:pt>
                <c:pt idx="164">
                  <c:v>0.44398931032561628</c:v>
                </c:pt>
                <c:pt idx="165">
                  <c:v>0.44398931032561628</c:v>
                </c:pt>
                <c:pt idx="166">
                  <c:v>0.44398931032561628</c:v>
                </c:pt>
                <c:pt idx="167">
                  <c:v>0.45116139130982813</c:v>
                </c:pt>
                <c:pt idx="168">
                  <c:v>0.45116139130982813</c:v>
                </c:pt>
                <c:pt idx="169">
                  <c:v>0.45116139130982813</c:v>
                </c:pt>
                <c:pt idx="170">
                  <c:v>0.45899811106314109</c:v>
                </c:pt>
                <c:pt idx="171">
                  <c:v>0.45899811106314109</c:v>
                </c:pt>
                <c:pt idx="172">
                  <c:v>0.45899811106314109</c:v>
                </c:pt>
                <c:pt idx="173">
                  <c:v>0.46438920805598743</c:v>
                </c:pt>
                <c:pt idx="174">
                  <c:v>0.46438920805598743</c:v>
                </c:pt>
                <c:pt idx="175">
                  <c:v>0.46438920805598743</c:v>
                </c:pt>
                <c:pt idx="176">
                  <c:v>0.46858997440553035</c:v>
                </c:pt>
                <c:pt idx="177">
                  <c:v>0.46858997440553035</c:v>
                </c:pt>
                <c:pt idx="178">
                  <c:v>0.46858997440553035</c:v>
                </c:pt>
                <c:pt idx="179">
                  <c:v>0.47577882461840748</c:v>
                </c:pt>
                <c:pt idx="180">
                  <c:v>0.47577882461840748</c:v>
                </c:pt>
                <c:pt idx="181">
                  <c:v>0.47577882461840748</c:v>
                </c:pt>
                <c:pt idx="182">
                  <c:v>0.48029756501345711</c:v>
                </c:pt>
                <c:pt idx="183">
                  <c:v>0.48029756501345711</c:v>
                </c:pt>
                <c:pt idx="184">
                  <c:v>0.48029756501345711</c:v>
                </c:pt>
                <c:pt idx="185">
                  <c:v>0.48096364872488029</c:v>
                </c:pt>
                <c:pt idx="186">
                  <c:v>0.48096364872488029</c:v>
                </c:pt>
                <c:pt idx="187">
                  <c:v>0.48096364872488029</c:v>
                </c:pt>
                <c:pt idx="188">
                  <c:v>0.47995173315448225</c:v>
                </c:pt>
                <c:pt idx="189">
                  <c:v>0.47995173315448225</c:v>
                </c:pt>
                <c:pt idx="190">
                  <c:v>0.47995173315448225</c:v>
                </c:pt>
                <c:pt idx="191">
                  <c:v>0.47738981199338948</c:v>
                </c:pt>
                <c:pt idx="192">
                  <c:v>0.47738981199338948</c:v>
                </c:pt>
                <c:pt idx="193">
                  <c:v>0.47738981199338948</c:v>
                </c:pt>
                <c:pt idx="194">
                  <c:v>0.47695757965554508</c:v>
                </c:pt>
                <c:pt idx="195">
                  <c:v>0.47695757965554508</c:v>
                </c:pt>
                <c:pt idx="196">
                  <c:v>0.47695757965554508</c:v>
                </c:pt>
                <c:pt idx="197">
                  <c:v>0.47751108117519592</c:v>
                </c:pt>
                <c:pt idx="198">
                  <c:v>0.47751108117519592</c:v>
                </c:pt>
                <c:pt idx="199">
                  <c:v>0.47751108117519592</c:v>
                </c:pt>
                <c:pt idx="200">
                  <c:v>0.48121818753720802</c:v>
                </c:pt>
                <c:pt idx="201">
                  <c:v>0.48121818753720802</c:v>
                </c:pt>
                <c:pt idx="202">
                  <c:v>0.48121818753720802</c:v>
                </c:pt>
                <c:pt idx="203">
                  <c:v>0.48180358906618886</c:v>
                </c:pt>
                <c:pt idx="204">
                  <c:v>0.48180358906618886</c:v>
                </c:pt>
                <c:pt idx="205">
                  <c:v>0.48180358906618886</c:v>
                </c:pt>
              </c:numCache>
            </c:numRef>
          </c:val>
          <c:smooth val="0"/>
          <c:extLst>
            <c:ext xmlns:c16="http://schemas.microsoft.com/office/drawing/2014/chart" uri="{C3380CC4-5D6E-409C-BE32-E72D297353CC}">
              <c16:uniqueId val="{00000001-0B9B-4E79-A5A0-57F42544F549}"/>
            </c:ext>
          </c:extLst>
        </c:ser>
        <c:dLbls>
          <c:showLegendKey val="0"/>
          <c:showVal val="0"/>
          <c:showCatName val="0"/>
          <c:showSerName val="0"/>
          <c:showPercent val="0"/>
          <c:showBubbleSize val="0"/>
        </c:dLbls>
        <c:marker val="1"/>
        <c:smooth val="0"/>
        <c:axId val="57659776"/>
        <c:axId val="57657984"/>
      </c:lineChart>
      <c:catAx>
        <c:axId val="57650560"/>
        <c:scaling>
          <c:orientation val="minMax"/>
        </c:scaling>
        <c:delete val="0"/>
        <c:axPos val="b"/>
        <c:numFmt formatCode="General" sourceLinked="0"/>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7656448"/>
        <c:crosses val="autoZero"/>
        <c:auto val="1"/>
        <c:lblAlgn val="ctr"/>
        <c:lblOffset val="100"/>
        <c:noMultiLvlLbl val="0"/>
      </c:catAx>
      <c:valAx>
        <c:axId val="57656448"/>
        <c:scaling>
          <c:orientation val="minMax"/>
        </c:scaling>
        <c:delete val="0"/>
        <c:axPos val="l"/>
        <c:majorGridlines>
          <c:spPr>
            <a:ln w="3175">
              <a:solidFill>
                <a:srgbClr val="969696"/>
              </a:solidFill>
              <a:prstDash val="dash"/>
            </a:ln>
          </c:spPr>
        </c:majorGridlines>
        <c:numFmt formatCode="#,##0.0" sourceLinked="1"/>
        <c:majorTickMark val="out"/>
        <c:minorTickMark val="none"/>
        <c:tickLblPos val="nextTo"/>
        <c:spPr>
          <a:noFill/>
          <a:ln w="9525" cmpd="thinThick">
            <a:solidFill>
              <a:srgbClr val="000000"/>
            </a:solidFill>
          </a:ln>
          <a:extLst>
            <a:ext uri="{909E8E84-426E-40DD-AFC4-6F175D3DCCD1}">
              <a14:hiddenFill xmlns:a14="http://schemas.microsoft.com/office/drawing/2010/main">
                <a:noFill/>
              </a14:hiddenFill>
            </a:ext>
          </a:extLst>
        </c:spPr>
        <c:crossAx val="57650560"/>
        <c:crosses val="autoZero"/>
        <c:crossBetween val="between"/>
      </c:valAx>
      <c:valAx>
        <c:axId val="57657984"/>
        <c:scaling>
          <c:orientation val="minMax"/>
          <c:min val="0.30000000000000004"/>
        </c:scaling>
        <c:delete val="0"/>
        <c:axPos val="r"/>
        <c:numFmt formatCode="General" sourceLinked="1"/>
        <c:majorTickMark val="out"/>
        <c:minorTickMark val="none"/>
        <c:tickLblPos val="nextTo"/>
        <c:crossAx val="57659776"/>
        <c:crosses val="max"/>
        <c:crossBetween val="between"/>
      </c:valAx>
      <c:catAx>
        <c:axId val="57659776"/>
        <c:scaling>
          <c:orientation val="minMax"/>
        </c:scaling>
        <c:delete val="1"/>
        <c:axPos val="b"/>
        <c:numFmt formatCode="General" sourceLinked="1"/>
        <c:majorTickMark val="out"/>
        <c:minorTickMark val="none"/>
        <c:tickLblPos val="nextTo"/>
        <c:crossAx val="57657984"/>
        <c:crosses val="autoZero"/>
        <c:auto val="1"/>
        <c:lblAlgn val="ctr"/>
        <c:lblOffset val="100"/>
        <c:noMultiLvlLbl val="0"/>
      </c:catAx>
      <c:spPr>
        <a:solidFill>
          <a:sysClr val="window" lastClr="FFFFFF"/>
        </a:solidFill>
        <a:ln>
          <a:noFill/>
          <a:round/>
        </a:ln>
        <a:effectLst/>
        <a:extLst>
          <a:ext uri="{91240B29-F687-4F45-9708-019B960494DF}">
            <a14:hiddenLine xmlns:a14="http://schemas.microsoft.com/office/drawing/2010/main">
              <a:noFill/>
              <a:round/>
            </a14:hiddenLine>
          </a:ext>
        </a:extLst>
      </c:spPr>
    </c:plotArea>
    <c:legend>
      <c:legendPos val="b"/>
      <c:overlay val="0"/>
      <c:spPr>
        <a:solidFill>
          <a:srgbClr val="4F81BD">
            <a:alpha val="0"/>
          </a:srgbClr>
        </a:solidFill>
      </c:spPr>
      <c:txPr>
        <a:bodyPr/>
        <a:lstStyle/>
        <a:p>
          <a:pPr>
            <a:defRPr sz="900">
              <a:latin typeface="Arial Narrow"/>
            </a:defRPr>
          </a:pPr>
          <a:endParaRPr lang="en-US"/>
        </a:p>
      </c:txPr>
    </c:legend>
    <c:plotVisOnly val="1"/>
    <c:dispBlanksAs val="gap"/>
    <c:showDLblsOverMax val="0"/>
  </c:chart>
  <c:spPr>
    <a:ln w="9525">
      <a:noFill/>
    </a:ln>
  </c:spPr>
  <c:txPr>
    <a:bodyPr/>
    <a:lstStyle/>
    <a:p>
      <a:pPr>
        <a:defRPr sz="900">
          <a:latin typeface="Arial Narrow"/>
          <a:ea typeface="ＭＳ ゴシック"/>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291610</xdr:colOff>
      <xdr:row>15</xdr:row>
      <xdr:rowOff>35167</xdr:rowOff>
    </xdr:from>
    <xdr:to>
      <xdr:col>10</xdr:col>
      <xdr:colOff>58614</xdr:colOff>
      <xdr:row>19</xdr:row>
      <xdr:rowOff>5860</xdr:rowOff>
    </xdr:to>
    <xdr:sp macro="" textlink="">
      <xdr:nvSpPr>
        <xdr:cNvPr id="2" name="TextBox 1"/>
        <xdr:cNvSpPr txBox="1"/>
      </xdr:nvSpPr>
      <xdr:spPr>
        <a:xfrm>
          <a:off x="6143770" y="2770747"/>
          <a:ext cx="2258744" cy="696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012169"/>
              </a:solidFill>
              <a:latin typeface="Connections" pitchFamily="34" charset="0"/>
            </a:rPr>
            <a:t>Warning</a:t>
          </a:r>
        </a:p>
        <a:p>
          <a:endParaRPr lang="en-US" sz="850" b="1">
            <a:latin typeface="Connections" pitchFamily="34" charset="0"/>
          </a:endParaRPr>
        </a:p>
        <a:p>
          <a:r>
            <a:rPr lang="en-US" sz="850" b="1">
              <a:solidFill>
                <a:srgbClr val="857363"/>
              </a:solidFill>
              <a:latin typeface="Connections" pitchFamily="34" charset="0"/>
            </a:rPr>
            <a:t>This electronic model may have been altered by any recipient</a:t>
          </a:r>
          <a:r>
            <a:rPr lang="en-US" sz="850" b="1" baseline="0">
              <a:solidFill>
                <a:srgbClr val="857363"/>
              </a:solidFill>
              <a:latin typeface="Connections" pitchFamily="34" charset="0"/>
            </a:rPr>
            <a:t> or user.</a:t>
          </a:r>
          <a:endParaRPr lang="en-US" sz="850" i="1">
            <a:solidFill>
              <a:srgbClr val="012169"/>
            </a:solidFill>
            <a:latin typeface="Connections" pitchFamily="34" charset="0"/>
          </a:endParaRPr>
        </a:p>
      </xdr:txBody>
    </xdr:sp>
    <xdr:clientData/>
  </xdr:twoCellAnchor>
  <xdr:twoCellAnchor>
    <xdr:from>
      <xdr:col>6</xdr:col>
      <xdr:colOff>300403</xdr:colOff>
      <xdr:row>9</xdr:row>
      <xdr:rowOff>29307</xdr:rowOff>
    </xdr:from>
    <xdr:to>
      <xdr:col>10</xdr:col>
      <xdr:colOff>36634</xdr:colOff>
      <xdr:row>14</xdr:row>
      <xdr:rowOff>87922</xdr:rowOff>
    </xdr:to>
    <xdr:sp macro="" textlink="">
      <xdr:nvSpPr>
        <xdr:cNvPr id="3" name="TextBox 2"/>
        <xdr:cNvSpPr txBox="1"/>
      </xdr:nvSpPr>
      <xdr:spPr>
        <a:xfrm>
          <a:off x="6152563" y="1957167"/>
          <a:ext cx="2227971" cy="774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012169"/>
              </a:solidFill>
              <a:latin typeface="Connections" pitchFamily="34" charset="0"/>
            </a:rPr>
            <a:t>Research Analyst</a:t>
          </a:r>
        </a:p>
        <a:p>
          <a:endParaRPr lang="en-US" sz="1000" b="1">
            <a:latin typeface="Connections" pitchFamily="34" charset="0"/>
          </a:endParaRPr>
        </a:p>
      </xdr:txBody>
    </xdr:sp>
    <xdr:clientData/>
  </xdr:twoCellAnchor>
  <xdr:oneCellAnchor>
    <xdr:from>
      <xdr:col>0</xdr:col>
      <xdr:colOff>261931</xdr:colOff>
      <xdr:row>8</xdr:row>
      <xdr:rowOff>71233</xdr:rowOff>
    </xdr:from>
    <xdr:ext cx="5129784" cy="22148371"/>
    <xdr:sp macro="" textlink="">
      <xdr:nvSpPr>
        <xdr:cNvPr id="4" name="__la_DisclaimerFront"/>
        <xdr:cNvSpPr txBox="1"/>
      </xdr:nvSpPr>
      <xdr:spPr>
        <a:xfrm>
          <a:off x="261931" y="1823833"/>
          <a:ext cx="5129784" cy="22148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800" b="1" baseline="0">
              <a:latin typeface="Connections Cond Light" pitchFamily="34" charset="0"/>
              <a:ea typeface="MS Gothic" panose="020B0609070205080204" pitchFamily="49" charset="-128"/>
            </a:rPr>
            <a:t>This spreadsheet is intended to provide information only. Investors should not rely on the spreadsheet to make investment decisions.</a:t>
          </a:r>
        </a:p>
        <a:p>
          <a:r>
            <a:rPr lang="en-US" sz="800" b="1" baseline="0">
              <a:latin typeface="Connections Cond Light" pitchFamily="34" charset="0"/>
              <a:ea typeface="MS Gothic" panose="020B0609070205080204" pitchFamily="49" charset="-128"/>
            </a:rPr>
            <a:t>This report may refer to fixed income securities that may not be offered or sold in one or more states or jurisdictions. Readers of this report are advised that any discussion, recommendation or other mention of such securities is not a solicitation or offer to transact in such securities. Investors should contact their BofA Merrill Lynch representative or Merrill Lynch Financial Global Wealth Management financial advisor for information relating to fixed income securities.</a:t>
          </a:r>
        </a:p>
        <a:p>
          <a:r>
            <a:rPr lang="en-US" sz="800" b="1" baseline="0">
              <a:latin typeface="Connections Cond Light" pitchFamily="34" charset="0"/>
              <a:ea typeface="MS Gothic" panose="020B0609070205080204" pitchFamily="49" charset="-128"/>
            </a:rPr>
            <a:t>BofA Merrill Lynch includes Merrill Lynch, Pierce, Fenner &amp; Smith Incorporated ("MLPF&amp;S") and its affiliates. Investors should contact their BofA Merrill Lynch representative or Merrill Lynch Global Wealth Management financial advisor if they have questions concerning this information.</a:t>
          </a:r>
        </a:p>
        <a:p>
          <a:r>
            <a:rPr lang="en-US" sz="800" b="1" baseline="0">
              <a:latin typeface="Connections Cond Light" pitchFamily="34" charset="0"/>
              <a:ea typeface="MS Gothic" panose="020B0609070205080204" pitchFamily="49" charset="-128"/>
            </a:rPr>
            <a:t>"BofA Merrill Lynch" and "Merrill Lynch" are each global brands for BofA Merrill Lynch Global Research. </a:t>
          </a:r>
        </a:p>
        <a:p>
          <a:endParaRPr lang="en-US" sz="800" b="1" baseline="0">
            <a:latin typeface="Connections Cond Light" pitchFamily="34" charset="0"/>
            <a:ea typeface="MS Gothic" panose="020B0609070205080204" pitchFamily="49" charset="-128"/>
          </a:endParaRPr>
        </a:p>
        <a:p>
          <a:r>
            <a:rPr lang="en-US" sz="800" b="1" baseline="0">
              <a:latin typeface="Connections Cond Light" pitchFamily="34" charset="0"/>
              <a:ea typeface="MS Gothic" panose="020B0609070205080204" pitchFamily="49" charset="-128"/>
            </a:rPr>
            <a:t>Information relating to Non-US affiliates of BofA Merrill Lynch and Distribution of Affiliate Information:</a:t>
          </a:r>
        </a:p>
        <a:p>
          <a:r>
            <a:rPr lang="en-US" sz="800" b="1" baseline="0">
              <a:latin typeface="Connections Cond Light" pitchFamily="34" charset="0"/>
              <a:ea typeface="MS Gothic" panose="020B0609070205080204" pitchFamily="49" charset="-128"/>
            </a:rPr>
            <a:t>MLPF&amp;S distributes, or may in the future distribute, research reports of the following non-US affiliates in the US (short name: legal name, regulator): Merrill Lynch (South Africa): Merrill Lynch South Africa (Pty) Ltd., regulated by The Financial Service Board; MLI (UK): Merrill Lynch International, regulated by the Financial Conduct Authority (FCA) and the Prudential Regulation Authority (PRA); Merrill Lynch (Australia): Merrill Lynch Equities (Australia) Limited, regulated by the Australian Securities and Investments Commission; Merrill Lynch (Hong Kong): Merrill Lynch (Asia Pacific) Limited, regulated by the Hong Kong Securities and Futures Commission (HKSFC); Merrill Lynch (Singapore): Merrill Lynch (Singapore) Pte Ltd, regulated by the Monetary Authority of Singapore (MAS); Merrill Lynch (Canada): Merrill Lynch Canada Inc, regulated by the Investment Industry Regulatory Organization of Canada; Merrill Lynch (Mexico): Merrill Lynch Mexico, SA de CV, Casa de Bolsa, regulated by the Comisión Nacional Bancaria y de Valores; Merrill Lynch (Argentina): Merrill Lynch Argentina SA, regulated by Comisión Nacional de Valores; Merrill Lynch (Japan): Merrill Lynch Japan Securities Co., Ltd., regulated by the Financial Services Agency; Merrill Lynch (Seoul): Merrill Lynch International, LLC Seoul Branch, regulated by the Financial Supervisory Service; Merrill Lynch (Taiwan): Merrill Lynch Securities (Taiwan) Ltd., regulated by the Securities and Futures Bureau; DSP Merrill Lynch (India): DSP Merrill Lynch Limited, regulated by the Securities and Exchange Board of India; Merrill Lynch (Indonesia): PT Merrill Lynch Sekuritas Indonesia, regulated by Otoritas Jasa Keuangan (OJK); Merrill Lynch (Israel): Merrill Lynch Israel Limited, regulated by Israel Securities Authority; Merrill Lynch (Russia): OOO Merrill Lynch Securities, Moscow, regulated by the Central Bank of the Russian Federation; Merrill Lynch (DIFC): Merrill Lynch International (DIFC Branch), regulated by the Dubai Financial Services Authority (DFSA); Merrill Lynch (Spain): Merrill Lynch Capital Markets Espana, S.A.S.V., regulated by Comisión Nacional del Mercado De Valores; Merrill Lynch (Brazil): Bank of America Merrill Lynch Banco Multiplo S.A., regulated by Comissão de Valores Mobiliários; Merrill Lynch KSA Company, Merrill Lynch Kingdom of Saudi Arabia Company, regulated by the Capital Market Authority.</a:t>
          </a:r>
        </a:p>
        <a:p>
          <a:endParaRPr lang="en-US" sz="800" b="1" baseline="0">
            <a:latin typeface="Connections Cond Light" pitchFamily="34" charset="0"/>
            <a:ea typeface="MS Gothic" panose="020B0609070205080204" pitchFamily="49" charset="-128"/>
          </a:endParaRPr>
        </a:p>
        <a:p>
          <a:r>
            <a:rPr lang="en-US" sz="800" b="1" baseline="0">
              <a:latin typeface="Connections Cond Light" pitchFamily="34" charset="0"/>
              <a:ea typeface="MS Gothic" panose="020B0609070205080204" pitchFamily="49" charset="-128"/>
            </a:rPr>
            <a:t>MLPF&amp;S distributes, or may in the future distribute, issuer models and other data and information ("information") of the following non-US affiliates in the US (short name: legal name, regulator): Merrill Lynch (South Africa): Merrill Lynch South Africa (Pty) Ltd., regulated by The Financial Service Board; MLI (UK): Merrill Lynch International, regulated by the Financial Conduct Authority (FCA) and the Prudential Regulation Authority (PRA); Merrill Lynch (Australia): Merrill Lynch Equities (Australia) Limited, regulated by the Australian Securities and Investments Commission; Merrill Lynch (Hong Kong): Merrill Lynch (Asia Pacific) Limited, regulated by the Hong Kong Securities and Futures Commission (HKSFC); Merrill Lynch (Singapore): Merrill Lynch (Singapore) Pte Ltd, regulated by the Monetary Authority of Singapore (MAS); Merrill Lynch (Canada): Merrill Lynch Canada Inc, regulated by the Investment Industry Regulatory Organization of Canada; Merrill Lynch (Mexico): Merrill Lynch Mexico, SA de CV, Casa de Bolsa, regulated by the Comisión Nacional Bancaria y de Valores; Merrill Lynch (Argentina): Merrill Lynch Argentina SA, regulated by Comisión Nacional de Valores; Merrill Lynch (Japan): Merrill Lynch Japan Securities Co., Ltd., regulated by the Financial Services Agency; Merrill Lynch (Seoul): Merrill Lynch International, LLC Seoul Branch, regulated by the Financial Supervisory Service; Merrill Lynch (Taiwan): Merrill Lynch Securities (Taiwan) Ltd., regulated by the Securities and Futures Bureau; DSP Merrill Lynch (India): DSP Merrill Lynch Limited, regulated by the Securities and Exchange Board of India; Merrill Lynch (Indonesia): PT Merrill Lynch Sekuritas Indonesia, regulated by Otoritas Jasa Keuangan (OJK); Merrill Lynch (Israel): Merrill Lynch Israel Limited, regulated by Israel Securities Authority; Merrill Lynch (Russia): OOO Merrill Lynch Securities, Moscow, regulated by the Central Bank of the Russian Federation; Merrill Lynch (DIFC): Merrill Lynch International (DIFC Branch), regulated by the Dubai Financial Services Authority (DFSA); Merrill Lynch (Spain): Merrill Lynch Capital Markets Espana, S.A.S.V., regulated by Comisión Nacional del Mercado De Valores; Merrill Lynch (Brazil): Bank of America Merrill Lynch Banco Multiplo S.A., regulated by Comissão de Valores Mobiliários; Merrill Lynch KSA Company, Merrill Lynch Kingdom of Saudi Arabia Company, regulated by the Capital Market Authority.</a:t>
          </a:r>
        </a:p>
        <a:p>
          <a:endParaRPr lang="en-US" sz="800" b="1" baseline="0">
            <a:latin typeface="Connections Cond Light" pitchFamily="34" charset="0"/>
            <a:ea typeface="MS Gothic" panose="020B0609070205080204" pitchFamily="49" charset="-128"/>
          </a:endParaRPr>
        </a:p>
        <a:p>
          <a:r>
            <a:rPr lang="en-US" sz="800" b="1" baseline="0">
              <a:latin typeface="Connections Cond Light" pitchFamily="34" charset="0"/>
              <a:ea typeface="MS Gothic" panose="020B0609070205080204" pitchFamily="49" charset="-128"/>
            </a:rPr>
            <a:t>This research report: has been approved for publication and is distributed in the United Kingdom (UK) to professional clients and eligible counterparties (as each is defined in the rules of the FCA and the PRA) by MLI (UK) and Bank of America Merrill Lynch International Limited, which are authorized by the PRA and regulated by the FCA and the PRA, and is distributed in the UK to retail clients (as defined in the rules of the FCA and the PRA) by Merrill Lynch International Bank Limited, London Branch, which is authorized by the Central Bank of Ireland and subject to limited regulation by the FCA and PRA - details about the extent of our regulation by the FCA and PRA are available from us on request; has been considered and distributed in Japan by Merrill Lynch (Japan), a registered securities dealer under the Financial Instruments and Exchange Act in Japan; is issued and distributed in Hong Kong by Merrill Lynch (Hong Kong) which is regulated by HKSFC is issued and distributed in Taiwan by Merrill Lynch (Taiwan); is issued and distributed in India by DSP Merrill Lynch (India); and is issued and distributed in Singapore to institutional investors and/or accredited investors (each as defined under the Financial Advisers Regulations) by Merrill Lynch International Bank Limited (Merchant Bank) (MLIBLMB) and Merrill Lynch (Singapore) (Company Registration Nos F 06872E and 198602883D respectively). MLIBLMB and Merrill Lynch (Singapore) are regulated by MAS. Bank of America N.A., Australian Branch (ARBN 064 874 531), AFS License 412901 (BANA Australia) and Merrill Lynch Equities (Australia) Limited (ABN 65 006 276 795), AFS License 235132 (MLEA) distribute this report in Australia only to 'Wholesale' clients as defined by s.761G of the Corporations Act 2001. With the exception of BANA Australia, neither MLEA nor any of its affiliates involved in preparing this research report is an Authorised Deposit-Taking Institution under the Banking Act 1959 nor regulated by the Australian Prudential Regulation Authority. No approval is required for publication or distribution of this report in Brazil and its local distribution is by Merrill Lynch (Brazil) in accordance with applicable regulations. Merrill Lynch (DIFC) is authorized and regulated by the DFSA. Research reports prepared and issued by Merrill Lynch (DIFC) are done so in accordance with the requirements of the DFSA conduct of business rules. Bank of America Merrill Lynch International Limited, Frankfurt Branch (BAMLI Frankfurt) distributes this report in Germany and is regulated by BaFin.</a:t>
          </a:r>
        </a:p>
        <a:p>
          <a:r>
            <a:rPr lang="en-US" sz="800" b="1" baseline="0">
              <a:latin typeface="Connections Cond Light" pitchFamily="34" charset="0"/>
              <a:ea typeface="MS Gothic" panose="020B0609070205080204" pitchFamily="49" charset="-128"/>
            </a:rPr>
            <a:t>This information: has been approved for publication and is distributed in the United Kingdom (UK) to professional clients and eligible counterparties (as each is defined in the rules of the FCA and the PRA) by MLI (UK) and Bank of America Merrill Lynch International Limited, which are authorized by the PRA and regulated by the FCA and the PRA, and is distributed in the UK to retail clients (as defined in the rules of the FCA and the PRA) by Merrill Lynch International Bank Limited, London Branch, which is authorized by the Central Bank of Ireland and subject to limited regulation by the FCA and PRA - details about the extent of our regulation by the FCA and PRA are available from us on request; has been considered and distributed in Japan by Merrill Lynch (Japan), a registered securities dealer under the Financial Instruments and Exchange Act in Japan; is issued and distributed in Hong Kong by Merrill Lynch (Hong Kong) which is regulated by HKSFC is issued and distributed in Taiwan by Merrill Lynch (Taiwan); is issued and distributed in India by DSP Merrill Lynch (India); and is issued and distributed in Singapore to institutional investors and/or accredited investors (each as defined under the Financial Advisers Regulations) by Merrill Lynch International Bank Limited (Merchant Bank) (MLIBLMB) and Merrill Lynch (Singapore) (Company Registration Nos F 06872E and 198602883D respectively). MLIBLMB and Merrill Lynch (Singapore) are regulated by MAS. Bank of America N.A., Australian Branch (ARBN 064 874 531), AFS License 412901 (BANA Australia) and Merrill Lynch Equities (Australia) Limited (ABN 65 006 276 795), AFS License 235132 (MLEA) distribute this report in Australia only to 'Wholesale' clients as defined by s.761G of the Corporations Act 2001. With the exception of BANA Australia, neither MLEA nor any of its affiliates involved in preparing this research report is an Authorised Deposit-Taking Institution under the Banking Act 1959 nor regulated by the Australian Prudential Regulation Authority. No approval is required for publication or distribution of this report in Brazil and its local distribution is by Merrill Lynch (Brazil) in accordance with applicable regulations. Merrill Lynch (DIFC) is authorized and regulated by the DFSA. Research reports prepared and issued by Merrill Lynch (DIFC) are done so in accordance with the requirements of the DFSA conduct of business rules. Bank of America Merrill Lynch International Limited, Frankfurt Branch (BAMLI Frankfurt) distributes this report in Germany and is regulated by BaFin.</a:t>
          </a:r>
        </a:p>
        <a:p>
          <a:r>
            <a:rPr lang="en-US" sz="800" b="1" baseline="0">
              <a:latin typeface="Connections Cond Light" pitchFamily="34" charset="0"/>
              <a:ea typeface="MS Gothic" panose="020B0609070205080204" pitchFamily="49" charset="-128"/>
            </a:rPr>
            <a:t>This information has been prepared and issued by MLPF&amp;S and/or one or more of its non-US affiliates. MLPF&amp;S is the distributor of this information in the US and accepts full responsibility for information of its non-US affiliates distributed to MLPF&amp;S clients in the US. Any US person receiving this information and wishing to effect any transaction in any security referenced in the information should do so through MLPF&amp;S and not such foreign affiliates.</a:t>
          </a:r>
        </a:p>
        <a:p>
          <a:r>
            <a:rPr lang="en-US" sz="800" b="1" baseline="0">
              <a:latin typeface="Connections Cond Light" pitchFamily="34" charset="0"/>
              <a:ea typeface="MS Gothic" panose="020B0609070205080204" pitchFamily="49" charset="-128"/>
            </a:rPr>
            <a:t>General Investment Related Disclosures:</a:t>
          </a:r>
        </a:p>
        <a:p>
          <a:r>
            <a:rPr lang="en-US" sz="800" b="1" baseline="0">
              <a:latin typeface="Connections Cond Light" pitchFamily="34" charset="0"/>
              <a:ea typeface="MS Gothic" panose="020B0609070205080204" pitchFamily="49" charset="-128"/>
            </a:rPr>
            <a:t>Taiwan Readers: Neither the information nor any opinion expressed herein constitutes an offer or a solicitation of an offer to transact in any securities or other financial instrument. No part of this report may be used or reproduced or quoted in any manner whatsoever in Taiwan by the press or any other person without the express written consent of BofA Merrill Lynch.</a:t>
          </a:r>
        </a:p>
        <a:p>
          <a:r>
            <a:rPr lang="en-US" sz="800" b="1" baseline="0">
              <a:latin typeface="Connections Cond Light" pitchFamily="34" charset="0"/>
              <a:ea typeface="MS Gothic" panose="020B0609070205080204" pitchFamily="49" charset="-128"/>
            </a:rPr>
            <a:t>This research report provides general information only, and has been prepared for, and is intended for general distribution to, BofA Merrill Lynch clients. Neither the information nor any opinion expressed constitutes an offer or an invitation to make an offer, to buy or sell any securities or other financial instrument or any derivative related to such securities or instruments (e.g., options, futures, warrants, and contracts for differences). This report is not intended to provide personal investment advice and it does not take into account the specific investment objectives, financial situation and the particular needs of, and is not directed to, any specific person(s). This report and its content do not constitute, and should not be considered to constitute, investment advice for purposes of ERISA, the US tax code, the Investment Advisers Act or otherwise.  Investors should seek financial advice regarding the appropriateness of investing in financial instruments and implementing investment strategies discussed or recommended in this report and should understand that statements regarding future prospects may not be realized. Any decision to purchase or subscribe for securities in any offering must be based solely on existing public information on such security or the information in the prospectus or other offering document issued in connection with such offering, and not on this report.</a:t>
          </a:r>
        </a:p>
        <a:p>
          <a:r>
            <a:rPr lang="en-US" sz="800" b="1" baseline="0">
              <a:latin typeface="Connections Cond Light" pitchFamily="34" charset="0"/>
              <a:ea typeface="MS Gothic" panose="020B0609070205080204" pitchFamily="49" charset="-128"/>
            </a:rPr>
            <a:t>The information contained herein (including any investment rating) is for general use only. Neither the information nor any opinion expressed constitutes an offer or an invitation to make an offer, to buy or sell any securities or other financial instrument or any derivative related to such securities or instruments (e.g., options, futures, warrants, and contracts for differences). Securities and other financial instruments referenced herein are not insured by the Federal Deposit Insurance Corporation and are not deposits or other obligations of any depository institution (including, Bank of America, N.A.).</a:t>
          </a:r>
        </a:p>
        <a:p>
          <a:r>
            <a:rPr lang="en-US" sz="800" b="1" baseline="0">
              <a:latin typeface="Connections Cond Light" pitchFamily="34" charset="0"/>
              <a:ea typeface="MS Gothic" panose="020B0609070205080204" pitchFamily="49" charset="-128"/>
            </a:rPr>
            <a:t>UK Readers: The protections provided by the U.K. regulatory regime, including the Financial Services Scheme, do not apply in general to business coordinated by BofA Merrill Lynch entities located outside of the United Kingdom. BofA Merrill Lynch Global Research policies relating to conflicts of interest are described at http://go.bofa.com/coi.</a:t>
          </a:r>
        </a:p>
        <a:p>
          <a:r>
            <a:rPr lang="en-US" sz="800" b="1" baseline="0">
              <a:latin typeface="Connections Cond Light" pitchFamily="34" charset="0"/>
              <a:ea typeface="MS Gothic" panose="020B0609070205080204" pitchFamily="49" charset="-128"/>
            </a:rPr>
            <a:t>In the event that the recipient received this report pursuant to a contract between the recipient and MLPF&amp;S for the provision of research services for a separate fee, and in connection therewith MLPF&amp;S may be deemed to be acting as an investment adviser, such status relates, if at all, solely to the person with whom MLPF&amp;S has contracted directly and does not extend beyond the delivery of this report (unless otherwise agreed specifically in writing by MLPF&amp;S). If such recipient uses the services of MLPF&amp;S in connection with the sale or purchase of a security referred to herein, MLPF&amp;S may act as principal for its own account or as agent for another person. MLPF&amp;S is and continues to act solely as a broker-dealer in connection with the execution of any transactions, including transactions in any securities mentioned in this report.</a:t>
          </a:r>
        </a:p>
        <a:p>
          <a:r>
            <a:rPr lang="en-US" sz="800" b="1" baseline="0">
              <a:latin typeface="Connections Cond Light" pitchFamily="34" charset="0"/>
              <a:ea typeface="MS Gothic" panose="020B0609070205080204" pitchFamily="49" charset="-128"/>
            </a:rPr>
            <a:t>In the event that the recipient received this information pursuant to a contract between the recipient and MLPF&amp;S for the provision of research services for a separate fee, and in connection therewith MLPF&amp;S may be deemed to be acting as an investment adviser, such status relates, if at all, solely to the person with whom MLPF&amp;S has contracted directly and does not extend beyond the delivery of this information (unless otherwise agreed specifically in writing by MLPF&amp;S). If such recipient uses the services of MLPF&amp;S in connection with the sale or purchase of a security referred to herein, MLPF&amp;S may act as principal for its own account or as agent for another person. MLPF&amp;S is and continues to act solely as a broker-dealer in connection with the execution of any transactions, including transactions in any securities mentioned in this information.</a:t>
          </a:r>
        </a:p>
        <a:p>
          <a:r>
            <a:rPr lang="en-US" sz="800" b="1" baseline="0">
              <a:latin typeface="Connections Cond Light" pitchFamily="34" charset="0"/>
              <a:ea typeface="MS Gothic" panose="020B0609070205080204" pitchFamily="49" charset="-128"/>
            </a:rPr>
            <a:t>Copyright, User Agreement and other general information related to this information:</a:t>
          </a:r>
        </a:p>
        <a:p>
          <a:r>
            <a:rPr lang="en-US" sz="800" b="1" baseline="0">
              <a:latin typeface="Connections Cond Light" pitchFamily="34" charset="0"/>
              <a:ea typeface="MS Gothic" panose="020B0609070205080204" pitchFamily="49" charset="-128"/>
            </a:rPr>
            <a:t>Copyright 2017 Bank of America Corporation. All rights reserved. iQmethod, iQmethod 2.0, iQprofile, iQtoolkit, iQworks are service marks of Bank of America Corporation. iQanalytics®, iQcustom®, iQdatabase® are registered service marks of Bank of America Corporation. This information is prepared for the use of BofA Merrill Lynch clients and may not be redistributed, retransmitted or disclosed, in whole or in part, or in any form or manner, without the express written consent of BofA Merrill Lynch. BofA Merrill Lynch information is distributed simultaneously to internal and client websites and other portals by BofA Merrill Lynch and are not publicly-available materials. Any unauthorized use or disclosure is prohibited. Receipt and review of this information constitutes your agreement not to redistribute, retransmit, or disclose to others the contents, opinions, conclusion, or information contained in this information (including any investment ratings, estimates or price targets) without first obtaining expressed permission from an authorized officer of BofA Merrill Lynch.</a:t>
          </a:r>
        </a:p>
        <a:p>
          <a:r>
            <a:rPr lang="en-US" sz="800" b="1" baseline="0">
              <a:latin typeface="Connections Cond Light" pitchFamily="34" charset="0"/>
              <a:ea typeface="MS Gothic" panose="020B0609070205080204" pitchFamily="49" charset="-128"/>
            </a:rPr>
            <a:t>Materials prepared by BofA Merrill Lynch Global Research personnel are based on public information. The information presented in this material has not been reviewed by, and may not reflect information known to, professionals in other business areas of BofA Merrill Lynch, including investment banking personnel. To the extent this information references any legal proceeding or issues, it has not been prepared as nor is it intended to express any legal conclusion, opinion or advice. Investors should consult their own legal advisers as to issues of law relating to the subject matter of this report. BofA Merrill Lynch Global Research personnel’s knowledge of legal proceedings in which any BofA Merrill Lynch entity and/or its directors, officers and employees may be plaintiffs, defendants, co-defendants or co-plaintiffs with or involving issuers mentioned in this information is based on public information. Any information presented in this material that relates to any such proceedings has not been reviewed by, discussed with, and may not reflect information known to, professionals in other business areas of BofA Merrill Lynch in connection with the legal proceedings or matters relevant to such proceedings.</a:t>
          </a:r>
        </a:p>
        <a:p>
          <a:r>
            <a:rPr lang="en-US" sz="800" b="1" baseline="0">
              <a:latin typeface="Connections Cond Light" pitchFamily="34" charset="0"/>
              <a:ea typeface="MS Gothic" panose="020B0609070205080204" pitchFamily="49" charset="-128"/>
            </a:rPr>
            <a:t>This information has been prepared independently of any issuer of securities mentioned herein and not in connection with any proposed offering of securities or as agent of any issuer of any securities.</a:t>
          </a:r>
        </a:p>
        <a:p>
          <a:r>
            <a:rPr lang="en-US" sz="800" b="1" baseline="0">
              <a:latin typeface="Connections Cond Light" pitchFamily="34" charset="0"/>
              <a:ea typeface="MS Gothic" panose="020B0609070205080204" pitchFamily="49" charset="-128"/>
            </a:rPr>
            <a:t>The information herein (other than disclosure information relating to BofA Merrill Lynch and its affiliates) was obtained from various sources and we do not guarantee its accuracy. This information may contain links to third-party websites. BofA Merrill Lynch is not responsible for the content of any third-party website or any linked content contained in a third-party website. Content contained on such third-party websites is not part of this information and is not incorporated by reference into this information. The inclusion of a link in this information does not imply any endorsement by or any affiliation with BofA Merrill Lynch. Access to any third-party website is at your own risk, and you should always review the terms and privacy policies at third-party websites before submitting any personal information to them. BofA Merrill Lynch is not responsible for such terms and privacy policies and expressly disclaims any liability for them.</a:t>
          </a:r>
        </a:p>
        <a:p>
          <a:r>
            <a:rPr lang="en-US" sz="800" b="1" baseline="0">
              <a:latin typeface="Connections Cond Light" pitchFamily="34" charset="0"/>
              <a:ea typeface="MS Gothic" panose="020B0609070205080204" pitchFamily="49" charset="-128"/>
            </a:rPr>
            <a:t>Certain investment opinions relating to securities, financial instruments and/or issuers may no longer be current. Always refer to the most recent research report relating to an issuer prior to making an investment decision.</a:t>
          </a:r>
        </a:p>
        <a:p>
          <a:r>
            <a:rPr lang="en-US" sz="800" b="1" baseline="0">
              <a:latin typeface="Connections Cond Light" pitchFamily="34" charset="0"/>
              <a:ea typeface="MS Gothic" panose="020B0609070205080204" pitchFamily="49" charset="-128"/>
            </a:rPr>
            <a:t>Certain outstanding reports may contain discussions and/or investment opinions relating to securities, financial instruments and/or issuers that are no longer current.  Always refer to the most recent research report relating to an issuer prior to making an investment decision.</a:t>
          </a:r>
        </a:p>
        <a:p>
          <a:r>
            <a:rPr lang="en-US" sz="800" b="1" baseline="0">
              <a:latin typeface="Connections Cond Light" pitchFamily="34" charset="0"/>
              <a:ea typeface="MS Gothic" panose="020B0609070205080204" pitchFamily="49" charset="-128"/>
            </a:rPr>
            <a:t>In some cases, an issuer may be classified as Restricted or may be Under Review or Extended Review. In each case, investors should consider any investment opinion relating to such issuer (or its security and/or financial instruments) to be suspended or withdrawn and should not rely on the analyses and investment opinion(s) pertaining to such issuer (or its securities and/or financial instruments) nor should the analyses or opinion(s) be considered a solicitation of any kind. Sales persons and financial advisors affiliated with MLPF&amp;S or any of its affiliates may not solicit purchases of securities or financial instruments that are Restricted or Under Review and may only solicit securities under Extended Review in accordance with firm policies.</a:t>
          </a:r>
        </a:p>
        <a:p>
          <a:r>
            <a:rPr lang="en-US" sz="800" b="1" baseline="0">
              <a:latin typeface="Connections Cond Light" pitchFamily="34" charset="0"/>
              <a:ea typeface="MS Gothic" panose="020B0609070205080204" pitchFamily="49" charset="-128"/>
            </a:rPr>
            <a:t>In some cases, an issuer may be classified as Restricted or may be Under Review or Extended Review. In each case, investors should consider any investment opinion relating to such issuer (or its security and/or financial instruments) to be suspended or withdrawn and should not rely on the information or investment opinion(s) pertaining to such issuer (or its securities and/or financial instruments) nor should the information or opinion(s) be considered a solicitation of any kind. Sales persons and financial advisors affiliated with MLPF&amp;S or any of its affiliates may not solicit purchases of securities or financial instruments that are Restricted or Under Review and may only solicit securities under Extended Review in accordance with firm policies.</a:t>
          </a:r>
        </a:p>
        <a:p>
          <a:r>
            <a:rPr lang="en-US" sz="800" b="1" baseline="0">
              <a:latin typeface="Connections Cond Light" pitchFamily="34" charset="0"/>
              <a:ea typeface="MS Gothic" panose="020B0609070205080204" pitchFamily="49" charset="-128"/>
            </a:rPr>
            <a:t>Neither BofA Merrill Lynch nor any officer or employee of BofA Merrill Lynch accepts any liability whatsoever for any direct, indirect or consequential damages or losses arising from any use of this information.</a:t>
          </a:r>
        </a:p>
      </xdr:txBody>
    </xdr:sp>
    <xdr:clientData/>
  </xdr:oneCellAnchor>
  <xdr:twoCellAnchor>
    <xdr:from>
      <xdr:col>6</xdr:col>
      <xdr:colOff>0</xdr:colOff>
      <xdr:row>0</xdr:row>
      <xdr:rowOff>0</xdr:rowOff>
    </xdr:from>
    <xdr:to>
      <xdr:col>12</xdr:col>
      <xdr:colOff>0</xdr:colOff>
      <xdr:row>7</xdr:row>
      <xdr:rowOff>7938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pic>
      <cdr:nvPicPr>
        <cdr:cNvPr id="2" name="Picture 1"/>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2847667" cy="1572768"/>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71717</xdr:colOff>
      <xdr:row>235</xdr:row>
      <xdr:rowOff>132511</xdr:rowOff>
    </xdr:from>
    <xdr:to>
      <xdr:col>7</xdr:col>
      <xdr:colOff>581584</xdr:colOff>
      <xdr:row>252</xdr:row>
      <xdr:rowOff>122986</xdr:rowOff>
    </xdr:to>
    <xdr:graphicFrame macro="">
      <xdr:nvGraphicFramePr>
        <xdr:cNvPr id="3" name="Chart 2" title="&lt;ChartDetails xmlns:xsi=&quot;http://www.w3.org/2001/XMLSchema-instance&quot; xmlns:xsd=&quot;http://www.w3.org/2001/XMLSchema&quot; LastUpdated=&quot;0001-01-01T00:00:00&quot; Style=&quot;BlueDiamond&quot; /&g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89648</xdr:colOff>
      <xdr:row>235</xdr:row>
      <xdr:rowOff>112060</xdr:rowOff>
    </xdr:from>
    <xdr:to>
      <xdr:col>15</xdr:col>
      <xdr:colOff>599515</xdr:colOff>
      <xdr:row>252</xdr:row>
      <xdr:rowOff>102535</xdr:rowOff>
    </xdr:to>
    <xdr:graphicFrame macro="">
      <xdr:nvGraphicFramePr>
        <xdr:cNvPr id="4" name="Chart 3"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22412</xdr:colOff>
      <xdr:row>235</xdr:row>
      <xdr:rowOff>33618</xdr:rowOff>
    </xdr:from>
    <xdr:to>
      <xdr:col>24</xdr:col>
      <xdr:colOff>263338</xdr:colOff>
      <xdr:row>252</xdr:row>
      <xdr:rowOff>24092</xdr:rowOff>
    </xdr:to>
    <xdr:graphicFrame macro="">
      <xdr:nvGraphicFramePr>
        <xdr:cNvPr id="5" name="Chart 4"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157162</xdr:colOff>
      <xdr:row>239</xdr:row>
      <xdr:rowOff>138112</xdr:rowOff>
    </xdr:from>
    <xdr:to>
      <xdr:col>17</xdr:col>
      <xdr:colOff>585787</xdr:colOff>
      <xdr:row>256</xdr:row>
      <xdr:rowOff>128587</xdr:rowOff>
    </xdr:to>
    <xdr:graphicFrame macro="">
      <xdr:nvGraphicFramePr>
        <xdr:cNvPr id="2" name="Chart 1" title="&lt;ChartDetails xmlns:xsi=&quot;http://www.w3.org/2001/XMLSchema-instance&quot; xmlns:xsd=&quot;http://www.w3.org/2001/XMLSchema&quot; LastUpdated=&quot;0001-01-01T00:00:00&quot; Style=&quot;BlueDiamond&quot; /&g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223837</xdr:colOff>
      <xdr:row>239</xdr:row>
      <xdr:rowOff>4762</xdr:rowOff>
    </xdr:from>
    <xdr:to>
      <xdr:col>27</xdr:col>
      <xdr:colOff>204787</xdr:colOff>
      <xdr:row>255</xdr:row>
      <xdr:rowOff>157162</xdr:rowOff>
    </xdr:to>
    <xdr:graphicFrame macro="">
      <xdr:nvGraphicFramePr>
        <xdr:cNvPr id="3" name="Chart 2" title="&lt;ChartDetails xmlns:xsi=&quot;http://www.w3.org/2001/XMLSchema-instance&quot; xmlns:xsd=&quot;http://www.w3.org/2001/XMLSchema&quot; LastUpdated=&quot;0001-01-01T00:00:00&quot; Style=&quot;BlueDiamond&quot; /&g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419100</xdr:colOff>
      <xdr:row>245</xdr:row>
      <xdr:rowOff>50427</xdr:rowOff>
    </xdr:from>
    <xdr:to>
      <xdr:col>9</xdr:col>
      <xdr:colOff>322730</xdr:colOff>
      <xdr:row>265</xdr:row>
      <xdr:rowOff>105334</xdr:rowOff>
    </xdr:to>
    <xdr:graphicFrame macro="">
      <xdr:nvGraphicFramePr>
        <xdr:cNvPr id="3" name="Chart 2"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599513</xdr:colOff>
      <xdr:row>217</xdr:row>
      <xdr:rowOff>44830</xdr:rowOff>
    </xdr:from>
    <xdr:to>
      <xdr:col>13</xdr:col>
      <xdr:colOff>361388</xdr:colOff>
      <xdr:row>240</xdr:row>
      <xdr:rowOff>125513</xdr:rowOff>
    </xdr:to>
    <xdr:graphicFrame macro="">
      <xdr:nvGraphicFramePr>
        <xdr:cNvPr id="2" name="Chart 1"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380439</xdr:colOff>
      <xdr:row>217</xdr:row>
      <xdr:rowOff>146797</xdr:rowOff>
    </xdr:from>
    <xdr:to>
      <xdr:col>28</xdr:col>
      <xdr:colOff>132789</xdr:colOff>
      <xdr:row>241</xdr:row>
      <xdr:rowOff>70597</xdr:rowOff>
    </xdr:to>
    <xdr:graphicFrame macro="">
      <xdr:nvGraphicFramePr>
        <xdr:cNvPr id="3" name="Chart 2"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244</xdr:row>
      <xdr:rowOff>0</xdr:rowOff>
    </xdr:from>
    <xdr:to>
      <xdr:col>13</xdr:col>
      <xdr:colOff>379880</xdr:colOff>
      <xdr:row>267</xdr:row>
      <xdr:rowOff>80683</xdr:rowOff>
    </xdr:to>
    <xdr:graphicFrame macro="">
      <xdr:nvGraphicFramePr>
        <xdr:cNvPr id="4" name="Chart 3"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599513</xdr:colOff>
      <xdr:row>217</xdr:row>
      <xdr:rowOff>44830</xdr:rowOff>
    </xdr:from>
    <xdr:to>
      <xdr:col>13</xdr:col>
      <xdr:colOff>361388</xdr:colOff>
      <xdr:row>240</xdr:row>
      <xdr:rowOff>125513</xdr:rowOff>
    </xdr:to>
    <xdr:graphicFrame macro="">
      <xdr:nvGraphicFramePr>
        <xdr:cNvPr id="2" name="Chart 1"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380439</xdr:colOff>
      <xdr:row>217</xdr:row>
      <xdr:rowOff>146797</xdr:rowOff>
    </xdr:from>
    <xdr:to>
      <xdr:col>28</xdr:col>
      <xdr:colOff>132789</xdr:colOff>
      <xdr:row>241</xdr:row>
      <xdr:rowOff>70597</xdr:rowOff>
    </xdr:to>
    <xdr:graphicFrame macro="">
      <xdr:nvGraphicFramePr>
        <xdr:cNvPr id="3" name="Chart 2"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244</xdr:row>
      <xdr:rowOff>0</xdr:rowOff>
    </xdr:from>
    <xdr:to>
      <xdr:col>13</xdr:col>
      <xdr:colOff>379880</xdr:colOff>
      <xdr:row>267</xdr:row>
      <xdr:rowOff>80683</xdr:rowOff>
    </xdr:to>
    <xdr:graphicFrame macro="">
      <xdr:nvGraphicFramePr>
        <xdr:cNvPr id="4" name="Chart 3"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423861</xdr:colOff>
      <xdr:row>21</xdr:row>
      <xdr:rowOff>85724</xdr:rowOff>
    </xdr:from>
    <xdr:to>
      <xdr:col>19</xdr:col>
      <xdr:colOff>0</xdr:colOff>
      <xdr:row>38</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39</xdr:row>
      <xdr:rowOff>104775</xdr:rowOff>
    </xdr:from>
    <xdr:to>
      <xdr:col>19</xdr:col>
      <xdr:colOff>42864</xdr:colOff>
      <xdr:row>56</xdr:row>
      <xdr:rowOff>133351</xdr:rowOff>
    </xdr:to>
    <xdr:graphicFrame macro="">
      <xdr:nvGraphicFramePr>
        <xdr:cNvPr id="3" name="Chart 2" title="&lt;ChartDetails xmlns:xsi=&quot;http://www.w3.org/2001/XMLSchema-instance&quot; xmlns:xsd=&quot;http://www.w3.org/2001/XMLSchema&quot; LastUpdated=&quot;0001-01-01T00:00:00&quot; Style=&quot;BlueDiamond&quot; /&g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eha\bank%20lending%20chart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nts%20and%20Settings\nbkrfz2\Local%20Settings\Temporary%20Internet%20Files\OLK1FD\Name%20Review.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emp\distress%20ratio.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Strategy\Band%207%20files\Quarter\exhibits\eX.index%20compositio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Strategy\Band%207%20files\Default\Moodys\moodys%20default%20rat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Strategy\Band%207%20files\Quarter\exhibits\eX.global%20issu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nycmvifl27a.amrs.win.ml.com\Hyld\Oleg\weekly%202008-01-1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Oleg\hy%20year%20ahead.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temp\supply%20vs%20flow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rcr.ml.com/Archive/11208636.xls?q=-XA5F46PEcsS1ED!JhDb3Q&amp;__gda__=1349958788_8bdafd5fba33e47e52d1444cbba3beb1"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Strategy\Band%207%20files\Flows\ICI\IciFlow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Strategy\Band%207%20files\Flows\AMG\AmgFlow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nycmvifl27a.amrs.win.ml.com\Hyld\DOCUME~1\SherwinH\LOCALS~1\Temp\NewSRA_corp_defaul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nycmvifl27a.amrs.win.ml.com\Hyld\Documents%20and%20Settings\SherwinH\My%20Documents\QTSC\DEFAULT_Rawdata_Alpha_Numeric(83-9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Strategy\Band%207%20files\Quarter\exhibits\Desktop%20Folder\HY%20quarterl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Strategy\Band%207%20files\Quarter\exhibits\HY%20Quarterly%20Report%201Q1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Strategy\Band%207%20files\Models\Defaulted%20Issuer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Documents%20and%20Settings\nbk5mf9\Desktop\spread%20&amp;%20return%20forecas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Strategy\Band%207%20files\YieldsSpreads.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Strategy\Band%207%20files\ChartsMaster.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L:\Strategy\Models\EquityBalanceSheetMetric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Oleg\monthly%20hy%202011-01%20reasons%20to%20be%20skeptic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nbk5mf9\Desktop\NewIssueRoundu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Work%20in%20progress\hy0301%20(updated)-with%20disclosur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Cho\jeff%20chart_EPFR%20flows_manu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Strategy\Band%207%20files\Distres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GCIB%20Admin\Credit%20Research%20Technology\GMGRESEARCH\CMS\HYDL\hy01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Strategy\Band%207%20files\Year%20Ahead\ML%20HY%20year%20ahead%202011%20figur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Neha\Models\MonthlyReportHY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emea loans"/>
      <sheetName val="latam loans"/>
      <sheetName val="asia loans"/>
      <sheetName val="eu, us and china"/>
    </sheetNames>
    <sheetDataSet>
      <sheetData sheetId="0"/>
      <sheetData sheetId="1" refreshError="1"/>
      <sheetData sheetId="2" refreshError="1"/>
      <sheetData sheetId="3"/>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MAPPED CHILDREN"/>
      <sheetName val="IND1"/>
      <sheetName val="Parent Index Name"/>
      <sheetName val="ALL PROPOSED NAMES"/>
      <sheetName val="ind1.20060309"/>
    </sheetNames>
    <sheetDataSet>
      <sheetData sheetId="0">
        <row r="2">
          <cell r="A2" t="str">
            <v>AC10</v>
          </cell>
          <cell r="B2" t="str">
            <v>AUC0</v>
          </cell>
          <cell r="C2" t="str">
            <v>R1</v>
          </cell>
        </row>
        <row r="3">
          <cell r="A3" t="str">
            <v>AC20</v>
          </cell>
          <cell r="B3" t="str">
            <v>AUC0</v>
          </cell>
          <cell r="C3" t="str">
            <v>R2</v>
          </cell>
        </row>
        <row r="4">
          <cell r="A4" t="str">
            <v>AC30</v>
          </cell>
          <cell r="B4" t="str">
            <v>AUC0</v>
          </cell>
          <cell r="C4" t="str">
            <v>R3</v>
          </cell>
        </row>
        <row r="5">
          <cell r="A5" t="str">
            <v>AC40</v>
          </cell>
          <cell r="B5" t="str">
            <v>AUC0</v>
          </cell>
          <cell r="C5" t="str">
            <v>R4</v>
          </cell>
        </row>
        <row r="6">
          <cell r="A6" t="str">
            <v>B0B0</v>
          </cell>
          <cell r="B6" t="str">
            <v>B0A0</v>
          </cell>
          <cell r="C6" t="str">
            <v>R10</v>
          </cell>
        </row>
        <row r="7">
          <cell r="A7" t="str">
            <v>B010</v>
          </cell>
          <cell r="B7" t="str">
            <v>B0A0</v>
          </cell>
          <cell r="C7" t="str">
            <v>R8</v>
          </cell>
        </row>
        <row r="8">
          <cell r="A8" t="str">
            <v>C010</v>
          </cell>
          <cell r="B8" t="str">
            <v>C0A0</v>
          </cell>
          <cell r="C8" t="str">
            <v>R8</v>
          </cell>
        </row>
        <row r="9">
          <cell r="A9" t="str">
            <v>C0A1</v>
          </cell>
          <cell r="B9" t="str">
            <v>C0A0</v>
          </cell>
          <cell r="C9" t="str">
            <v>R1</v>
          </cell>
        </row>
        <row r="10">
          <cell r="A10" t="str">
            <v>C0A2</v>
          </cell>
          <cell r="B10" t="str">
            <v>C0A0</v>
          </cell>
          <cell r="C10" t="str">
            <v>R2</v>
          </cell>
        </row>
        <row r="11">
          <cell r="A11" t="str">
            <v>C0A3</v>
          </cell>
          <cell r="B11" t="str">
            <v>C0A0</v>
          </cell>
          <cell r="C11" t="str">
            <v>R3</v>
          </cell>
        </row>
        <row r="12">
          <cell r="A12" t="str">
            <v>C0A4</v>
          </cell>
          <cell r="B12" t="str">
            <v>C0A0</v>
          </cell>
          <cell r="C12" t="str">
            <v>R4</v>
          </cell>
        </row>
        <row r="13">
          <cell r="A13" t="str">
            <v>C0B0</v>
          </cell>
          <cell r="B13" t="str">
            <v>C0A0</v>
          </cell>
          <cell r="C13" t="str">
            <v>R10</v>
          </cell>
        </row>
        <row r="14">
          <cell r="A14" t="str">
            <v>C0C0</v>
          </cell>
          <cell r="B14" t="str">
            <v>C0A0</v>
          </cell>
          <cell r="C14" t="str">
            <v>R12</v>
          </cell>
        </row>
        <row r="15">
          <cell r="A15" t="str">
            <v>CB10</v>
          </cell>
          <cell r="B15" t="str">
            <v>CMBS</v>
          </cell>
          <cell r="C15" t="str">
            <v>R1</v>
          </cell>
        </row>
        <row r="16">
          <cell r="A16" t="str">
            <v>CB20</v>
          </cell>
          <cell r="B16" t="str">
            <v>CMBS</v>
          </cell>
          <cell r="C16" t="str">
            <v>R2</v>
          </cell>
        </row>
        <row r="17">
          <cell r="A17" t="str">
            <v>CB30</v>
          </cell>
          <cell r="B17" t="str">
            <v>CMBS</v>
          </cell>
          <cell r="C17" t="str">
            <v>R3</v>
          </cell>
        </row>
        <row r="18">
          <cell r="A18" t="str">
            <v>CB40</v>
          </cell>
          <cell r="B18" t="str">
            <v>CMBS</v>
          </cell>
          <cell r="C18" t="str">
            <v>R4</v>
          </cell>
        </row>
        <row r="19">
          <cell r="A19" t="str">
            <v>CB50</v>
          </cell>
          <cell r="B19" t="str">
            <v>CMBS</v>
          </cell>
          <cell r="C19" t="str">
            <v>R9</v>
          </cell>
        </row>
        <row r="20">
          <cell r="A20" t="str">
            <v>CMA0</v>
          </cell>
          <cell r="B20" t="str">
            <v>CMBS</v>
          </cell>
          <cell r="C20" t="str">
            <v>R8</v>
          </cell>
        </row>
        <row r="21">
          <cell r="A21" t="str">
            <v>CY10</v>
          </cell>
          <cell r="B21" t="str">
            <v>CY00</v>
          </cell>
          <cell r="C21" t="str">
            <v>R1</v>
          </cell>
        </row>
        <row r="22">
          <cell r="A22" t="str">
            <v>CY20</v>
          </cell>
          <cell r="B22" t="str">
            <v>CY00</v>
          </cell>
          <cell r="C22" t="str">
            <v>R2</v>
          </cell>
        </row>
        <row r="23">
          <cell r="A23" t="str">
            <v>CY30</v>
          </cell>
          <cell r="B23" t="str">
            <v>CY00</v>
          </cell>
          <cell r="C23" t="str">
            <v>R3</v>
          </cell>
        </row>
        <row r="24">
          <cell r="A24" t="str">
            <v>CY40</v>
          </cell>
          <cell r="B24" t="str">
            <v>CY00</v>
          </cell>
          <cell r="C24" t="str">
            <v>R4</v>
          </cell>
        </row>
        <row r="25">
          <cell r="A25" t="str">
            <v>CY70</v>
          </cell>
          <cell r="B25" t="str">
            <v>CY00</v>
          </cell>
          <cell r="C25" t="str">
            <v>R8</v>
          </cell>
        </row>
        <row r="26">
          <cell r="A26" t="str">
            <v>D010</v>
          </cell>
          <cell r="B26" t="str">
            <v>D0A0</v>
          </cell>
          <cell r="C26" t="str">
            <v>R8</v>
          </cell>
        </row>
        <row r="27">
          <cell r="A27" t="str">
            <v>DQBL</v>
          </cell>
          <cell r="B27" t="str">
            <v>DQGL</v>
          </cell>
          <cell r="C27" t="str">
            <v>R10</v>
          </cell>
        </row>
        <row r="28">
          <cell r="A28" t="str">
            <v>E010</v>
          </cell>
          <cell r="B28" t="str">
            <v>E0A0</v>
          </cell>
          <cell r="C28" t="str">
            <v>R8</v>
          </cell>
        </row>
        <row r="29">
          <cell r="A29" t="str">
            <v>E0A1</v>
          </cell>
          <cell r="B29" t="str">
            <v>E0A0</v>
          </cell>
          <cell r="C29" t="str">
            <v>R10</v>
          </cell>
        </row>
        <row r="30">
          <cell r="A30" t="str">
            <v>E0A2</v>
          </cell>
          <cell r="B30" t="str">
            <v>E0A0</v>
          </cell>
          <cell r="C30" t="str">
            <v>R9</v>
          </cell>
        </row>
        <row r="31">
          <cell r="A31" t="str">
            <v>E0L1</v>
          </cell>
          <cell r="B31" t="str">
            <v>E0L0</v>
          </cell>
          <cell r="C31" t="str">
            <v>R10</v>
          </cell>
        </row>
        <row r="32">
          <cell r="A32" t="str">
            <v>F0C1</v>
          </cell>
          <cell r="B32" t="str">
            <v>F0C0</v>
          </cell>
          <cell r="C32" t="str">
            <v>R1</v>
          </cell>
        </row>
        <row r="33">
          <cell r="A33" t="str">
            <v>F0C2</v>
          </cell>
          <cell r="B33" t="str">
            <v>F0C0</v>
          </cell>
          <cell r="C33" t="str">
            <v>R2</v>
          </cell>
        </row>
        <row r="34">
          <cell r="A34" t="str">
            <v>F0C3</v>
          </cell>
          <cell r="B34" t="str">
            <v>F0C0</v>
          </cell>
          <cell r="C34" t="str">
            <v>R3</v>
          </cell>
        </row>
        <row r="35">
          <cell r="A35" t="str">
            <v>F0C4</v>
          </cell>
          <cell r="B35" t="str">
            <v>F0C0</v>
          </cell>
          <cell r="C35" t="str">
            <v>R4</v>
          </cell>
        </row>
        <row r="36">
          <cell r="A36" t="str">
            <v>GBC1</v>
          </cell>
          <cell r="B36" t="str">
            <v>G0BC</v>
          </cell>
          <cell r="C36" t="str">
            <v>R1</v>
          </cell>
        </row>
        <row r="37">
          <cell r="A37" t="str">
            <v>GBC2</v>
          </cell>
          <cell r="B37" t="str">
            <v>G0BC</v>
          </cell>
          <cell r="C37" t="str">
            <v>R2</v>
          </cell>
        </row>
        <row r="38">
          <cell r="A38" t="str">
            <v>GBC3</v>
          </cell>
          <cell r="B38" t="str">
            <v>G0BC</v>
          </cell>
          <cell r="C38" t="str">
            <v>R3</v>
          </cell>
        </row>
        <row r="39">
          <cell r="A39" t="str">
            <v>GBC4</v>
          </cell>
          <cell r="B39" t="str">
            <v>G0BC</v>
          </cell>
          <cell r="C39" t="str">
            <v>R4</v>
          </cell>
        </row>
        <row r="40">
          <cell r="A40" t="str">
            <v>GLC1</v>
          </cell>
          <cell r="B40" t="str">
            <v>G0LC</v>
          </cell>
          <cell r="C40" t="str">
            <v>R1</v>
          </cell>
        </row>
        <row r="41">
          <cell r="A41" t="str">
            <v>GLC2</v>
          </cell>
          <cell r="B41" t="str">
            <v>G0LC</v>
          </cell>
          <cell r="C41" t="str">
            <v>R2</v>
          </cell>
        </row>
        <row r="42">
          <cell r="A42" t="str">
            <v>GLC3</v>
          </cell>
          <cell r="B42" t="str">
            <v>G0LC</v>
          </cell>
          <cell r="C42" t="str">
            <v>R3</v>
          </cell>
        </row>
        <row r="43">
          <cell r="A43" t="str">
            <v>GLC4</v>
          </cell>
          <cell r="B43" t="str">
            <v>G0LC</v>
          </cell>
          <cell r="C43" t="str">
            <v>R4</v>
          </cell>
        </row>
        <row r="44">
          <cell r="A44" t="str">
            <v>GS10</v>
          </cell>
          <cell r="B44" t="str">
            <v>GS00</v>
          </cell>
          <cell r="C44" t="str">
            <v>R1</v>
          </cell>
        </row>
        <row r="45">
          <cell r="A45" t="str">
            <v>GS20</v>
          </cell>
          <cell r="B45" t="str">
            <v>GS00</v>
          </cell>
          <cell r="C45" t="str">
            <v>R2</v>
          </cell>
        </row>
        <row r="46">
          <cell r="A46" t="str">
            <v>GS30</v>
          </cell>
          <cell r="B46" t="str">
            <v>GS00</v>
          </cell>
          <cell r="C46" t="str">
            <v>R3</v>
          </cell>
        </row>
        <row r="47">
          <cell r="A47" t="str">
            <v>GS40</v>
          </cell>
          <cell r="B47" t="str">
            <v>GS00</v>
          </cell>
          <cell r="C47" t="str">
            <v>R4</v>
          </cell>
        </row>
        <row r="48">
          <cell r="A48" t="str">
            <v>GS50</v>
          </cell>
          <cell r="B48" t="str">
            <v>GS00</v>
          </cell>
          <cell r="C48" t="str">
            <v>R8</v>
          </cell>
        </row>
        <row r="49">
          <cell r="A49" t="str">
            <v>H0A1</v>
          </cell>
          <cell r="B49" t="str">
            <v>H0A0</v>
          </cell>
          <cell r="C49" t="str">
            <v>R5</v>
          </cell>
        </row>
        <row r="50">
          <cell r="A50" t="str">
            <v>H0A2</v>
          </cell>
          <cell r="B50" t="str">
            <v>H0A0</v>
          </cell>
          <cell r="C50" t="str">
            <v>R6</v>
          </cell>
        </row>
        <row r="51">
          <cell r="A51" t="str">
            <v>H0A3</v>
          </cell>
          <cell r="B51" t="str">
            <v>H0A0</v>
          </cell>
          <cell r="C51" t="str">
            <v>R7</v>
          </cell>
        </row>
        <row r="52">
          <cell r="A52" t="str">
            <v>H0A4</v>
          </cell>
          <cell r="B52" t="str">
            <v>H0A0</v>
          </cell>
          <cell r="C52" t="str">
            <v>R11</v>
          </cell>
        </row>
        <row r="53">
          <cell r="A53" t="str">
            <v>HC10</v>
          </cell>
          <cell r="B53" t="str">
            <v>HC00</v>
          </cell>
          <cell r="C53" t="str">
            <v>R5</v>
          </cell>
        </row>
        <row r="54">
          <cell r="A54" t="str">
            <v>HC20</v>
          </cell>
          <cell r="B54" t="str">
            <v>HC00</v>
          </cell>
          <cell r="C54" t="str">
            <v>R6</v>
          </cell>
        </row>
        <row r="55">
          <cell r="A55" t="str">
            <v>HC30</v>
          </cell>
          <cell r="B55" t="str">
            <v>HC00</v>
          </cell>
          <cell r="C55" t="str">
            <v>R7</v>
          </cell>
        </row>
        <row r="56">
          <cell r="A56" t="str">
            <v>HC40</v>
          </cell>
          <cell r="B56" t="str">
            <v>HC00</v>
          </cell>
          <cell r="C56" t="str">
            <v>R11</v>
          </cell>
        </row>
        <row r="57">
          <cell r="A57" t="str">
            <v>HE10</v>
          </cell>
          <cell r="B57" t="str">
            <v>HE00</v>
          </cell>
          <cell r="C57" t="str">
            <v>R5</v>
          </cell>
        </row>
        <row r="58">
          <cell r="A58" t="str">
            <v>HE20</v>
          </cell>
          <cell r="B58" t="str">
            <v>HE00</v>
          </cell>
          <cell r="C58" t="str">
            <v>R6</v>
          </cell>
        </row>
        <row r="59">
          <cell r="A59" t="str">
            <v>HE30</v>
          </cell>
          <cell r="B59" t="str">
            <v>HE00</v>
          </cell>
          <cell r="C59" t="str">
            <v>R7</v>
          </cell>
        </row>
        <row r="60">
          <cell r="A60" t="str">
            <v>HE40</v>
          </cell>
          <cell r="B60" t="str">
            <v>HE00</v>
          </cell>
          <cell r="C60" t="str">
            <v>R11</v>
          </cell>
        </row>
        <row r="61">
          <cell r="A61" t="str">
            <v>HL10</v>
          </cell>
          <cell r="B61" t="str">
            <v>HL00</v>
          </cell>
          <cell r="C61" t="str">
            <v>R5</v>
          </cell>
        </row>
        <row r="62">
          <cell r="A62" t="str">
            <v>HL20</v>
          </cell>
          <cell r="B62" t="str">
            <v>HL00</v>
          </cell>
          <cell r="C62" t="str">
            <v>R6</v>
          </cell>
        </row>
        <row r="63">
          <cell r="A63" t="str">
            <v>HL30</v>
          </cell>
          <cell r="B63" t="str">
            <v>HL00</v>
          </cell>
          <cell r="C63" t="str">
            <v>R7</v>
          </cell>
        </row>
        <row r="64">
          <cell r="A64" t="str">
            <v>HL40</v>
          </cell>
          <cell r="B64" t="str">
            <v>HL00</v>
          </cell>
          <cell r="C64" t="str">
            <v>R11</v>
          </cell>
        </row>
        <row r="65">
          <cell r="A65" t="str">
            <v>HP10</v>
          </cell>
          <cell r="B65" t="str">
            <v>HP00</v>
          </cell>
          <cell r="C65" t="str">
            <v>R5</v>
          </cell>
        </row>
        <row r="66">
          <cell r="A66" t="str">
            <v>HP20</v>
          </cell>
          <cell r="B66" t="str">
            <v>HP00</v>
          </cell>
          <cell r="C66" t="str">
            <v>R6</v>
          </cell>
        </row>
        <row r="67">
          <cell r="A67" t="str">
            <v>HP30</v>
          </cell>
          <cell r="B67" t="str">
            <v>HP00</v>
          </cell>
          <cell r="C67" t="str">
            <v>R7</v>
          </cell>
        </row>
        <row r="68">
          <cell r="A68" t="str">
            <v>HP40</v>
          </cell>
          <cell r="B68" t="str">
            <v>HP00</v>
          </cell>
          <cell r="C68" t="str">
            <v>R11</v>
          </cell>
        </row>
        <row r="69">
          <cell r="A69" t="str">
            <v>HW10</v>
          </cell>
          <cell r="B69" t="str">
            <v>HW00</v>
          </cell>
          <cell r="C69" t="str">
            <v>R5</v>
          </cell>
        </row>
        <row r="70">
          <cell r="A70" t="str">
            <v>HW20</v>
          </cell>
          <cell r="B70" t="str">
            <v>HW00</v>
          </cell>
          <cell r="C70" t="str">
            <v>R6</v>
          </cell>
        </row>
        <row r="71">
          <cell r="A71" t="str">
            <v>HW30</v>
          </cell>
          <cell r="B71" t="str">
            <v>HW00</v>
          </cell>
          <cell r="C71" t="str">
            <v>R7</v>
          </cell>
        </row>
        <row r="72">
          <cell r="A72" t="str">
            <v>HW40</v>
          </cell>
          <cell r="B72" t="str">
            <v>HW00</v>
          </cell>
          <cell r="C72" t="str">
            <v>R11</v>
          </cell>
        </row>
        <row r="73">
          <cell r="A73" t="str">
            <v>HWP1</v>
          </cell>
          <cell r="B73" t="str">
            <v>HWP0</v>
          </cell>
          <cell r="C73" t="str">
            <v>R5</v>
          </cell>
        </row>
        <row r="74">
          <cell r="A74" t="str">
            <v>HWP2</v>
          </cell>
          <cell r="B74" t="str">
            <v>HWP0</v>
          </cell>
          <cell r="C74" t="str">
            <v>R6</v>
          </cell>
        </row>
        <row r="75">
          <cell r="A75" t="str">
            <v>HWP3</v>
          </cell>
          <cell r="B75" t="str">
            <v>HWP0</v>
          </cell>
          <cell r="C75" t="str">
            <v>R7</v>
          </cell>
        </row>
        <row r="76">
          <cell r="A76" t="str">
            <v>HWP4</v>
          </cell>
          <cell r="B76" t="str">
            <v>HWP0</v>
          </cell>
          <cell r="C76" t="str">
            <v>R11</v>
          </cell>
        </row>
        <row r="77">
          <cell r="A77" t="str">
            <v>ICQ0</v>
          </cell>
          <cell r="B77" t="str">
            <v>IC00</v>
          </cell>
          <cell r="C77" t="str">
            <v>R11</v>
          </cell>
        </row>
        <row r="78">
          <cell r="A78" t="str">
            <v>J0A1</v>
          </cell>
          <cell r="B78" t="str">
            <v>J0A0</v>
          </cell>
          <cell r="C78" t="str">
            <v>R5</v>
          </cell>
        </row>
        <row r="79">
          <cell r="A79" t="str">
            <v>J0A2</v>
          </cell>
          <cell r="B79" t="str">
            <v>J0A0</v>
          </cell>
          <cell r="C79" t="str">
            <v>R6</v>
          </cell>
        </row>
        <row r="80">
          <cell r="A80" t="str">
            <v>J0A3</v>
          </cell>
          <cell r="B80" t="str">
            <v>J0A0</v>
          </cell>
          <cell r="C80" t="str">
            <v>R7</v>
          </cell>
        </row>
        <row r="81">
          <cell r="A81" t="str">
            <v>J0A4</v>
          </cell>
          <cell r="B81" t="str">
            <v>J0A0</v>
          </cell>
          <cell r="C81" t="str">
            <v>R11</v>
          </cell>
        </row>
        <row r="82">
          <cell r="A82" t="str">
            <v>R0A1</v>
          </cell>
          <cell r="B82" t="str">
            <v>R0A0</v>
          </cell>
          <cell r="C82" t="str">
            <v>R1</v>
          </cell>
        </row>
        <row r="83">
          <cell r="A83" t="str">
            <v>R0A2</v>
          </cell>
          <cell r="B83" t="str">
            <v>R0A0</v>
          </cell>
          <cell r="C83" t="str">
            <v>R9</v>
          </cell>
        </row>
        <row r="84">
          <cell r="A84" t="str">
            <v>R0B0</v>
          </cell>
          <cell r="B84" t="str">
            <v>R0A0</v>
          </cell>
          <cell r="C84" t="str">
            <v>R8</v>
          </cell>
        </row>
        <row r="85">
          <cell r="A85" t="str">
            <v>R0F1</v>
          </cell>
          <cell r="B85" t="str">
            <v>R0F0</v>
          </cell>
          <cell r="C85" t="str">
            <v>R1</v>
          </cell>
        </row>
        <row r="86">
          <cell r="A86" t="str">
            <v>U0A1</v>
          </cell>
          <cell r="B86" t="str">
            <v>U0A0</v>
          </cell>
          <cell r="C86" t="str">
            <v>R1</v>
          </cell>
        </row>
        <row r="87">
          <cell r="A87" t="str">
            <v>U0A2</v>
          </cell>
          <cell r="B87" t="str">
            <v>U0A0</v>
          </cell>
          <cell r="C87" t="str">
            <v>R2</v>
          </cell>
        </row>
        <row r="88">
          <cell r="A88" t="str">
            <v>U0A3</v>
          </cell>
          <cell r="B88" t="str">
            <v>U0A0</v>
          </cell>
          <cell r="C88" t="str">
            <v>R3</v>
          </cell>
        </row>
        <row r="89">
          <cell r="A89" t="str">
            <v>U0A4</v>
          </cell>
          <cell r="B89" t="str">
            <v>U0A0</v>
          </cell>
          <cell r="C89" t="str">
            <v>R4</v>
          </cell>
        </row>
        <row r="90">
          <cell r="A90" t="str">
            <v>EB10</v>
          </cell>
          <cell r="B90" t="str">
            <v>EB00</v>
          </cell>
          <cell r="C90" t="str">
            <v>R1</v>
          </cell>
        </row>
        <row r="91">
          <cell r="A91" t="str">
            <v>EB20</v>
          </cell>
          <cell r="B91" t="str">
            <v>EB00</v>
          </cell>
          <cell r="C91" t="str">
            <v>R2</v>
          </cell>
        </row>
        <row r="92">
          <cell r="A92" t="str">
            <v>EB30</v>
          </cell>
          <cell r="B92" t="str">
            <v>EB00</v>
          </cell>
          <cell r="C92" t="str">
            <v>R3</v>
          </cell>
        </row>
        <row r="93">
          <cell r="A93" t="str">
            <v>EB40</v>
          </cell>
          <cell r="B93" t="str">
            <v>EB00</v>
          </cell>
          <cell r="C93" t="str">
            <v>R4</v>
          </cell>
        </row>
        <row r="94">
          <cell r="A94" t="str">
            <v>EB1L</v>
          </cell>
          <cell r="B94" t="str">
            <v>EBL0</v>
          </cell>
          <cell r="C94" t="str">
            <v>R1</v>
          </cell>
        </row>
        <row r="95">
          <cell r="A95" t="str">
            <v>EB2L</v>
          </cell>
          <cell r="B95" t="str">
            <v>EBL0</v>
          </cell>
          <cell r="C95" t="str">
            <v>R2</v>
          </cell>
        </row>
        <row r="96">
          <cell r="A96" t="str">
            <v>EB3L</v>
          </cell>
          <cell r="B96" t="str">
            <v>EBL0</v>
          </cell>
          <cell r="C96" t="str">
            <v>R3</v>
          </cell>
        </row>
        <row r="97">
          <cell r="A97" t="str">
            <v>EB4L</v>
          </cell>
          <cell r="B97" t="str">
            <v>EBL0</v>
          </cell>
          <cell r="C97" t="str">
            <v>R4</v>
          </cell>
        </row>
        <row r="98">
          <cell r="A98" t="str">
            <v>EG10</v>
          </cell>
          <cell r="B98" t="str">
            <v>EG00</v>
          </cell>
          <cell r="C98" t="str">
            <v>R1</v>
          </cell>
        </row>
        <row r="99">
          <cell r="A99" t="str">
            <v>EG20</v>
          </cell>
          <cell r="B99" t="str">
            <v>EG00</v>
          </cell>
          <cell r="C99" t="str">
            <v>R2</v>
          </cell>
        </row>
        <row r="100">
          <cell r="A100" t="str">
            <v>EG60</v>
          </cell>
          <cell r="B100" t="str">
            <v>EG00</v>
          </cell>
          <cell r="C100" t="str">
            <v>R10</v>
          </cell>
        </row>
        <row r="101">
          <cell r="A101" t="str">
            <v>EU10</v>
          </cell>
          <cell r="B101" t="str">
            <v>EMU0</v>
          </cell>
          <cell r="C101" t="str">
            <v>R1</v>
          </cell>
        </row>
        <row r="102">
          <cell r="A102" t="str">
            <v>EU20</v>
          </cell>
          <cell r="B102" t="str">
            <v>EMU0</v>
          </cell>
          <cell r="C102" t="str">
            <v>R2</v>
          </cell>
        </row>
        <row r="103">
          <cell r="A103" t="str">
            <v>EU30</v>
          </cell>
          <cell r="B103" t="str">
            <v>EMU0</v>
          </cell>
          <cell r="C103" t="str">
            <v>R3</v>
          </cell>
        </row>
        <row r="104">
          <cell r="A104" t="str">
            <v>EU40</v>
          </cell>
          <cell r="B104" t="str">
            <v>EMU0</v>
          </cell>
          <cell r="C104" t="str">
            <v>R4</v>
          </cell>
        </row>
        <row r="105">
          <cell r="A105" t="str">
            <v>EN10</v>
          </cell>
          <cell r="B105" t="str">
            <v>EN00</v>
          </cell>
          <cell r="C105" t="str">
            <v>R1</v>
          </cell>
        </row>
        <row r="106">
          <cell r="A106" t="str">
            <v>EN20</v>
          </cell>
          <cell r="B106" t="str">
            <v>EN00</v>
          </cell>
          <cell r="C106" t="str">
            <v>R2</v>
          </cell>
        </row>
        <row r="107">
          <cell r="A107" t="str">
            <v>EN30</v>
          </cell>
          <cell r="B107" t="str">
            <v>EN00</v>
          </cell>
          <cell r="C107" t="str">
            <v>R3</v>
          </cell>
        </row>
        <row r="108">
          <cell r="A108" t="str">
            <v>EN40</v>
          </cell>
          <cell r="B108" t="str">
            <v>EN00</v>
          </cell>
          <cell r="C108" t="str">
            <v>R4</v>
          </cell>
        </row>
        <row r="109">
          <cell r="A109" t="str">
            <v>EN70</v>
          </cell>
          <cell r="B109" t="str">
            <v>EN00</v>
          </cell>
          <cell r="C109" t="str">
            <v>R8</v>
          </cell>
        </row>
        <row r="110">
          <cell r="A110" t="str">
            <v>ER10</v>
          </cell>
          <cell r="B110" t="str">
            <v>ER00</v>
          </cell>
          <cell r="C110" t="str">
            <v>R1</v>
          </cell>
        </row>
        <row r="111">
          <cell r="A111" t="str">
            <v>ER20</v>
          </cell>
          <cell r="B111" t="str">
            <v>ER00</v>
          </cell>
          <cell r="C111" t="str">
            <v>R2</v>
          </cell>
        </row>
        <row r="112">
          <cell r="A112" t="str">
            <v>ER30</v>
          </cell>
          <cell r="B112" t="str">
            <v>ER00</v>
          </cell>
          <cell r="C112" t="str">
            <v>R3</v>
          </cell>
        </row>
        <row r="113">
          <cell r="A113" t="str">
            <v>ER40</v>
          </cell>
          <cell r="B113" t="str">
            <v>ER00</v>
          </cell>
          <cell r="C113" t="str">
            <v>R4</v>
          </cell>
        </row>
        <row r="114">
          <cell r="A114" t="str">
            <v>ER60</v>
          </cell>
          <cell r="B114" t="str">
            <v>ER00</v>
          </cell>
          <cell r="C114" t="str">
            <v>R10</v>
          </cell>
        </row>
        <row r="115">
          <cell r="A115" t="str">
            <v>ER70</v>
          </cell>
          <cell r="B115" t="str">
            <v>ER00</v>
          </cell>
          <cell r="C115" t="str">
            <v>R8</v>
          </cell>
        </row>
        <row r="116">
          <cell r="A116" t="str">
            <v>ERC0</v>
          </cell>
          <cell r="B116" t="str">
            <v>ER00</v>
          </cell>
          <cell r="C116" t="str">
            <v>R12</v>
          </cell>
        </row>
        <row r="117">
          <cell r="A117" t="str">
            <v>ERD0</v>
          </cell>
          <cell r="B117" t="str">
            <v>ER00</v>
          </cell>
          <cell r="C117" t="str">
            <v>R9</v>
          </cell>
        </row>
        <row r="118">
          <cell r="A118" t="str">
            <v>JC10</v>
          </cell>
          <cell r="B118" t="str">
            <v>JC00</v>
          </cell>
          <cell r="C118" t="str">
            <v>R1</v>
          </cell>
        </row>
        <row r="119">
          <cell r="A119" t="str">
            <v>JC20</v>
          </cell>
          <cell r="B119" t="str">
            <v>JC00</v>
          </cell>
          <cell r="C119" t="str">
            <v>R2</v>
          </cell>
        </row>
        <row r="120">
          <cell r="A120" t="str">
            <v>JC30</v>
          </cell>
          <cell r="B120" t="str">
            <v>JC00</v>
          </cell>
          <cell r="C120" t="str">
            <v>R3</v>
          </cell>
        </row>
        <row r="121">
          <cell r="A121" t="str">
            <v>JC40</v>
          </cell>
          <cell r="B121" t="str">
            <v>JC00</v>
          </cell>
          <cell r="C121" t="str">
            <v>R4</v>
          </cell>
        </row>
        <row r="122">
          <cell r="A122" t="str">
            <v>UC10</v>
          </cell>
          <cell r="B122" t="str">
            <v>UC00</v>
          </cell>
          <cell r="C122" t="str">
            <v>R1</v>
          </cell>
        </row>
        <row r="123">
          <cell r="A123" t="str">
            <v>UC20</v>
          </cell>
          <cell r="B123" t="str">
            <v>UC00</v>
          </cell>
          <cell r="C123" t="str">
            <v>R2</v>
          </cell>
        </row>
        <row r="124">
          <cell r="A124" t="str">
            <v>UC30</v>
          </cell>
          <cell r="B124" t="str">
            <v>UC00</v>
          </cell>
          <cell r="C124" t="str">
            <v>R3</v>
          </cell>
        </row>
        <row r="125">
          <cell r="A125" t="str">
            <v>UC40</v>
          </cell>
          <cell r="B125" t="str">
            <v>UC00</v>
          </cell>
          <cell r="C125" t="str">
            <v>R4</v>
          </cell>
        </row>
        <row r="126">
          <cell r="A126" t="str">
            <v>UK70</v>
          </cell>
          <cell r="B126" t="str">
            <v>UK00</v>
          </cell>
          <cell r="C126" t="str">
            <v>R8</v>
          </cell>
        </row>
        <row r="127">
          <cell r="A127" t="str">
            <v>UN10</v>
          </cell>
          <cell r="B127" t="str">
            <v>UN00</v>
          </cell>
          <cell r="C127" t="str">
            <v>R1</v>
          </cell>
        </row>
        <row r="128">
          <cell r="A128" t="str">
            <v>UN20</v>
          </cell>
          <cell r="B128" t="str">
            <v>UN00</v>
          </cell>
          <cell r="C128" t="str">
            <v>R2</v>
          </cell>
        </row>
        <row r="129">
          <cell r="A129" t="str">
            <v>UN30</v>
          </cell>
          <cell r="B129" t="str">
            <v>UN00</v>
          </cell>
          <cell r="C129" t="str">
            <v>R3</v>
          </cell>
        </row>
        <row r="130">
          <cell r="A130" t="str">
            <v>UN40</v>
          </cell>
          <cell r="B130" t="str">
            <v>UN00</v>
          </cell>
          <cell r="C130" t="str">
            <v>R4</v>
          </cell>
        </row>
        <row r="131">
          <cell r="A131" t="str">
            <v>UN60</v>
          </cell>
          <cell r="B131" t="str">
            <v>UN00</v>
          </cell>
          <cell r="C131" t="str">
            <v>R10</v>
          </cell>
        </row>
        <row r="132">
          <cell r="A132" t="str">
            <v>UN70</v>
          </cell>
          <cell r="B132" t="str">
            <v>UN00</v>
          </cell>
          <cell r="C132" t="str">
            <v>R8</v>
          </cell>
        </row>
        <row r="133">
          <cell r="A133" t="str">
            <v>UN80</v>
          </cell>
          <cell r="B133" t="str">
            <v>UN00</v>
          </cell>
          <cell r="C133" t="str">
            <v>R9</v>
          </cell>
        </row>
        <row r="134">
          <cell r="A134" t="str">
            <v>UN85</v>
          </cell>
          <cell r="B134" t="str">
            <v>UN00</v>
          </cell>
          <cell r="C134" t="str">
            <v>R12</v>
          </cell>
        </row>
        <row r="135">
          <cell r="A135" t="str">
            <v>UQ10</v>
          </cell>
          <cell r="B135" t="str">
            <v>UQ00</v>
          </cell>
          <cell r="C135" t="str">
            <v>R1</v>
          </cell>
        </row>
        <row r="136">
          <cell r="A136" t="str">
            <v>UQ20</v>
          </cell>
          <cell r="B136" t="str">
            <v>UQ00</v>
          </cell>
          <cell r="C136" t="str">
            <v>R2</v>
          </cell>
        </row>
        <row r="137">
          <cell r="A137" t="str">
            <v>UQ30</v>
          </cell>
          <cell r="B137" t="str">
            <v>UQ00</v>
          </cell>
          <cell r="C137" t="str">
            <v>R3</v>
          </cell>
        </row>
        <row r="138">
          <cell r="A138" t="str">
            <v>UQ40</v>
          </cell>
          <cell r="B138" t="str">
            <v>UQ00</v>
          </cell>
          <cell r="C138" t="str">
            <v>R4</v>
          </cell>
        </row>
        <row r="139">
          <cell r="A139" t="str">
            <v>UR10</v>
          </cell>
          <cell r="B139" t="str">
            <v>UR00</v>
          </cell>
          <cell r="C139" t="str">
            <v>R1</v>
          </cell>
        </row>
        <row r="140">
          <cell r="A140" t="str">
            <v>UR20</v>
          </cell>
          <cell r="B140" t="str">
            <v>UR00</v>
          </cell>
          <cell r="C140" t="str">
            <v>R2</v>
          </cell>
        </row>
        <row r="141">
          <cell r="A141" t="str">
            <v>UR30</v>
          </cell>
          <cell r="B141" t="str">
            <v>UR00</v>
          </cell>
          <cell r="C141" t="str">
            <v>R3</v>
          </cell>
        </row>
        <row r="142">
          <cell r="A142" t="str">
            <v>UR40</v>
          </cell>
          <cell r="B142" t="str">
            <v>UR00</v>
          </cell>
          <cell r="C142" t="str">
            <v>R4</v>
          </cell>
        </row>
        <row r="143">
          <cell r="A143" t="str">
            <v>AUC1</v>
          </cell>
          <cell r="B143" t="str">
            <v>AUC0</v>
          </cell>
          <cell r="C143" t="str">
            <v>M1</v>
          </cell>
        </row>
        <row r="144">
          <cell r="A144" t="str">
            <v>AUC2</v>
          </cell>
          <cell r="B144" t="str">
            <v>AUC0</v>
          </cell>
          <cell r="C144" t="str">
            <v>M2</v>
          </cell>
        </row>
        <row r="145">
          <cell r="A145" t="str">
            <v>AUC3</v>
          </cell>
          <cell r="B145" t="str">
            <v>AUC0</v>
          </cell>
          <cell r="C145" t="str">
            <v>M3</v>
          </cell>
        </row>
        <row r="146">
          <cell r="A146" t="str">
            <v>AUC4</v>
          </cell>
          <cell r="B146" t="str">
            <v>AUC0</v>
          </cell>
          <cell r="C146" t="str">
            <v>M4</v>
          </cell>
        </row>
        <row r="147">
          <cell r="A147" t="str">
            <v>AUC5</v>
          </cell>
          <cell r="B147" t="str">
            <v>AUC0</v>
          </cell>
          <cell r="C147" t="str">
            <v>M5</v>
          </cell>
        </row>
        <row r="148">
          <cell r="A148" t="str">
            <v>AUC6</v>
          </cell>
          <cell r="B148" t="str">
            <v>AUC0</v>
          </cell>
          <cell r="C148" t="str">
            <v>M6</v>
          </cell>
        </row>
        <row r="149">
          <cell r="A149" t="str">
            <v>AUC9</v>
          </cell>
          <cell r="B149" t="str">
            <v>AUC0</v>
          </cell>
          <cell r="C149" t="str">
            <v>M9</v>
          </cell>
        </row>
        <row r="150">
          <cell r="A150" t="str">
            <v>AUCV</v>
          </cell>
          <cell r="B150" t="str">
            <v>AUC0</v>
          </cell>
          <cell r="C150" t="str">
            <v>M10</v>
          </cell>
        </row>
        <row r="151">
          <cell r="A151" t="str">
            <v>AUD1</v>
          </cell>
          <cell r="B151" t="str">
            <v>AUD0</v>
          </cell>
          <cell r="C151" t="str">
            <v>M1</v>
          </cell>
        </row>
        <row r="152">
          <cell r="A152" t="str">
            <v>AUD2</v>
          </cell>
          <cell r="B152" t="str">
            <v>AUD0</v>
          </cell>
          <cell r="C152" t="str">
            <v>M2</v>
          </cell>
        </row>
        <row r="153">
          <cell r="A153" t="str">
            <v>AUD3</v>
          </cell>
          <cell r="B153" t="str">
            <v>AUD0</v>
          </cell>
          <cell r="C153" t="str">
            <v>M3</v>
          </cell>
        </row>
        <row r="154">
          <cell r="A154" t="str">
            <v>AUD4</v>
          </cell>
          <cell r="B154" t="str">
            <v>AUD0</v>
          </cell>
          <cell r="C154" t="str">
            <v>M4</v>
          </cell>
        </row>
        <row r="155">
          <cell r="A155" t="str">
            <v>AUD5</v>
          </cell>
          <cell r="B155" t="str">
            <v>AUD0</v>
          </cell>
          <cell r="C155" t="str">
            <v>M5</v>
          </cell>
        </row>
        <row r="156">
          <cell r="A156" t="str">
            <v>AUD6</v>
          </cell>
          <cell r="B156" t="str">
            <v>AUD0</v>
          </cell>
          <cell r="C156" t="str">
            <v>M6</v>
          </cell>
        </row>
        <row r="157">
          <cell r="A157" t="str">
            <v>AUD9</v>
          </cell>
          <cell r="B157" t="str">
            <v>AUD0</v>
          </cell>
          <cell r="C157" t="str">
            <v>M9</v>
          </cell>
        </row>
        <row r="158">
          <cell r="A158" t="str">
            <v>AUDV</v>
          </cell>
          <cell r="B158" t="str">
            <v>AUD0</v>
          </cell>
          <cell r="C158" t="str">
            <v>M10</v>
          </cell>
        </row>
        <row r="159">
          <cell r="A159" t="str">
            <v>AUQ1</v>
          </cell>
          <cell r="B159" t="str">
            <v>AUQ0</v>
          </cell>
          <cell r="C159" t="str">
            <v>M1</v>
          </cell>
        </row>
        <row r="160">
          <cell r="A160" t="str">
            <v>AUQF</v>
          </cell>
          <cell r="B160" t="str">
            <v>AUQ0</v>
          </cell>
          <cell r="C160" t="str">
            <v>M16</v>
          </cell>
        </row>
        <row r="161">
          <cell r="A161" t="str">
            <v>AUQ2</v>
          </cell>
          <cell r="B161" t="str">
            <v>AUQ0</v>
          </cell>
          <cell r="C161" t="str">
            <v>M2</v>
          </cell>
        </row>
        <row r="162">
          <cell r="A162" t="str">
            <v>AUQ3</v>
          </cell>
          <cell r="B162" t="str">
            <v>AUQ0</v>
          </cell>
          <cell r="C162" t="str">
            <v>M3</v>
          </cell>
        </row>
        <row r="163">
          <cell r="A163" t="str">
            <v>AUQ4</v>
          </cell>
          <cell r="B163" t="str">
            <v>AUQ0</v>
          </cell>
          <cell r="C163" t="str">
            <v>M4</v>
          </cell>
        </row>
        <row r="164">
          <cell r="A164" t="str">
            <v>AUQ5</v>
          </cell>
          <cell r="B164" t="str">
            <v>AUQ0</v>
          </cell>
          <cell r="C164" t="str">
            <v>M5</v>
          </cell>
        </row>
        <row r="165">
          <cell r="A165" t="str">
            <v>AUQ6</v>
          </cell>
          <cell r="B165" t="str">
            <v>AUQ0</v>
          </cell>
          <cell r="C165" t="str">
            <v>M6</v>
          </cell>
        </row>
        <row r="166">
          <cell r="A166" t="str">
            <v>AUQ9</v>
          </cell>
          <cell r="B166" t="str">
            <v>AUQ0</v>
          </cell>
          <cell r="C166" t="str">
            <v>M9</v>
          </cell>
        </row>
        <row r="167">
          <cell r="A167" t="str">
            <v>AUQV</v>
          </cell>
          <cell r="B167" t="str">
            <v>AUQ0</v>
          </cell>
          <cell r="C167" t="str">
            <v>M10</v>
          </cell>
        </row>
        <row r="168">
          <cell r="A168" t="str">
            <v>B1A0</v>
          </cell>
          <cell r="B168" t="str">
            <v>B0A0</v>
          </cell>
          <cell r="C168" t="str">
            <v>M1</v>
          </cell>
        </row>
        <row r="169">
          <cell r="A169" t="str">
            <v>B2A0</v>
          </cell>
          <cell r="B169" t="str">
            <v>B0A0</v>
          </cell>
          <cell r="C169" t="str">
            <v>M2</v>
          </cell>
        </row>
        <row r="170">
          <cell r="A170" t="str">
            <v>BLA0</v>
          </cell>
          <cell r="B170" t="str">
            <v>B0A0</v>
          </cell>
          <cell r="C170" t="str">
            <v>M23</v>
          </cell>
        </row>
        <row r="171">
          <cell r="A171" t="str">
            <v>B3A0</v>
          </cell>
          <cell r="B171" t="str">
            <v>B0A0</v>
          </cell>
          <cell r="C171" t="str">
            <v>M3</v>
          </cell>
        </row>
        <row r="172">
          <cell r="A172" t="str">
            <v>B4A0</v>
          </cell>
          <cell r="B172" t="str">
            <v>B0A0</v>
          </cell>
          <cell r="C172" t="str">
            <v>M4</v>
          </cell>
        </row>
        <row r="173">
          <cell r="A173" t="str">
            <v>B5A0</v>
          </cell>
          <cell r="B173" t="str">
            <v>B0A0</v>
          </cell>
          <cell r="C173" t="str">
            <v>M5</v>
          </cell>
        </row>
        <row r="174">
          <cell r="A174" t="str">
            <v>B6A0</v>
          </cell>
          <cell r="B174" t="str">
            <v>B0A0</v>
          </cell>
          <cell r="C174" t="str">
            <v>M6</v>
          </cell>
        </row>
        <row r="175">
          <cell r="A175" t="str">
            <v>B9A0</v>
          </cell>
          <cell r="B175" t="str">
            <v>B0A0</v>
          </cell>
          <cell r="C175" t="str">
            <v>M9</v>
          </cell>
        </row>
        <row r="176">
          <cell r="A176" t="str">
            <v>BVA0</v>
          </cell>
          <cell r="B176" t="str">
            <v>B0A0</v>
          </cell>
          <cell r="C176" t="str">
            <v>M10</v>
          </cell>
        </row>
        <row r="177">
          <cell r="A177" t="str">
            <v>C1A0</v>
          </cell>
          <cell r="B177" t="str">
            <v>C0A0</v>
          </cell>
          <cell r="C177" t="str">
            <v>M1</v>
          </cell>
        </row>
        <row r="178">
          <cell r="A178" t="str">
            <v>C2A0</v>
          </cell>
          <cell r="B178" t="str">
            <v>C0A0</v>
          </cell>
          <cell r="C178" t="str">
            <v>M2</v>
          </cell>
        </row>
        <row r="179">
          <cell r="A179" t="str">
            <v>CLA0</v>
          </cell>
          <cell r="B179" t="str">
            <v>C0A0</v>
          </cell>
          <cell r="C179" t="str">
            <v>M23</v>
          </cell>
        </row>
        <row r="180">
          <cell r="A180" t="str">
            <v>C3A0</v>
          </cell>
          <cell r="B180" t="str">
            <v>C0A0</v>
          </cell>
          <cell r="C180" t="str">
            <v>M3</v>
          </cell>
        </row>
        <row r="181">
          <cell r="A181" t="str">
            <v>C4A0</v>
          </cell>
          <cell r="B181" t="str">
            <v>C0A0</v>
          </cell>
          <cell r="C181" t="str">
            <v>M4</v>
          </cell>
        </row>
        <row r="182">
          <cell r="A182" t="str">
            <v>C5A0</v>
          </cell>
          <cell r="B182" t="str">
            <v>C0A0</v>
          </cell>
          <cell r="C182" t="str">
            <v>M5</v>
          </cell>
        </row>
        <row r="183">
          <cell r="A183" t="str">
            <v>C6A0</v>
          </cell>
          <cell r="B183" t="str">
            <v>C0A0</v>
          </cell>
          <cell r="C183" t="str">
            <v>M6</v>
          </cell>
        </row>
        <row r="184">
          <cell r="A184" t="str">
            <v>C7A0</v>
          </cell>
          <cell r="B184" t="str">
            <v>C0A0</v>
          </cell>
          <cell r="C184" t="str">
            <v>M7</v>
          </cell>
        </row>
        <row r="185">
          <cell r="A185" t="str">
            <v>C8A0</v>
          </cell>
          <cell r="B185" t="str">
            <v>C0A0</v>
          </cell>
          <cell r="C185" t="str">
            <v>M8</v>
          </cell>
        </row>
        <row r="186">
          <cell r="A186" t="str">
            <v>C9A0</v>
          </cell>
          <cell r="B186" t="str">
            <v>C0A0</v>
          </cell>
          <cell r="C186" t="str">
            <v>M9</v>
          </cell>
        </row>
        <row r="187">
          <cell r="A187" t="str">
            <v>CVA0</v>
          </cell>
          <cell r="B187" t="str">
            <v>C0A0</v>
          </cell>
          <cell r="C187" t="str">
            <v>M10</v>
          </cell>
        </row>
        <row r="188">
          <cell r="A188" t="str">
            <v>CFAL</v>
          </cell>
          <cell r="B188" t="str">
            <v>C0AL</v>
          </cell>
          <cell r="C188" t="str">
            <v>M16</v>
          </cell>
        </row>
        <row r="189">
          <cell r="A189" t="str">
            <v>C5AL</v>
          </cell>
          <cell r="B189" t="str">
            <v>C0AL</v>
          </cell>
          <cell r="C189" t="str">
            <v>M5</v>
          </cell>
        </row>
        <row r="190">
          <cell r="A190" t="str">
            <v>CAN1</v>
          </cell>
          <cell r="B190" t="str">
            <v>CAN0</v>
          </cell>
          <cell r="C190" t="str">
            <v>M1</v>
          </cell>
        </row>
        <row r="191">
          <cell r="A191" t="str">
            <v>CAN2</v>
          </cell>
          <cell r="B191" t="str">
            <v>CAN0</v>
          </cell>
          <cell r="C191" t="str">
            <v>M2</v>
          </cell>
        </row>
        <row r="192">
          <cell r="A192" t="str">
            <v>CAN3</v>
          </cell>
          <cell r="B192" t="str">
            <v>CAN0</v>
          </cell>
          <cell r="C192" t="str">
            <v>M3</v>
          </cell>
        </row>
        <row r="193">
          <cell r="A193" t="str">
            <v>CAN4</v>
          </cell>
          <cell r="B193" t="str">
            <v>CAN0</v>
          </cell>
          <cell r="C193" t="str">
            <v>M4</v>
          </cell>
        </row>
        <row r="194">
          <cell r="A194" t="str">
            <v>CAN5</v>
          </cell>
          <cell r="B194" t="str">
            <v>CAN0</v>
          </cell>
          <cell r="C194" t="str">
            <v>M5</v>
          </cell>
        </row>
        <row r="195">
          <cell r="A195" t="str">
            <v>CAN6</v>
          </cell>
          <cell r="B195" t="str">
            <v>CAN0</v>
          </cell>
          <cell r="C195" t="str">
            <v>M6</v>
          </cell>
        </row>
        <row r="196">
          <cell r="A196" t="str">
            <v>CAN7</v>
          </cell>
          <cell r="B196" t="str">
            <v>CAN0</v>
          </cell>
          <cell r="C196" t="str">
            <v>M7</v>
          </cell>
        </row>
        <row r="197">
          <cell r="A197" t="str">
            <v>CAN8</v>
          </cell>
          <cell r="B197" t="str">
            <v>CAN0</v>
          </cell>
          <cell r="C197" t="str">
            <v>M8</v>
          </cell>
        </row>
        <row r="198">
          <cell r="A198" t="str">
            <v>CAN9</v>
          </cell>
          <cell r="B198" t="str">
            <v>CAN0</v>
          </cell>
          <cell r="C198" t="str">
            <v>M9</v>
          </cell>
        </row>
        <row r="199">
          <cell r="A199" t="str">
            <v>CANV</v>
          </cell>
          <cell r="B199" t="str">
            <v>CAN0</v>
          </cell>
          <cell r="C199" t="str">
            <v>M10</v>
          </cell>
        </row>
        <row r="200">
          <cell r="A200" t="str">
            <v>CMB1</v>
          </cell>
          <cell r="B200" t="str">
            <v>CMBS</v>
          </cell>
          <cell r="C200" t="str">
            <v>M12</v>
          </cell>
        </row>
        <row r="201">
          <cell r="A201" t="str">
            <v>CMB2</v>
          </cell>
          <cell r="B201" t="str">
            <v>CMBS</v>
          </cell>
          <cell r="C201" t="str">
            <v>M2</v>
          </cell>
        </row>
        <row r="202">
          <cell r="A202" t="str">
            <v>CMB3</v>
          </cell>
          <cell r="B202" t="str">
            <v>CMBS</v>
          </cell>
          <cell r="C202" t="str">
            <v>M3</v>
          </cell>
        </row>
        <row r="203">
          <cell r="A203" t="str">
            <v>CMB4</v>
          </cell>
          <cell r="B203" t="str">
            <v>CMBS</v>
          </cell>
          <cell r="C203" t="str">
            <v>M4</v>
          </cell>
        </row>
        <row r="204">
          <cell r="A204" t="str">
            <v>CMB5</v>
          </cell>
          <cell r="B204" t="str">
            <v>CMBS</v>
          </cell>
          <cell r="C204" t="str">
            <v>M27</v>
          </cell>
        </row>
        <row r="205">
          <cell r="A205" t="str">
            <v>CMB6</v>
          </cell>
          <cell r="B205" t="str">
            <v>CMBS</v>
          </cell>
          <cell r="C205" t="str">
            <v>M6</v>
          </cell>
        </row>
        <row r="206">
          <cell r="A206" t="str">
            <v>CMB9</v>
          </cell>
          <cell r="B206" t="str">
            <v>CMBS</v>
          </cell>
          <cell r="C206" t="str">
            <v>M9</v>
          </cell>
        </row>
        <row r="207">
          <cell r="A207" t="str">
            <v>CMBV</v>
          </cell>
          <cell r="B207" t="str">
            <v>CMBS</v>
          </cell>
          <cell r="C207" t="str">
            <v>M10</v>
          </cell>
        </row>
        <row r="208">
          <cell r="A208" t="str">
            <v>CMO1</v>
          </cell>
          <cell r="B208" t="str">
            <v>CMOS</v>
          </cell>
          <cell r="C208" t="str">
            <v>M12</v>
          </cell>
        </row>
        <row r="209">
          <cell r="A209" t="str">
            <v>CMO2</v>
          </cell>
          <cell r="B209" t="str">
            <v>CMOS</v>
          </cell>
          <cell r="C209" t="str">
            <v>M2</v>
          </cell>
        </row>
        <row r="210">
          <cell r="A210" t="str">
            <v>CMO3</v>
          </cell>
          <cell r="B210" t="str">
            <v>CMOS</v>
          </cell>
          <cell r="C210" t="str">
            <v>M3</v>
          </cell>
        </row>
        <row r="211">
          <cell r="A211" t="str">
            <v>CMO4</v>
          </cell>
          <cell r="B211" t="str">
            <v>CMOS</v>
          </cell>
          <cell r="C211" t="str">
            <v>M4</v>
          </cell>
        </row>
        <row r="212">
          <cell r="A212" t="str">
            <v>CMO5</v>
          </cell>
          <cell r="B212" t="str">
            <v>CMOS</v>
          </cell>
          <cell r="C212" t="str">
            <v>M27</v>
          </cell>
        </row>
        <row r="213">
          <cell r="A213" t="str">
            <v>CMO6</v>
          </cell>
          <cell r="B213" t="str">
            <v>CMOS</v>
          </cell>
          <cell r="C213" t="str">
            <v>M6</v>
          </cell>
        </row>
        <row r="214">
          <cell r="A214" t="str">
            <v>CMOL</v>
          </cell>
          <cell r="B214" t="str">
            <v>CMOS</v>
          </cell>
          <cell r="C214" t="str">
            <v>M21</v>
          </cell>
        </row>
        <row r="215">
          <cell r="A215" t="str">
            <v>CMOM</v>
          </cell>
          <cell r="B215" t="str">
            <v>CMOS</v>
          </cell>
          <cell r="C215" t="str">
            <v>M20</v>
          </cell>
        </row>
        <row r="216">
          <cell r="A216" t="str">
            <v>CMO9</v>
          </cell>
          <cell r="B216" t="str">
            <v>CMOS</v>
          </cell>
          <cell r="C216" t="str">
            <v>M9</v>
          </cell>
        </row>
        <row r="217">
          <cell r="A217" t="str">
            <v>CMOV</v>
          </cell>
          <cell r="B217" t="str">
            <v>CMOS</v>
          </cell>
          <cell r="C217" t="str">
            <v>M10</v>
          </cell>
        </row>
        <row r="218">
          <cell r="A218" t="str">
            <v>CY01</v>
          </cell>
          <cell r="B218" t="str">
            <v>CY00</v>
          </cell>
          <cell r="C218" t="str">
            <v>M1</v>
          </cell>
        </row>
        <row r="219">
          <cell r="A219" t="str">
            <v>CY02</v>
          </cell>
          <cell r="B219" t="str">
            <v>CY00</v>
          </cell>
          <cell r="C219" t="str">
            <v>M2</v>
          </cell>
        </row>
        <row r="220">
          <cell r="A220" t="str">
            <v>CY03</v>
          </cell>
          <cell r="B220" t="str">
            <v>CY00</v>
          </cell>
          <cell r="C220" t="str">
            <v>M3</v>
          </cell>
        </row>
        <row r="221">
          <cell r="A221" t="str">
            <v>CY04</v>
          </cell>
          <cell r="B221" t="str">
            <v>CY00</v>
          </cell>
          <cell r="C221" t="str">
            <v>M4</v>
          </cell>
        </row>
        <row r="222">
          <cell r="A222" t="str">
            <v>CY05</v>
          </cell>
          <cell r="B222" t="str">
            <v>CY00</v>
          </cell>
          <cell r="C222" t="str">
            <v>M5</v>
          </cell>
        </row>
        <row r="223">
          <cell r="A223" t="str">
            <v>CY06</v>
          </cell>
          <cell r="B223" t="str">
            <v>CY00</v>
          </cell>
          <cell r="C223" t="str">
            <v>M6</v>
          </cell>
        </row>
        <row r="224">
          <cell r="A224" t="str">
            <v>CY0S</v>
          </cell>
          <cell r="B224" t="str">
            <v>CY00</v>
          </cell>
          <cell r="C224" t="str">
            <v>M29</v>
          </cell>
        </row>
        <row r="225">
          <cell r="A225" t="str">
            <v>CY07</v>
          </cell>
          <cell r="B225" t="str">
            <v>CY00</v>
          </cell>
          <cell r="C225" t="str">
            <v>M7</v>
          </cell>
        </row>
        <row r="226">
          <cell r="A226" t="str">
            <v>CY08</v>
          </cell>
          <cell r="B226" t="str">
            <v>CY00</v>
          </cell>
          <cell r="C226" t="str">
            <v>M8</v>
          </cell>
        </row>
        <row r="227">
          <cell r="A227" t="str">
            <v>CY09</v>
          </cell>
          <cell r="B227" t="str">
            <v>CY00</v>
          </cell>
          <cell r="C227" t="str">
            <v>M9</v>
          </cell>
        </row>
        <row r="228">
          <cell r="A228" t="str">
            <v>CY0V</v>
          </cell>
          <cell r="B228" t="str">
            <v>CY00</v>
          </cell>
          <cell r="C228" t="str">
            <v>M10</v>
          </cell>
        </row>
        <row r="229">
          <cell r="A229" t="str">
            <v>D1A0</v>
          </cell>
          <cell r="B229" t="str">
            <v>D0A0</v>
          </cell>
          <cell r="C229" t="str">
            <v>M1</v>
          </cell>
        </row>
        <row r="230">
          <cell r="A230" t="str">
            <v>D2A0</v>
          </cell>
          <cell r="B230" t="str">
            <v>D0A0</v>
          </cell>
          <cell r="C230" t="str">
            <v>M2</v>
          </cell>
        </row>
        <row r="231">
          <cell r="A231" t="str">
            <v>DLA0</v>
          </cell>
          <cell r="B231" t="str">
            <v>D0A0</v>
          </cell>
          <cell r="C231" t="str">
            <v>M23</v>
          </cell>
        </row>
        <row r="232">
          <cell r="A232" t="str">
            <v>D3A0</v>
          </cell>
          <cell r="B232" t="str">
            <v>D0A0</v>
          </cell>
          <cell r="C232" t="str">
            <v>M3</v>
          </cell>
        </row>
        <row r="233">
          <cell r="A233" t="str">
            <v>D4A0</v>
          </cell>
          <cell r="B233" t="str">
            <v>D0A0</v>
          </cell>
          <cell r="C233" t="str">
            <v>M4</v>
          </cell>
        </row>
        <row r="234">
          <cell r="A234" t="str">
            <v>D5A0</v>
          </cell>
          <cell r="B234" t="str">
            <v>D0A0</v>
          </cell>
          <cell r="C234" t="str">
            <v>M5</v>
          </cell>
        </row>
        <row r="235">
          <cell r="A235" t="str">
            <v>D7A0</v>
          </cell>
          <cell r="B235" t="str">
            <v>D0A0</v>
          </cell>
          <cell r="C235" t="str">
            <v>M7</v>
          </cell>
        </row>
        <row r="236">
          <cell r="A236" t="str">
            <v>D8A0</v>
          </cell>
          <cell r="B236" t="str">
            <v>D0A0</v>
          </cell>
          <cell r="C236" t="str">
            <v>M8</v>
          </cell>
        </row>
        <row r="237">
          <cell r="A237" t="str">
            <v>D9A0</v>
          </cell>
          <cell r="B237" t="str">
            <v>D0A0</v>
          </cell>
          <cell r="C237" t="str">
            <v>M9</v>
          </cell>
        </row>
        <row r="238">
          <cell r="A238" t="str">
            <v>DVA0</v>
          </cell>
          <cell r="B238" t="str">
            <v>D0A0</v>
          </cell>
          <cell r="C238" t="str">
            <v>M10</v>
          </cell>
        </row>
        <row r="239">
          <cell r="A239" t="str">
            <v>E1A0</v>
          </cell>
          <cell r="B239" t="str">
            <v>E0A0</v>
          </cell>
          <cell r="C239" t="str">
            <v>M1</v>
          </cell>
        </row>
        <row r="240">
          <cell r="A240" t="str">
            <v>E2A0</v>
          </cell>
          <cell r="B240" t="str">
            <v>E0A0</v>
          </cell>
          <cell r="C240" t="str">
            <v>M2</v>
          </cell>
        </row>
        <row r="241">
          <cell r="A241" t="str">
            <v>E3A0</v>
          </cell>
          <cell r="B241" t="str">
            <v>E0A0</v>
          </cell>
          <cell r="C241" t="str">
            <v>M3</v>
          </cell>
        </row>
        <row r="242">
          <cell r="A242" t="str">
            <v>E4A0</v>
          </cell>
          <cell r="B242" t="str">
            <v>E0A0</v>
          </cell>
          <cell r="C242" t="str">
            <v>M4</v>
          </cell>
        </row>
        <row r="243">
          <cell r="A243" t="str">
            <v>E6A0</v>
          </cell>
          <cell r="B243" t="str">
            <v>E0A0</v>
          </cell>
          <cell r="C243" t="str">
            <v>M6</v>
          </cell>
        </row>
        <row r="244">
          <cell r="A244" t="str">
            <v>E7A0</v>
          </cell>
          <cell r="B244" t="str">
            <v>E0A0</v>
          </cell>
          <cell r="C244" t="str">
            <v>M7</v>
          </cell>
        </row>
        <row r="245">
          <cell r="A245" t="str">
            <v>E8A0</v>
          </cell>
          <cell r="B245" t="str">
            <v>E0A0</v>
          </cell>
          <cell r="C245" t="str">
            <v>M8</v>
          </cell>
        </row>
        <row r="246">
          <cell r="A246" t="str">
            <v>E9A0</v>
          </cell>
          <cell r="B246" t="str">
            <v>E0A0</v>
          </cell>
          <cell r="C246" t="str">
            <v>M9</v>
          </cell>
        </row>
        <row r="247">
          <cell r="A247" t="str">
            <v>EVA0</v>
          </cell>
          <cell r="B247" t="str">
            <v>E0A0</v>
          </cell>
          <cell r="C247" t="str">
            <v>M10</v>
          </cell>
        </row>
        <row r="248">
          <cell r="A248" t="str">
            <v>E1AG</v>
          </cell>
          <cell r="B248" t="str">
            <v>E0AG</v>
          </cell>
          <cell r="C248" t="str">
            <v>M1</v>
          </cell>
        </row>
        <row r="249">
          <cell r="A249" t="str">
            <v>EFAG</v>
          </cell>
          <cell r="B249" t="str">
            <v>E0AG</v>
          </cell>
          <cell r="C249" t="str">
            <v>M16</v>
          </cell>
        </row>
        <row r="250">
          <cell r="A250" t="str">
            <v>E2AG</v>
          </cell>
          <cell r="B250" t="str">
            <v>E0AG</v>
          </cell>
          <cell r="C250" t="str">
            <v>M2</v>
          </cell>
        </row>
        <row r="251">
          <cell r="A251" t="str">
            <v>E3AG</v>
          </cell>
          <cell r="B251" t="str">
            <v>E0AG</v>
          </cell>
          <cell r="C251" t="str">
            <v>M3</v>
          </cell>
        </row>
        <row r="252">
          <cell r="A252" t="str">
            <v>E4AG</v>
          </cell>
          <cell r="B252" t="str">
            <v>E0AG</v>
          </cell>
          <cell r="C252" t="str">
            <v>M4</v>
          </cell>
        </row>
        <row r="253">
          <cell r="A253" t="str">
            <v>E6AG</v>
          </cell>
          <cell r="B253" t="str">
            <v>E0AG</v>
          </cell>
          <cell r="C253" t="str">
            <v>M6</v>
          </cell>
        </row>
        <row r="254">
          <cell r="A254" t="str">
            <v>E9AG</v>
          </cell>
          <cell r="B254" t="str">
            <v>E0AG</v>
          </cell>
          <cell r="C254" t="str">
            <v>M9</v>
          </cell>
        </row>
        <row r="255">
          <cell r="A255" t="str">
            <v>EVAG</v>
          </cell>
          <cell r="B255" t="str">
            <v>E0AG</v>
          </cell>
          <cell r="C255" t="str">
            <v>M10</v>
          </cell>
        </row>
        <row r="256">
          <cell r="A256" t="str">
            <v>E1AX</v>
          </cell>
          <cell r="B256" t="str">
            <v>E0AX</v>
          </cell>
          <cell r="C256" t="str">
            <v>M1</v>
          </cell>
        </row>
        <row r="257">
          <cell r="A257" t="str">
            <v>EFAX</v>
          </cell>
          <cell r="B257" t="str">
            <v>E0AX</v>
          </cell>
          <cell r="C257" t="str">
            <v>M16</v>
          </cell>
        </row>
        <row r="258">
          <cell r="A258" t="str">
            <v>E2AX</v>
          </cell>
          <cell r="B258" t="str">
            <v>E0AX</v>
          </cell>
          <cell r="C258" t="str">
            <v>M2</v>
          </cell>
        </row>
        <row r="259">
          <cell r="A259" t="str">
            <v>E3AX</v>
          </cell>
          <cell r="B259" t="str">
            <v>E0AX</v>
          </cell>
          <cell r="C259" t="str">
            <v>M3</v>
          </cell>
        </row>
        <row r="260">
          <cell r="A260" t="str">
            <v>E4AX</v>
          </cell>
          <cell r="B260" t="str">
            <v>E0AX</v>
          </cell>
          <cell r="C260" t="str">
            <v>M4</v>
          </cell>
        </row>
        <row r="261">
          <cell r="A261" t="str">
            <v>E6AX</v>
          </cell>
          <cell r="B261" t="str">
            <v>E0AX</v>
          </cell>
          <cell r="C261" t="str">
            <v>M6</v>
          </cell>
        </row>
        <row r="262">
          <cell r="A262" t="str">
            <v>E9AX</v>
          </cell>
          <cell r="B262" t="str">
            <v>E0AX</v>
          </cell>
          <cell r="C262" t="str">
            <v>M9</v>
          </cell>
        </row>
        <row r="263">
          <cell r="A263" t="str">
            <v>EVAX</v>
          </cell>
          <cell r="B263" t="str">
            <v>E0AX</v>
          </cell>
          <cell r="C263" t="str">
            <v>M10</v>
          </cell>
        </row>
        <row r="264">
          <cell r="A264" t="str">
            <v>E1K0</v>
          </cell>
          <cell r="B264" t="str">
            <v>E0K0</v>
          </cell>
          <cell r="C264" t="str">
            <v>M1</v>
          </cell>
        </row>
        <row r="265">
          <cell r="A265" t="str">
            <v>EFK0</v>
          </cell>
          <cell r="B265" t="str">
            <v>E0K0</v>
          </cell>
          <cell r="C265" t="str">
            <v>M16</v>
          </cell>
        </row>
        <row r="266">
          <cell r="A266" t="str">
            <v>E2K0</v>
          </cell>
          <cell r="B266" t="str">
            <v>E0K0</v>
          </cell>
          <cell r="C266" t="str">
            <v>M2</v>
          </cell>
        </row>
        <row r="267">
          <cell r="A267" t="str">
            <v>E3K0</v>
          </cell>
          <cell r="B267" t="str">
            <v>E0K0</v>
          </cell>
          <cell r="C267" t="str">
            <v>M3</v>
          </cell>
        </row>
        <row r="268">
          <cell r="A268" t="str">
            <v>E4K0</v>
          </cell>
          <cell r="B268" t="str">
            <v>E0K0</v>
          </cell>
          <cell r="C268" t="str">
            <v>M4</v>
          </cell>
        </row>
        <row r="269">
          <cell r="A269" t="str">
            <v>E5K0</v>
          </cell>
          <cell r="B269" t="str">
            <v>E0K0</v>
          </cell>
          <cell r="C269" t="str">
            <v>M5</v>
          </cell>
        </row>
        <row r="270">
          <cell r="A270" t="str">
            <v>E6K0</v>
          </cell>
          <cell r="B270" t="str">
            <v>E0K0</v>
          </cell>
          <cell r="C270" t="str">
            <v>M6</v>
          </cell>
        </row>
        <row r="271">
          <cell r="A271" t="str">
            <v>E9K0</v>
          </cell>
          <cell r="B271" t="str">
            <v>E0K0</v>
          </cell>
          <cell r="C271" t="str">
            <v>M9</v>
          </cell>
        </row>
        <row r="272">
          <cell r="A272" t="str">
            <v>EVK0</v>
          </cell>
          <cell r="B272" t="str">
            <v>E0K0</v>
          </cell>
          <cell r="C272" t="str">
            <v>M10</v>
          </cell>
        </row>
        <row r="273">
          <cell r="A273" t="str">
            <v>E1L0</v>
          </cell>
          <cell r="B273" t="str">
            <v>E0L0</v>
          </cell>
          <cell r="C273" t="str">
            <v>M1</v>
          </cell>
        </row>
        <row r="274">
          <cell r="A274" t="str">
            <v>E2L0</v>
          </cell>
          <cell r="B274" t="str">
            <v>E0L0</v>
          </cell>
          <cell r="C274" t="str">
            <v>M2</v>
          </cell>
        </row>
        <row r="275">
          <cell r="A275" t="str">
            <v>ELL0</v>
          </cell>
          <cell r="B275" t="str">
            <v>E0L0</v>
          </cell>
          <cell r="C275" t="str">
            <v>M23</v>
          </cell>
        </row>
        <row r="276">
          <cell r="A276" t="str">
            <v>E3L0</v>
          </cell>
          <cell r="B276" t="str">
            <v>E0L0</v>
          </cell>
          <cell r="C276" t="str">
            <v>M3</v>
          </cell>
        </row>
        <row r="277">
          <cell r="A277" t="str">
            <v>E4L0</v>
          </cell>
          <cell r="B277" t="str">
            <v>E0L0</v>
          </cell>
          <cell r="C277" t="str">
            <v>M4</v>
          </cell>
        </row>
        <row r="278">
          <cell r="A278" t="str">
            <v>E5L0</v>
          </cell>
          <cell r="B278" t="str">
            <v>E0L0</v>
          </cell>
          <cell r="C278" t="str">
            <v>M5</v>
          </cell>
        </row>
        <row r="279">
          <cell r="A279" t="str">
            <v>E6L0</v>
          </cell>
          <cell r="B279" t="str">
            <v>E0L0</v>
          </cell>
          <cell r="C279" t="str">
            <v>M6</v>
          </cell>
        </row>
        <row r="280">
          <cell r="A280" t="str">
            <v>E7L0</v>
          </cell>
          <cell r="B280" t="str">
            <v>E0L0</v>
          </cell>
          <cell r="C280" t="str">
            <v>M7</v>
          </cell>
        </row>
        <row r="281">
          <cell r="A281" t="str">
            <v>E8L0</v>
          </cell>
          <cell r="B281" t="str">
            <v>E0L0</v>
          </cell>
          <cell r="C281" t="str">
            <v>M8</v>
          </cell>
        </row>
        <row r="282">
          <cell r="A282" t="str">
            <v>E9L0</v>
          </cell>
          <cell r="B282" t="str">
            <v>E0L0</v>
          </cell>
          <cell r="C282" t="str">
            <v>M9</v>
          </cell>
        </row>
        <row r="283">
          <cell r="A283" t="str">
            <v>EVL0</v>
          </cell>
          <cell r="B283" t="str">
            <v>E0L0</v>
          </cell>
          <cell r="C283" t="str">
            <v>M10</v>
          </cell>
        </row>
        <row r="284">
          <cell r="A284" t="str">
            <v>F1C0</v>
          </cell>
          <cell r="B284" t="str">
            <v>F0C0</v>
          </cell>
          <cell r="C284" t="str">
            <v>M1</v>
          </cell>
        </row>
        <row r="285">
          <cell r="A285" t="str">
            <v>F2C0</v>
          </cell>
          <cell r="B285" t="str">
            <v>F0C0</v>
          </cell>
          <cell r="C285" t="str">
            <v>M2</v>
          </cell>
        </row>
        <row r="286">
          <cell r="A286" t="str">
            <v>F3C0</v>
          </cell>
          <cell r="B286" t="str">
            <v>F0C0</v>
          </cell>
          <cell r="C286" t="str">
            <v>M3</v>
          </cell>
        </row>
        <row r="287">
          <cell r="A287" t="str">
            <v>F4C0</v>
          </cell>
          <cell r="B287" t="str">
            <v>F0C0</v>
          </cell>
          <cell r="C287" t="str">
            <v>M4</v>
          </cell>
        </row>
        <row r="288">
          <cell r="A288" t="str">
            <v>F5C0</v>
          </cell>
          <cell r="B288" t="str">
            <v>F0C0</v>
          </cell>
          <cell r="C288" t="str">
            <v>M5</v>
          </cell>
        </row>
        <row r="289">
          <cell r="A289" t="str">
            <v>F6C0</v>
          </cell>
          <cell r="B289" t="str">
            <v>F0C0</v>
          </cell>
          <cell r="C289" t="str">
            <v>M6</v>
          </cell>
        </row>
        <row r="290">
          <cell r="A290" t="str">
            <v>F7C0</v>
          </cell>
          <cell r="B290" t="str">
            <v>F0C0</v>
          </cell>
          <cell r="C290" t="str">
            <v>M7</v>
          </cell>
        </row>
        <row r="291">
          <cell r="A291" t="str">
            <v>F8C0</v>
          </cell>
          <cell r="B291" t="str">
            <v>F0C0</v>
          </cell>
          <cell r="C291" t="str">
            <v>M8</v>
          </cell>
        </row>
        <row r="292">
          <cell r="A292" t="str">
            <v>F9C0</v>
          </cell>
          <cell r="B292" t="str">
            <v>F0C0</v>
          </cell>
          <cell r="C292" t="str">
            <v>M9</v>
          </cell>
        </row>
        <row r="293">
          <cell r="A293" t="str">
            <v>FVC0</v>
          </cell>
          <cell r="B293" t="str">
            <v>F0C0</v>
          </cell>
          <cell r="C293" t="str">
            <v>M10</v>
          </cell>
        </row>
        <row r="294">
          <cell r="A294" t="str">
            <v>G1A0</v>
          </cell>
          <cell r="B294" t="str">
            <v>G0A0</v>
          </cell>
          <cell r="C294" t="str">
            <v>M1</v>
          </cell>
        </row>
        <row r="295">
          <cell r="A295" t="str">
            <v>G2A0</v>
          </cell>
          <cell r="B295" t="str">
            <v>G0A0</v>
          </cell>
          <cell r="C295" t="str">
            <v>M2</v>
          </cell>
        </row>
        <row r="296">
          <cell r="A296" t="str">
            <v>GLA0</v>
          </cell>
          <cell r="B296" t="str">
            <v>G0A0</v>
          </cell>
          <cell r="C296" t="str">
            <v>M23</v>
          </cell>
        </row>
        <row r="297">
          <cell r="A297" t="str">
            <v>G3A0</v>
          </cell>
          <cell r="B297" t="str">
            <v>G0A0</v>
          </cell>
          <cell r="C297" t="str">
            <v>M3</v>
          </cell>
        </row>
        <row r="298">
          <cell r="A298" t="str">
            <v>G4A0</v>
          </cell>
          <cell r="B298" t="str">
            <v>G0A0</v>
          </cell>
          <cell r="C298" t="str">
            <v>M4</v>
          </cell>
        </row>
        <row r="299">
          <cell r="A299" t="str">
            <v>G5A0</v>
          </cell>
          <cell r="B299" t="str">
            <v>G0A0</v>
          </cell>
          <cell r="C299" t="str">
            <v>M5</v>
          </cell>
        </row>
        <row r="300">
          <cell r="A300" t="str">
            <v>G6A0</v>
          </cell>
          <cell r="B300" t="str">
            <v>G0A0</v>
          </cell>
          <cell r="C300" t="str">
            <v>M6</v>
          </cell>
        </row>
        <row r="301">
          <cell r="A301" t="str">
            <v>G9A0</v>
          </cell>
          <cell r="B301" t="str">
            <v>G0A0</v>
          </cell>
          <cell r="C301" t="str">
            <v>M9</v>
          </cell>
        </row>
        <row r="302">
          <cell r="A302" t="str">
            <v>GVA0</v>
          </cell>
          <cell r="B302" t="str">
            <v>G0A0</v>
          </cell>
          <cell r="C302" t="str">
            <v>M10</v>
          </cell>
        </row>
        <row r="303">
          <cell r="A303" t="str">
            <v>GYA0</v>
          </cell>
          <cell r="B303" t="str">
            <v>G0A0</v>
          </cell>
          <cell r="C303" t="str">
            <v>M18</v>
          </cell>
        </row>
        <row r="304">
          <cell r="A304" t="str">
            <v>G1BC</v>
          </cell>
          <cell r="B304" t="str">
            <v>G0BC</v>
          </cell>
          <cell r="C304" t="str">
            <v>M1</v>
          </cell>
        </row>
        <row r="305">
          <cell r="A305" t="str">
            <v>G2BC</v>
          </cell>
          <cell r="B305" t="str">
            <v>G0BC</v>
          </cell>
          <cell r="C305" t="str">
            <v>M2</v>
          </cell>
        </row>
        <row r="306">
          <cell r="A306" t="str">
            <v>G3BC</v>
          </cell>
          <cell r="B306" t="str">
            <v>G0BC</v>
          </cell>
          <cell r="C306" t="str">
            <v>M3</v>
          </cell>
        </row>
        <row r="307">
          <cell r="A307" t="str">
            <v>G4BC</v>
          </cell>
          <cell r="B307" t="str">
            <v>G0BC</v>
          </cell>
          <cell r="C307" t="str">
            <v>M4</v>
          </cell>
        </row>
        <row r="308">
          <cell r="A308" t="str">
            <v>G5BC</v>
          </cell>
          <cell r="B308" t="str">
            <v>G0BC</v>
          </cell>
          <cell r="C308" t="str">
            <v>M5</v>
          </cell>
        </row>
        <row r="309">
          <cell r="A309" t="str">
            <v>G6BC</v>
          </cell>
          <cell r="B309" t="str">
            <v>G0BC</v>
          </cell>
          <cell r="C309" t="str">
            <v>M6</v>
          </cell>
        </row>
        <row r="310">
          <cell r="A310" t="str">
            <v>G9BC</v>
          </cell>
          <cell r="B310" t="str">
            <v>G0BC</v>
          </cell>
          <cell r="C310" t="str">
            <v>M9</v>
          </cell>
        </row>
        <row r="311">
          <cell r="A311" t="str">
            <v>GVBC</v>
          </cell>
          <cell r="B311" t="str">
            <v>G0BC</v>
          </cell>
          <cell r="C311" t="str">
            <v>M10</v>
          </cell>
        </row>
        <row r="312">
          <cell r="A312" t="str">
            <v>G1BL</v>
          </cell>
          <cell r="B312" t="str">
            <v>G0BL</v>
          </cell>
          <cell r="C312" t="str">
            <v>M1</v>
          </cell>
        </row>
        <row r="313">
          <cell r="A313" t="str">
            <v>G2BL</v>
          </cell>
          <cell r="B313" t="str">
            <v>G0BL</v>
          </cell>
          <cell r="C313" t="str">
            <v>M2</v>
          </cell>
        </row>
        <row r="314">
          <cell r="A314" t="str">
            <v>G3BL</v>
          </cell>
          <cell r="B314" t="str">
            <v>G0BL</v>
          </cell>
          <cell r="C314" t="str">
            <v>M3</v>
          </cell>
        </row>
        <row r="315">
          <cell r="A315" t="str">
            <v>G4BL</v>
          </cell>
          <cell r="B315" t="str">
            <v>G0BL</v>
          </cell>
          <cell r="C315" t="str">
            <v>M4</v>
          </cell>
        </row>
        <row r="316">
          <cell r="A316" t="str">
            <v>G5BL</v>
          </cell>
          <cell r="B316" t="str">
            <v>G0BL</v>
          </cell>
          <cell r="C316" t="str">
            <v>M5</v>
          </cell>
        </row>
        <row r="317">
          <cell r="A317" t="str">
            <v>G6BL</v>
          </cell>
          <cell r="B317" t="str">
            <v>G0BL</v>
          </cell>
          <cell r="C317" t="str">
            <v>M6</v>
          </cell>
        </row>
        <row r="318">
          <cell r="A318" t="str">
            <v>G9BL</v>
          </cell>
          <cell r="B318" t="str">
            <v>G0BL</v>
          </cell>
          <cell r="C318" t="str">
            <v>M9</v>
          </cell>
        </row>
        <row r="319">
          <cell r="A319" t="str">
            <v>GVBL</v>
          </cell>
          <cell r="B319" t="str">
            <v>G0BL</v>
          </cell>
          <cell r="C319" t="str">
            <v>M10</v>
          </cell>
        </row>
        <row r="320">
          <cell r="A320" t="str">
            <v>G1BN</v>
          </cell>
          <cell r="B320" t="str">
            <v>G0BN</v>
          </cell>
          <cell r="C320" t="str">
            <v>M1</v>
          </cell>
        </row>
        <row r="321">
          <cell r="A321" t="str">
            <v>G2BN</v>
          </cell>
          <cell r="B321" t="str">
            <v>G0BN</v>
          </cell>
          <cell r="C321" t="str">
            <v>M2</v>
          </cell>
        </row>
        <row r="322">
          <cell r="A322" t="str">
            <v>G3BN</v>
          </cell>
          <cell r="B322" t="str">
            <v>G0BN</v>
          </cell>
          <cell r="C322" t="str">
            <v>M3</v>
          </cell>
        </row>
        <row r="323">
          <cell r="A323" t="str">
            <v>G4BN</v>
          </cell>
          <cell r="B323" t="str">
            <v>G0BN</v>
          </cell>
          <cell r="C323" t="str">
            <v>M4</v>
          </cell>
        </row>
        <row r="324">
          <cell r="A324" t="str">
            <v>G5BN</v>
          </cell>
          <cell r="B324" t="str">
            <v>G0BN</v>
          </cell>
          <cell r="C324" t="str">
            <v>M5</v>
          </cell>
        </row>
        <row r="325">
          <cell r="A325" t="str">
            <v>G6BN</v>
          </cell>
          <cell r="B325" t="str">
            <v>G0BN</v>
          </cell>
          <cell r="C325" t="str">
            <v>M6</v>
          </cell>
        </row>
        <row r="326">
          <cell r="A326" t="str">
            <v>G9BN</v>
          </cell>
          <cell r="B326" t="str">
            <v>G0BN</v>
          </cell>
          <cell r="C326" t="str">
            <v>M9</v>
          </cell>
        </row>
        <row r="327">
          <cell r="A327" t="str">
            <v>GVBN</v>
          </cell>
          <cell r="B327" t="str">
            <v>G0BN</v>
          </cell>
          <cell r="C327" t="str">
            <v>M10</v>
          </cell>
        </row>
        <row r="328">
          <cell r="A328" t="str">
            <v>G1BQ</v>
          </cell>
          <cell r="B328" t="str">
            <v>G0BQ</v>
          </cell>
          <cell r="C328" t="str">
            <v>M1</v>
          </cell>
        </row>
        <row r="329">
          <cell r="A329" t="str">
            <v>G2BQ</v>
          </cell>
          <cell r="B329" t="str">
            <v>G0BQ</v>
          </cell>
          <cell r="C329" t="str">
            <v>M2</v>
          </cell>
        </row>
        <row r="330">
          <cell r="A330" t="str">
            <v>G3BQ</v>
          </cell>
          <cell r="B330" t="str">
            <v>G0BQ</v>
          </cell>
          <cell r="C330" t="str">
            <v>M3</v>
          </cell>
        </row>
        <row r="331">
          <cell r="A331" t="str">
            <v>G4BQ</v>
          </cell>
          <cell r="B331" t="str">
            <v>G0BQ</v>
          </cell>
          <cell r="C331" t="str">
            <v>M4</v>
          </cell>
        </row>
        <row r="332">
          <cell r="A332" t="str">
            <v>G5BQ</v>
          </cell>
          <cell r="B332" t="str">
            <v>G0BQ</v>
          </cell>
          <cell r="C332" t="str">
            <v>M5</v>
          </cell>
        </row>
        <row r="333">
          <cell r="A333" t="str">
            <v>G6BQ</v>
          </cell>
          <cell r="B333" t="str">
            <v>G0BQ</v>
          </cell>
          <cell r="C333" t="str">
            <v>M6</v>
          </cell>
        </row>
        <row r="334">
          <cell r="A334" t="str">
            <v>G9BQ</v>
          </cell>
          <cell r="B334" t="str">
            <v>G0BQ</v>
          </cell>
          <cell r="C334" t="str">
            <v>M9</v>
          </cell>
        </row>
        <row r="335">
          <cell r="A335" t="str">
            <v>GVBQ</v>
          </cell>
          <cell r="B335" t="str">
            <v>G0BQ</v>
          </cell>
          <cell r="C335" t="str">
            <v>M10</v>
          </cell>
        </row>
        <row r="336">
          <cell r="A336" t="str">
            <v>G1CP</v>
          </cell>
          <cell r="B336" t="str">
            <v>G0CP</v>
          </cell>
          <cell r="C336" t="str">
            <v>M1</v>
          </cell>
        </row>
        <row r="337">
          <cell r="A337" t="str">
            <v>G2CP</v>
          </cell>
          <cell r="B337" t="str">
            <v>G0CP</v>
          </cell>
          <cell r="C337" t="str">
            <v>M2</v>
          </cell>
        </row>
        <row r="338">
          <cell r="A338" t="str">
            <v>G3CP</v>
          </cell>
          <cell r="B338" t="str">
            <v>G0CP</v>
          </cell>
          <cell r="C338" t="str">
            <v>M3</v>
          </cell>
        </row>
        <row r="339">
          <cell r="A339" t="str">
            <v>G4CP</v>
          </cell>
          <cell r="B339" t="str">
            <v>G0CP</v>
          </cell>
          <cell r="C339" t="str">
            <v>M4</v>
          </cell>
        </row>
        <row r="340">
          <cell r="A340" t="str">
            <v>G5CP</v>
          </cell>
          <cell r="B340" t="str">
            <v>G0CP</v>
          </cell>
          <cell r="C340" t="str">
            <v>M5</v>
          </cell>
        </row>
        <row r="341">
          <cell r="A341" t="str">
            <v>G6CP</v>
          </cell>
          <cell r="B341" t="str">
            <v>G0CP</v>
          </cell>
          <cell r="C341" t="str">
            <v>M6</v>
          </cell>
        </row>
        <row r="342">
          <cell r="A342" t="str">
            <v>G7CL</v>
          </cell>
          <cell r="B342" t="str">
            <v>G0CP</v>
          </cell>
          <cell r="C342" t="str">
            <v>M7</v>
          </cell>
        </row>
        <row r="343">
          <cell r="A343" t="str">
            <v>G8CL</v>
          </cell>
          <cell r="B343" t="str">
            <v>G0CP</v>
          </cell>
          <cell r="C343" t="str">
            <v>M8</v>
          </cell>
        </row>
        <row r="344">
          <cell r="A344" t="str">
            <v>G9CP</v>
          </cell>
          <cell r="B344" t="str">
            <v>G0CP</v>
          </cell>
          <cell r="C344" t="str">
            <v>M9</v>
          </cell>
        </row>
        <row r="345">
          <cell r="A345" t="str">
            <v>GVCP</v>
          </cell>
          <cell r="B345" t="str">
            <v>G0CP</v>
          </cell>
          <cell r="C345" t="str">
            <v>M10</v>
          </cell>
        </row>
        <row r="346">
          <cell r="A346" t="str">
            <v>G1LC</v>
          </cell>
          <cell r="B346" t="str">
            <v>G0LC</v>
          </cell>
          <cell r="C346" t="str">
            <v>M1</v>
          </cell>
        </row>
        <row r="347">
          <cell r="A347" t="str">
            <v>G2LC</v>
          </cell>
          <cell r="B347" t="str">
            <v>G0LC</v>
          </cell>
          <cell r="C347" t="str">
            <v>M2</v>
          </cell>
        </row>
        <row r="348">
          <cell r="A348" t="str">
            <v>G3LC</v>
          </cell>
          <cell r="B348" t="str">
            <v>G0LC</v>
          </cell>
          <cell r="C348" t="str">
            <v>M3</v>
          </cell>
        </row>
        <row r="349">
          <cell r="A349" t="str">
            <v>G4LC</v>
          </cell>
          <cell r="B349" t="str">
            <v>G0LC</v>
          </cell>
          <cell r="C349" t="str">
            <v>M4</v>
          </cell>
        </row>
        <row r="350">
          <cell r="A350" t="str">
            <v>G5LC</v>
          </cell>
          <cell r="B350" t="str">
            <v>G0LC</v>
          </cell>
          <cell r="C350" t="str">
            <v>M5</v>
          </cell>
        </row>
        <row r="351">
          <cell r="A351" t="str">
            <v>G6LC</v>
          </cell>
          <cell r="B351" t="str">
            <v>G0LC</v>
          </cell>
          <cell r="C351" t="str">
            <v>M6</v>
          </cell>
        </row>
        <row r="352">
          <cell r="A352" t="str">
            <v>G9LC</v>
          </cell>
          <cell r="B352" t="str">
            <v>G0LC</v>
          </cell>
          <cell r="C352" t="str">
            <v>M9</v>
          </cell>
        </row>
        <row r="353">
          <cell r="A353" t="str">
            <v>GVLC</v>
          </cell>
          <cell r="B353" t="str">
            <v>G0LC</v>
          </cell>
          <cell r="C353" t="str">
            <v>M10</v>
          </cell>
        </row>
        <row r="354">
          <cell r="A354" t="str">
            <v>G1LL</v>
          </cell>
          <cell r="B354" t="str">
            <v>G0LL</v>
          </cell>
          <cell r="C354" t="str">
            <v>M1</v>
          </cell>
        </row>
        <row r="355">
          <cell r="A355" t="str">
            <v>G2LL</v>
          </cell>
          <cell r="B355" t="str">
            <v>G0LL</v>
          </cell>
          <cell r="C355" t="str">
            <v>M2</v>
          </cell>
        </row>
        <row r="356">
          <cell r="A356" t="str">
            <v>G3LL</v>
          </cell>
          <cell r="B356" t="str">
            <v>G0LL</v>
          </cell>
          <cell r="C356" t="str">
            <v>M3</v>
          </cell>
        </row>
        <row r="357">
          <cell r="A357" t="str">
            <v>G4LL</v>
          </cell>
          <cell r="B357" t="str">
            <v>G0LL</v>
          </cell>
          <cell r="C357" t="str">
            <v>M4</v>
          </cell>
        </row>
        <row r="358">
          <cell r="A358" t="str">
            <v>G5LL</v>
          </cell>
          <cell r="B358" t="str">
            <v>G0LL</v>
          </cell>
          <cell r="C358" t="str">
            <v>M5</v>
          </cell>
        </row>
        <row r="359">
          <cell r="A359" t="str">
            <v>G6LL</v>
          </cell>
          <cell r="B359" t="str">
            <v>G0LL</v>
          </cell>
          <cell r="C359" t="str">
            <v>M6</v>
          </cell>
        </row>
        <row r="360">
          <cell r="A360" t="str">
            <v>G9LL</v>
          </cell>
          <cell r="B360" t="str">
            <v>G0LL</v>
          </cell>
          <cell r="C360" t="str">
            <v>M9</v>
          </cell>
        </row>
        <row r="361">
          <cell r="A361" t="str">
            <v>GVLL</v>
          </cell>
          <cell r="B361" t="str">
            <v>G0LL</v>
          </cell>
          <cell r="C361" t="str">
            <v>M10</v>
          </cell>
        </row>
        <row r="362">
          <cell r="A362" t="str">
            <v>G1LN</v>
          </cell>
          <cell r="B362" t="str">
            <v>G0LN</v>
          </cell>
          <cell r="C362" t="str">
            <v>M1</v>
          </cell>
        </row>
        <row r="363">
          <cell r="A363" t="str">
            <v>G2LN</v>
          </cell>
          <cell r="B363" t="str">
            <v>G0LN</v>
          </cell>
          <cell r="C363" t="str">
            <v>M2</v>
          </cell>
        </row>
        <row r="364">
          <cell r="A364" t="str">
            <v>G3LN</v>
          </cell>
          <cell r="B364" t="str">
            <v>G0LN</v>
          </cell>
          <cell r="C364" t="str">
            <v>M3</v>
          </cell>
        </row>
        <row r="365">
          <cell r="A365" t="str">
            <v>G4LN</v>
          </cell>
          <cell r="B365" t="str">
            <v>G0LN</v>
          </cell>
          <cell r="C365" t="str">
            <v>M4</v>
          </cell>
        </row>
        <row r="366">
          <cell r="A366" t="str">
            <v>G5LN</v>
          </cell>
          <cell r="B366" t="str">
            <v>G0LN</v>
          </cell>
          <cell r="C366" t="str">
            <v>M5</v>
          </cell>
        </row>
        <row r="367">
          <cell r="A367" t="str">
            <v>G6LN</v>
          </cell>
          <cell r="B367" t="str">
            <v>G0LN</v>
          </cell>
          <cell r="C367" t="str">
            <v>M6</v>
          </cell>
        </row>
        <row r="368">
          <cell r="A368" t="str">
            <v>G9LN</v>
          </cell>
          <cell r="B368" t="str">
            <v>G0LN</v>
          </cell>
          <cell r="C368" t="str">
            <v>M9</v>
          </cell>
        </row>
        <row r="369">
          <cell r="A369" t="str">
            <v>GVLN</v>
          </cell>
          <cell r="B369" t="str">
            <v>G0LN</v>
          </cell>
          <cell r="C369" t="str">
            <v>M10</v>
          </cell>
        </row>
        <row r="370">
          <cell r="A370" t="str">
            <v>G1LQ</v>
          </cell>
          <cell r="B370" t="str">
            <v>G0LQ</v>
          </cell>
          <cell r="C370" t="str">
            <v>M1</v>
          </cell>
        </row>
        <row r="371">
          <cell r="A371" t="str">
            <v>G2LQ</v>
          </cell>
          <cell r="B371" t="str">
            <v>G0LQ</v>
          </cell>
          <cell r="C371" t="str">
            <v>M2</v>
          </cell>
        </row>
        <row r="372">
          <cell r="A372" t="str">
            <v>G3LQ</v>
          </cell>
          <cell r="B372" t="str">
            <v>G0LQ</v>
          </cell>
          <cell r="C372" t="str">
            <v>M3</v>
          </cell>
        </row>
        <row r="373">
          <cell r="A373" t="str">
            <v>G4LQ</v>
          </cell>
          <cell r="B373" t="str">
            <v>G0LQ</v>
          </cell>
          <cell r="C373" t="str">
            <v>M4</v>
          </cell>
        </row>
        <row r="374">
          <cell r="A374" t="str">
            <v>G5LQ</v>
          </cell>
          <cell r="B374" t="str">
            <v>G0LQ</v>
          </cell>
          <cell r="C374" t="str">
            <v>M5</v>
          </cell>
        </row>
        <row r="375">
          <cell r="A375" t="str">
            <v>G6LQ</v>
          </cell>
          <cell r="B375" t="str">
            <v>G0LQ</v>
          </cell>
          <cell r="C375" t="str">
            <v>M6</v>
          </cell>
        </row>
        <row r="376">
          <cell r="A376" t="str">
            <v>G9LQ</v>
          </cell>
          <cell r="B376" t="str">
            <v>G0LQ</v>
          </cell>
          <cell r="C376" t="str">
            <v>M9</v>
          </cell>
        </row>
        <row r="377">
          <cell r="A377" t="str">
            <v>GVLQ</v>
          </cell>
          <cell r="B377" t="str">
            <v>G0LQ</v>
          </cell>
          <cell r="C377" t="str">
            <v>M10</v>
          </cell>
        </row>
        <row r="378">
          <cell r="A378" t="str">
            <v>G1P0</v>
          </cell>
          <cell r="B378" t="str">
            <v>G0P0</v>
          </cell>
          <cell r="C378" t="str">
            <v>M1</v>
          </cell>
        </row>
        <row r="379">
          <cell r="A379" t="str">
            <v>G2P0</v>
          </cell>
          <cell r="B379" t="str">
            <v>G0P0</v>
          </cell>
          <cell r="C379" t="str">
            <v>M2</v>
          </cell>
        </row>
        <row r="380">
          <cell r="A380" t="str">
            <v>G3P0</v>
          </cell>
          <cell r="B380" t="str">
            <v>G0P0</v>
          </cell>
          <cell r="C380" t="str">
            <v>M3</v>
          </cell>
        </row>
        <row r="381">
          <cell r="A381" t="str">
            <v>G4P0</v>
          </cell>
          <cell r="B381" t="str">
            <v>G0P0</v>
          </cell>
          <cell r="C381" t="str">
            <v>M4</v>
          </cell>
        </row>
        <row r="382">
          <cell r="A382" t="str">
            <v>G5P0</v>
          </cell>
          <cell r="B382" t="str">
            <v>G0P0</v>
          </cell>
          <cell r="C382" t="str">
            <v>M5</v>
          </cell>
        </row>
        <row r="383">
          <cell r="A383" t="str">
            <v>G6P0</v>
          </cell>
          <cell r="B383" t="str">
            <v>G0P0</v>
          </cell>
          <cell r="C383" t="str">
            <v>M6</v>
          </cell>
        </row>
        <row r="384">
          <cell r="A384" t="str">
            <v>G7P0</v>
          </cell>
          <cell r="B384" t="str">
            <v>G0P0</v>
          </cell>
          <cell r="C384" t="str">
            <v>M7</v>
          </cell>
        </row>
        <row r="385">
          <cell r="A385" t="str">
            <v>G8P0</v>
          </cell>
          <cell r="B385" t="str">
            <v>G0P0</v>
          </cell>
          <cell r="C385" t="str">
            <v>M8</v>
          </cell>
        </row>
        <row r="386">
          <cell r="A386" t="str">
            <v>G9P0</v>
          </cell>
          <cell r="B386" t="str">
            <v>G0P0</v>
          </cell>
          <cell r="C386" t="str">
            <v>M9</v>
          </cell>
        </row>
        <row r="387">
          <cell r="A387" t="str">
            <v>GVP0</v>
          </cell>
          <cell r="B387" t="str">
            <v>G0P0</v>
          </cell>
          <cell r="C387" t="str">
            <v>M10</v>
          </cell>
        </row>
        <row r="388">
          <cell r="A388" t="str">
            <v>G1PG</v>
          </cell>
          <cell r="B388" t="str">
            <v>G0PG</v>
          </cell>
          <cell r="C388" t="str">
            <v>M1</v>
          </cell>
        </row>
        <row r="389">
          <cell r="A389" t="str">
            <v>G2PG</v>
          </cell>
          <cell r="B389" t="str">
            <v>G0PG</v>
          </cell>
          <cell r="C389" t="str">
            <v>M2</v>
          </cell>
        </row>
        <row r="390">
          <cell r="A390" t="str">
            <v>G3PG</v>
          </cell>
          <cell r="B390" t="str">
            <v>G0PG</v>
          </cell>
          <cell r="C390" t="str">
            <v>M3</v>
          </cell>
        </row>
        <row r="391">
          <cell r="A391" t="str">
            <v>G4PG</v>
          </cell>
          <cell r="B391" t="str">
            <v>G0PG</v>
          </cell>
          <cell r="C391" t="str">
            <v>M4</v>
          </cell>
        </row>
        <row r="392">
          <cell r="A392" t="str">
            <v>G5PG</v>
          </cell>
          <cell r="B392" t="str">
            <v>G0PG</v>
          </cell>
          <cell r="C392" t="str">
            <v>M5</v>
          </cell>
        </row>
        <row r="393">
          <cell r="A393" t="str">
            <v>G6PG</v>
          </cell>
          <cell r="B393" t="str">
            <v>G0PG</v>
          </cell>
          <cell r="C393" t="str">
            <v>M6</v>
          </cell>
        </row>
        <row r="394">
          <cell r="A394" t="str">
            <v>G9PG</v>
          </cell>
          <cell r="B394" t="str">
            <v>G0PG</v>
          </cell>
          <cell r="C394" t="str">
            <v>M9</v>
          </cell>
        </row>
        <row r="395">
          <cell r="A395" t="str">
            <v>GVPG</v>
          </cell>
          <cell r="B395" t="str">
            <v>G0PG</v>
          </cell>
          <cell r="C395" t="str">
            <v>M10</v>
          </cell>
        </row>
        <row r="396">
          <cell r="A396" t="str">
            <v>G1MI</v>
          </cell>
          <cell r="B396" t="str">
            <v>GBMI</v>
          </cell>
          <cell r="C396" t="str">
            <v>M1</v>
          </cell>
        </row>
        <row r="397">
          <cell r="A397" t="str">
            <v>G2MI</v>
          </cell>
          <cell r="B397" t="str">
            <v>GBMI</v>
          </cell>
          <cell r="C397" t="str">
            <v>M2</v>
          </cell>
        </row>
        <row r="398">
          <cell r="A398" t="str">
            <v>G3MI</v>
          </cell>
          <cell r="B398" t="str">
            <v>GBMI</v>
          </cell>
          <cell r="C398" t="str">
            <v>M3</v>
          </cell>
        </row>
        <row r="399">
          <cell r="A399" t="str">
            <v>G4MI</v>
          </cell>
          <cell r="B399" t="str">
            <v>GBMI</v>
          </cell>
          <cell r="C399" t="str">
            <v>M4</v>
          </cell>
        </row>
        <row r="400">
          <cell r="A400" t="str">
            <v>G5MI</v>
          </cell>
          <cell r="B400" t="str">
            <v>GBMI</v>
          </cell>
          <cell r="C400" t="str">
            <v>M5</v>
          </cell>
        </row>
        <row r="401">
          <cell r="A401" t="str">
            <v>G6MI</v>
          </cell>
          <cell r="B401" t="str">
            <v>GBMI</v>
          </cell>
          <cell r="C401" t="str">
            <v>M6</v>
          </cell>
        </row>
        <row r="402">
          <cell r="A402" t="str">
            <v>G9MI</v>
          </cell>
          <cell r="B402" t="str">
            <v>GBMI</v>
          </cell>
          <cell r="C402" t="str">
            <v>M9</v>
          </cell>
        </row>
        <row r="403">
          <cell r="A403" t="str">
            <v>GVMI</v>
          </cell>
          <cell r="B403" t="str">
            <v>GBMI</v>
          </cell>
          <cell r="C403" t="str">
            <v>M10</v>
          </cell>
        </row>
        <row r="404">
          <cell r="A404" t="str">
            <v>G1MP</v>
          </cell>
          <cell r="B404" t="str">
            <v>GBMP</v>
          </cell>
          <cell r="C404" t="str">
            <v>M1</v>
          </cell>
        </row>
        <row r="405">
          <cell r="A405" t="str">
            <v>G2MP</v>
          </cell>
          <cell r="B405" t="str">
            <v>GBMP</v>
          </cell>
          <cell r="C405" t="str">
            <v>M2</v>
          </cell>
        </row>
        <row r="406">
          <cell r="A406" t="str">
            <v>G3MP</v>
          </cell>
          <cell r="B406" t="str">
            <v>GBMP</v>
          </cell>
          <cell r="C406" t="str">
            <v>M3</v>
          </cell>
        </row>
        <row r="407">
          <cell r="A407" t="str">
            <v>G4MP</v>
          </cell>
          <cell r="B407" t="str">
            <v>GBMP</v>
          </cell>
          <cell r="C407" t="str">
            <v>M4</v>
          </cell>
        </row>
        <row r="408">
          <cell r="A408" t="str">
            <v>G5MP</v>
          </cell>
          <cell r="B408" t="str">
            <v>GBMP</v>
          </cell>
          <cell r="C408" t="str">
            <v>M5</v>
          </cell>
        </row>
        <row r="409">
          <cell r="A409" t="str">
            <v>G6MP</v>
          </cell>
          <cell r="B409" t="str">
            <v>GBMP</v>
          </cell>
          <cell r="C409" t="str">
            <v>M6</v>
          </cell>
        </row>
        <row r="410">
          <cell r="A410" t="str">
            <v>G9MP</v>
          </cell>
          <cell r="B410" t="str">
            <v>GBMP</v>
          </cell>
          <cell r="C410" t="str">
            <v>M9</v>
          </cell>
        </row>
        <row r="411">
          <cell r="A411" t="str">
            <v>GVMP</v>
          </cell>
          <cell r="B411" t="str">
            <v>GBMP</v>
          </cell>
          <cell r="C411" t="str">
            <v>M10</v>
          </cell>
        </row>
        <row r="412">
          <cell r="A412" t="str">
            <v>G1CI</v>
          </cell>
          <cell r="B412" t="str">
            <v>GLCI</v>
          </cell>
          <cell r="C412" t="str">
            <v>M1</v>
          </cell>
        </row>
        <row r="413">
          <cell r="A413" t="str">
            <v>G2CI</v>
          </cell>
          <cell r="B413" t="str">
            <v>GLCI</v>
          </cell>
          <cell r="C413" t="str">
            <v>M2</v>
          </cell>
        </row>
        <row r="414">
          <cell r="A414" t="str">
            <v>G3CI</v>
          </cell>
          <cell r="B414" t="str">
            <v>GLCI</v>
          </cell>
          <cell r="C414" t="str">
            <v>M3</v>
          </cell>
        </row>
        <row r="415">
          <cell r="A415" t="str">
            <v>G4CI</v>
          </cell>
          <cell r="B415" t="str">
            <v>GLCI</v>
          </cell>
          <cell r="C415" t="str">
            <v>M4</v>
          </cell>
        </row>
        <row r="416">
          <cell r="A416" t="str">
            <v>G5CI</v>
          </cell>
          <cell r="B416" t="str">
            <v>GLCI</v>
          </cell>
          <cell r="C416" t="str">
            <v>M5</v>
          </cell>
        </row>
        <row r="417">
          <cell r="A417" t="str">
            <v>G6CI</v>
          </cell>
          <cell r="B417" t="str">
            <v>GLCI</v>
          </cell>
          <cell r="C417" t="str">
            <v>M6</v>
          </cell>
        </row>
        <row r="418">
          <cell r="A418" t="str">
            <v>G9CI</v>
          </cell>
          <cell r="B418" t="str">
            <v>GLCI</v>
          </cell>
          <cell r="C418" t="str">
            <v>M9</v>
          </cell>
        </row>
        <row r="419">
          <cell r="A419" t="str">
            <v>GVCI</v>
          </cell>
          <cell r="B419" t="str">
            <v>GLCI</v>
          </cell>
          <cell r="C419" t="str">
            <v>M10</v>
          </cell>
        </row>
        <row r="420">
          <cell r="A420" t="str">
            <v>GLPF</v>
          </cell>
          <cell r="B420" t="str">
            <v>GLCP</v>
          </cell>
          <cell r="C420" t="str">
            <v>M16</v>
          </cell>
        </row>
        <row r="421">
          <cell r="A421" t="str">
            <v>GS01</v>
          </cell>
          <cell r="B421" t="str">
            <v>GS00</v>
          </cell>
          <cell r="C421" t="str">
            <v>M1</v>
          </cell>
        </row>
        <row r="422">
          <cell r="A422" t="str">
            <v>GS02</v>
          </cell>
          <cell r="B422" t="str">
            <v>GS00</v>
          </cell>
          <cell r="C422" t="str">
            <v>M2</v>
          </cell>
        </row>
        <row r="423">
          <cell r="A423" t="str">
            <v>GS03</v>
          </cell>
          <cell r="B423" t="str">
            <v>GS00</v>
          </cell>
          <cell r="C423" t="str">
            <v>M3</v>
          </cell>
        </row>
        <row r="424">
          <cell r="A424" t="str">
            <v>GS04</v>
          </cell>
          <cell r="B424" t="str">
            <v>GS00</v>
          </cell>
          <cell r="C424" t="str">
            <v>M4</v>
          </cell>
        </row>
        <row r="425">
          <cell r="A425" t="str">
            <v>GS05</v>
          </cell>
          <cell r="B425" t="str">
            <v>GS00</v>
          </cell>
          <cell r="C425" t="str">
            <v>M5</v>
          </cell>
        </row>
        <row r="426">
          <cell r="A426" t="str">
            <v>GS06</v>
          </cell>
          <cell r="B426" t="str">
            <v>GS00</v>
          </cell>
          <cell r="C426" t="str">
            <v>M6</v>
          </cell>
        </row>
        <row r="427">
          <cell r="A427" t="str">
            <v>GS07</v>
          </cell>
          <cell r="B427" t="str">
            <v>GS00</v>
          </cell>
          <cell r="C427" t="str">
            <v>M7</v>
          </cell>
        </row>
        <row r="428">
          <cell r="A428" t="str">
            <v>GS08</v>
          </cell>
          <cell r="B428" t="str">
            <v>GS00</v>
          </cell>
          <cell r="C428" t="str">
            <v>M8</v>
          </cell>
        </row>
        <row r="429">
          <cell r="A429" t="str">
            <v>GS09</v>
          </cell>
          <cell r="B429" t="str">
            <v>GS00</v>
          </cell>
          <cell r="C429" t="str">
            <v>M9</v>
          </cell>
        </row>
        <row r="430">
          <cell r="A430" t="str">
            <v>GS0V</v>
          </cell>
          <cell r="B430" t="str">
            <v>GS00</v>
          </cell>
          <cell r="C430" t="str">
            <v>M10</v>
          </cell>
        </row>
        <row r="431">
          <cell r="A431" t="str">
            <v>J1A0</v>
          </cell>
          <cell r="B431" t="str">
            <v>J0A0</v>
          </cell>
          <cell r="C431" t="str">
            <v>M1</v>
          </cell>
        </row>
        <row r="432">
          <cell r="A432" t="str">
            <v>J2A0</v>
          </cell>
          <cell r="B432" t="str">
            <v>J0A0</v>
          </cell>
          <cell r="C432" t="str">
            <v>M2</v>
          </cell>
        </row>
        <row r="433">
          <cell r="A433" t="str">
            <v>J3A0</v>
          </cell>
          <cell r="B433" t="str">
            <v>J0A0</v>
          </cell>
          <cell r="C433" t="str">
            <v>M3</v>
          </cell>
        </row>
        <row r="434">
          <cell r="A434" t="str">
            <v>J4A0</v>
          </cell>
          <cell r="B434" t="str">
            <v>J0A0</v>
          </cell>
          <cell r="C434" t="str">
            <v>M4</v>
          </cell>
        </row>
        <row r="435">
          <cell r="A435" t="str">
            <v>J5A0</v>
          </cell>
          <cell r="B435" t="str">
            <v>J0A0</v>
          </cell>
          <cell r="C435" t="str">
            <v>M5</v>
          </cell>
        </row>
        <row r="436">
          <cell r="A436" t="str">
            <v>J7A0</v>
          </cell>
          <cell r="B436" t="str">
            <v>J0A0</v>
          </cell>
          <cell r="C436" t="str">
            <v>M7</v>
          </cell>
        </row>
        <row r="437">
          <cell r="A437" t="str">
            <v>J8A0</v>
          </cell>
          <cell r="B437" t="str">
            <v>J0A0</v>
          </cell>
          <cell r="C437" t="str">
            <v>M8</v>
          </cell>
        </row>
        <row r="438">
          <cell r="A438" t="str">
            <v>J9A0</v>
          </cell>
          <cell r="B438" t="str">
            <v>J0A0</v>
          </cell>
          <cell r="C438" t="str">
            <v>M9</v>
          </cell>
        </row>
        <row r="439">
          <cell r="A439" t="str">
            <v>JVA0</v>
          </cell>
          <cell r="B439" t="str">
            <v>J0A0</v>
          </cell>
          <cell r="C439" t="str">
            <v>M10</v>
          </cell>
        </row>
        <row r="440">
          <cell r="A440" t="str">
            <v>JCE1</v>
          </cell>
          <cell r="B440" t="str">
            <v>JCE0</v>
          </cell>
          <cell r="C440" t="str">
            <v>M1</v>
          </cell>
        </row>
        <row r="441">
          <cell r="A441" t="str">
            <v>JCE2</v>
          </cell>
          <cell r="B441" t="str">
            <v>JCE0</v>
          </cell>
          <cell r="C441" t="str">
            <v>M2</v>
          </cell>
        </row>
        <row r="442">
          <cell r="A442" t="str">
            <v>JCE3</v>
          </cell>
          <cell r="B442" t="str">
            <v>JCE0</v>
          </cell>
          <cell r="C442" t="str">
            <v>M3</v>
          </cell>
        </row>
        <row r="443">
          <cell r="A443" t="str">
            <v>JCE4</v>
          </cell>
          <cell r="B443" t="str">
            <v>JCE0</v>
          </cell>
          <cell r="C443" t="str">
            <v>M4</v>
          </cell>
        </row>
        <row r="444">
          <cell r="A444" t="str">
            <v>JCE5</v>
          </cell>
          <cell r="B444" t="str">
            <v>JCE0</v>
          </cell>
          <cell r="C444" t="str">
            <v>M5</v>
          </cell>
        </row>
        <row r="445">
          <cell r="A445" t="str">
            <v>JCE6</v>
          </cell>
          <cell r="B445" t="str">
            <v>JCE0</v>
          </cell>
          <cell r="C445" t="str">
            <v>M6</v>
          </cell>
        </row>
        <row r="446">
          <cell r="A446" t="str">
            <v>JCE9</v>
          </cell>
          <cell r="B446" t="str">
            <v>JCE0</v>
          </cell>
          <cell r="C446" t="str">
            <v>M9</v>
          </cell>
        </row>
        <row r="447">
          <cell r="A447" t="str">
            <v>JCEV</v>
          </cell>
          <cell r="B447" t="str">
            <v>JCE0</v>
          </cell>
          <cell r="C447" t="str">
            <v>M10</v>
          </cell>
        </row>
        <row r="448">
          <cell r="A448" t="str">
            <v>JP01</v>
          </cell>
          <cell r="B448" t="str">
            <v>JP00</v>
          </cell>
          <cell r="C448" t="str">
            <v>M1</v>
          </cell>
        </row>
        <row r="449">
          <cell r="A449" t="str">
            <v>JP02</v>
          </cell>
          <cell r="B449" t="str">
            <v>JP00</v>
          </cell>
          <cell r="C449" t="str">
            <v>M2</v>
          </cell>
        </row>
        <row r="450">
          <cell r="A450" t="str">
            <v>JP03</v>
          </cell>
          <cell r="B450" t="str">
            <v>JP00</v>
          </cell>
          <cell r="C450" t="str">
            <v>M3</v>
          </cell>
        </row>
        <row r="451">
          <cell r="A451" t="str">
            <v>JP04</v>
          </cell>
          <cell r="B451" t="str">
            <v>JP00</v>
          </cell>
          <cell r="C451" t="str">
            <v>M4</v>
          </cell>
        </row>
        <row r="452">
          <cell r="A452" t="str">
            <v>JP05</v>
          </cell>
          <cell r="B452" t="str">
            <v>JP00</v>
          </cell>
          <cell r="C452" t="str">
            <v>M5</v>
          </cell>
        </row>
        <row r="453">
          <cell r="A453" t="str">
            <v>JP06</v>
          </cell>
          <cell r="B453" t="str">
            <v>JP00</v>
          </cell>
          <cell r="C453" t="str">
            <v>M6</v>
          </cell>
        </row>
        <row r="454">
          <cell r="A454" t="str">
            <v>JP09</v>
          </cell>
          <cell r="B454" t="str">
            <v>JP00</v>
          </cell>
          <cell r="C454" t="str">
            <v>M9</v>
          </cell>
        </row>
        <row r="455">
          <cell r="A455" t="str">
            <v>JP0V</v>
          </cell>
          <cell r="B455" t="str">
            <v>JP00</v>
          </cell>
          <cell r="C455" t="str">
            <v>M10</v>
          </cell>
        </row>
        <row r="456">
          <cell r="A456" t="str">
            <v>JPE1</v>
          </cell>
          <cell r="B456" t="str">
            <v>JPE0</v>
          </cell>
          <cell r="C456" t="str">
            <v>M1</v>
          </cell>
        </row>
        <row r="457">
          <cell r="A457" t="str">
            <v>JPE2</v>
          </cell>
          <cell r="B457" t="str">
            <v>JPE0</v>
          </cell>
          <cell r="C457" t="str">
            <v>M2</v>
          </cell>
        </row>
        <row r="458">
          <cell r="A458" t="str">
            <v>JPE3</v>
          </cell>
          <cell r="B458" t="str">
            <v>JPE0</v>
          </cell>
          <cell r="C458" t="str">
            <v>M3</v>
          </cell>
        </row>
        <row r="459">
          <cell r="A459" t="str">
            <v>JPE4</v>
          </cell>
          <cell r="B459" t="str">
            <v>JPE0</v>
          </cell>
          <cell r="C459" t="str">
            <v>M4</v>
          </cell>
        </row>
        <row r="460">
          <cell r="A460" t="str">
            <v>JPE5</v>
          </cell>
          <cell r="B460" t="str">
            <v>JPE0</v>
          </cell>
          <cell r="C460" t="str">
            <v>M5</v>
          </cell>
        </row>
        <row r="461">
          <cell r="A461" t="str">
            <v>JPE6</v>
          </cell>
          <cell r="B461" t="str">
            <v>JPE0</v>
          </cell>
          <cell r="C461" t="str">
            <v>M6</v>
          </cell>
        </row>
        <row r="462">
          <cell r="A462" t="str">
            <v>JPE9</v>
          </cell>
          <cell r="B462" t="str">
            <v>JPE0</v>
          </cell>
          <cell r="C462" t="str">
            <v>M9</v>
          </cell>
        </row>
        <row r="463">
          <cell r="A463" t="str">
            <v>JPEV</v>
          </cell>
          <cell r="B463" t="str">
            <v>JPE0</v>
          </cell>
          <cell r="C463" t="str">
            <v>M10</v>
          </cell>
        </row>
        <row r="464">
          <cell r="A464" t="str">
            <v>JPL1</v>
          </cell>
          <cell r="B464" t="str">
            <v>JPL0</v>
          </cell>
          <cell r="C464" t="str">
            <v>M1</v>
          </cell>
        </row>
        <row r="465">
          <cell r="A465" t="str">
            <v>JPL2</v>
          </cell>
          <cell r="B465" t="str">
            <v>JPL0</v>
          </cell>
          <cell r="C465" t="str">
            <v>M2</v>
          </cell>
        </row>
        <row r="466">
          <cell r="A466" t="str">
            <v>JPL3</v>
          </cell>
          <cell r="B466" t="str">
            <v>JPL0</v>
          </cell>
          <cell r="C466" t="str">
            <v>M3</v>
          </cell>
        </row>
        <row r="467">
          <cell r="A467" t="str">
            <v>JPL4</v>
          </cell>
          <cell r="B467" t="str">
            <v>JPL0</v>
          </cell>
          <cell r="C467" t="str">
            <v>M4</v>
          </cell>
        </row>
        <row r="468">
          <cell r="A468" t="str">
            <v>JPL5</v>
          </cell>
          <cell r="B468" t="str">
            <v>JPL0</v>
          </cell>
          <cell r="C468" t="str">
            <v>M5</v>
          </cell>
        </row>
        <row r="469">
          <cell r="A469" t="str">
            <v>JPL6</v>
          </cell>
          <cell r="B469" t="str">
            <v>JPL0</v>
          </cell>
          <cell r="C469" t="str">
            <v>M6</v>
          </cell>
        </row>
        <row r="470">
          <cell r="A470" t="str">
            <v>JPL9</v>
          </cell>
          <cell r="B470" t="str">
            <v>JPL0</v>
          </cell>
          <cell r="C470" t="str">
            <v>M9</v>
          </cell>
        </row>
        <row r="471">
          <cell r="A471" t="str">
            <v>JPLV</v>
          </cell>
          <cell r="B471" t="str">
            <v>JPL0</v>
          </cell>
          <cell r="C471" t="str">
            <v>M10</v>
          </cell>
        </row>
        <row r="472">
          <cell r="A472" t="str">
            <v>JQ01</v>
          </cell>
          <cell r="B472" t="str">
            <v>JQ00</v>
          </cell>
          <cell r="C472" t="str">
            <v>M1</v>
          </cell>
        </row>
        <row r="473">
          <cell r="A473" t="str">
            <v>JQ02</v>
          </cell>
          <cell r="B473" t="str">
            <v>JQ00</v>
          </cell>
          <cell r="C473" t="str">
            <v>M2</v>
          </cell>
        </row>
        <row r="474">
          <cell r="A474" t="str">
            <v>JQ03</v>
          </cell>
          <cell r="B474" t="str">
            <v>JQ00</v>
          </cell>
          <cell r="C474" t="str">
            <v>M3</v>
          </cell>
        </row>
        <row r="475">
          <cell r="A475" t="str">
            <v>JQ04</v>
          </cell>
          <cell r="B475" t="str">
            <v>JQ00</v>
          </cell>
          <cell r="C475" t="str">
            <v>M4</v>
          </cell>
        </row>
        <row r="476">
          <cell r="A476" t="str">
            <v>JQ05</v>
          </cell>
          <cell r="B476" t="str">
            <v>JQ00</v>
          </cell>
          <cell r="C476" t="str">
            <v>M5</v>
          </cell>
        </row>
        <row r="477">
          <cell r="A477" t="str">
            <v>JQ06</v>
          </cell>
          <cell r="B477" t="str">
            <v>JQ00</v>
          </cell>
          <cell r="C477" t="str">
            <v>M6</v>
          </cell>
        </row>
        <row r="478">
          <cell r="A478" t="str">
            <v>JQ09</v>
          </cell>
          <cell r="B478" t="str">
            <v>JQ00</v>
          </cell>
          <cell r="C478" t="str">
            <v>M9</v>
          </cell>
        </row>
        <row r="479">
          <cell r="A479" t="str">
            <v>JQ0V</v>
          </cell>
          <cell r="B479" t="str">
            <v>JQ00</v>
          </cell>
          <cell r="C479" t="str">
            <v>M10</v>
          </cell>
        </row>
        <row r="480">
          <cell r="A480" t="str">
            <v>JQE1</v>
          </cell>
          <cell r="B480" t="str">
            <v>JQE0</v>
          </cell>
          <cell r="C480" t="str">
            <v>M1</v>
          </cell>
        </row>
        <row r="481">
          <cell r="A481" t="str">
            <v>JQE2</v>
          </cell>
          <cell r="B481" t="str">
            <v>JQE0</v>
          </cell>
          <cell r="C481" t="str">
            <v>M2</v>
          </cell>
        </row>
        <row r="482">
          <cell r="A482" t="str">
            <v>JQE4</v>
          </cell>
          <cell r="B482" t="str">
            <v>JQE0</v>
          </cell>
          <cell r="C482" t="str">
            <v>M4</v>
          </cell>
        </row>
        <row r="483">
          <cell r="A483" t="str">
            <v>JQE5</v>
          </cell>
          <cell r="B483" t="str">
            <v>JQE0</v>
          </cell>
          <cell r="C483" t="str">
            <v>M5</v>
          </cell>
        </row>
        <row r="484">
          <cell r="A484" t="str">
            <v>JQE6</v>
          </cell>
          <cell r="B484" t="str">
            <v>JQE0</v>
          </cell>
          <cell r="C484" t="str">
            <v>M6</v>
          </cell>
        </row>
        <row r="485">
          <cell r="A485" t="str">
            <v>JQE9</v>
          </cell>
          <cell r="B485" t="str">
            <v>JQE0</v>
          </cell>
          <cell r="C485" t="str">
            <v>M9</v>
          </cell>
        </row>
        <row r="486">
          <cell r="A486" t="str">
            <v>JQEV</v>
          </cell>
          <cell r="B486" t="str">
            <v>JQE0</v>
          </cell>
          <cell r="C486" t="str">
            <v>M10</v>
          </cell>
        </row>
        <row r="487">
          <cell r="A487" t="str">
            <v>JQLF</v>
          </cell>
          <cell r="B487" t="str">
            <v>JQL0</v>
          </cell>
          <cell r="C487" t="str">
            <v>M16</v>
          </cell>
        </row>
        <row r="488">
          <cell r="A488" t="str">
            <v>M1A0</v>
          </cell>
          <cell r="B488" t="str">
            <v>M0A0</v>
          </cell>
          <cell r="C488" t="str">
            <v>M12</v>
          </cell>
        </row>
        <row r="489">
          <cell r="A489" t="str">
            <v>M2A0</v>
          </cell>
          <cell r="B489" t="str">
            <v>M0A0</v>
          </cell>
          <cell r="C489" t="str">
            <v>M2</v>
          </cell>
        </row>
        <row r="490">
          <cell r="A490" t="str">
            <v>M3A0</v>
          </cell>
          <cell r="B490" t="str">
            <v>M0A0</v>
          </cell>
          <cell r="C490" t="str">
            <v>M3</v>
          </cell>
        </row>
        <row r="491">
          <cell r="A491" t="str">
            <v>M4A0</v>
          </cell>
          <cell r="B491" t="str">
            <v>M0A0</v>
          </cell>
          <cell r="C491" t="str">
            <v>M4</v>
          </cell>
        </row>
        <row r="492">
          <cell r="A492" t="str">
            <v>M7A0</v>
          </cell>
          <cell r="B492" t="str">
            <v>M0A0</v>
          </cell>
          <cell r="C492" t="str">
            <v>M7</v>
          </cell>
        </row>
        <row r="493">
          <cell r="A493" t="str">
            <v>M8A0</v>
          </cell>
          <cell r="B493" t="str">
            <v>M0A0</v>
          </cell>
          <cell r="C493" t="str">
            <v>M8</v>
          </cell>
        </row>
        <row r="494">
          <cell r="A494" t="str">
            <v>M9A0</v>
          </cell>
          <cell r="B494" t="str">
            <v>M0A0</v>
          </cell>
          <cell r="C494" t="str">
            <v>M9</v>
          </cell>
        </row>
        <row r="495">
          <cell r="A495" t="str">
            <v>MVA0</v>
          </cell>
          <cell r="B495" t="str">
            <v>M0A0</v>
          </cell>
          <cell r="C495" t="str">
            <v>M10</v>
          </cell>
        </row>
        <row r="496">
          <cell r="A496" t="str">
            <v>PE05</v>
          </cell>
          <cell r="B496" t="str">
            <v>PE00</v>
          </cell>
          <cell r="C496" t="str">
            <v>M5</v>
          </cell>
        </row>
        <row r="497">
          <cell r="A497" t="str">
            <v>R1A0</v>
          </cell>
          <cell r="B497" t="str">
            <v>R0A0</v>
          </cell>
          <cell r="C497" t="str">
            <v>M12</v>
          </cell>
        </row>
        <row r="498">
          <cell r="A498" t="str">
            <v>R2A0</v>
          </cell>
          <cell r="B498" t="str">
            <v>R0A0</v>
          </cell>
          <cell r="C498" t="str">
            <v>M2</v>
          </cell>
        </row>
        <row r="499">
          <cell r="A499" t="str">
            <v>R3A0</v>
          </cell>
          <cell r="B499" t="str">
            <v>R0A0</v>
          </cell>
          <cell r="C499" t="str">
            <v>M25</v>
          </cell>
        </row>
        <row r="500">
          <cell r="A500" t="str">
            <v>U1A0</v>
          </cell>
          <cell r="B500" t="str">
            <v>U0A0</v>
          </cell>
          <cell r="C500" t="str">
            <v>M1</v>
          </cell>
        </row>
        <row r="501">
          <cell r="A501" t="str">
            <v>U2A0</v>
          </cell>
          <cell r="B501" t="str">
            <v>U0A0</v>
          </cell>
          <cell r="C501" t="str">
            <v>M34</v>
          </cell>
        </row>
        <row r="502">
          <cell r="A502" t="str">
            <v>U3A0</v>
          </cell>
          <cell r="B502" t="str">
            <v>U0A0</v>
          </cell>
          <cell r="C502" t="str">
            <v>M11</v>
          </cell>
        </row>
        <row r="503">
          <cell r="A503" t="str">
            <v>U4A0</v>
          </cell>
          <cell r="B503" t="str">
            <v>U0A0</v>
          </cell>
          <cell r="C503" t="str">
            <v>M14</v>
          </cell>
        </row>
        <row r="504">
          <cell r="A504" t="str">
            <v>U5A0</v>
          </cell>
          <cell r="B504" t="str">
            <v>U0A0</v>
          </cell>
          <cell r="C504" t="str">
            <v>M13</v>
          </cell>
        </row>
        <row r="505">
          <cell r="A505" t="str">
            <v>U6A0</v>
          </cell>
          <cell r="B505" t="str">
            <v>U0A0</v>
          </cell>
          <cell r="C505" t="str">
            <v>M39</v>
          </cell>
        </row>
        <row r="506">
          <cell r="A506" t="str">
            <v>UVA0</v>
          </cell>
          <cell r="B506" t="str">
            <v>U0A0</v>
          </cell>
          <cell r="C506" t="str">
            <v>M10</v>
          </cell>
        </row>
        <row r="507">
          <cell r="A507" t="str">
            <v>U1AC</v>
          </cell>
          <cell r="B507" t="str">
            <v>U0AC</v>
          </cell>
          <cell r="C507" t="str">
            <v>M1</v>
          </cell>
        </row>
        <row r="508">
          <cell r="A508" t="str">
            <v>U2AC</v>
          </cell>
          <cell r="B508" t="str">
            <v>U0AC</v>
          </cell>
          <cell r="C508" t="str">
            <v>M34</v>
          </cell>
        </row>
        <row r="509">
          <cell r="A509" t="str">
            <v>U3AC</v>
          </cell>
          <cell r="B509" t="str">
            <v>U0AC</v>
          </cell>
          <cell r="C509" t="str">
            <v>M11</v>
          </cell>
        </row>
        <row r="510">
          <cell r="A510" t="str">
            <v>U4AC</v>
          </cell>
          <cell r="B510" t="str">
            <v>U0AC</v>
          </cell>
          <cell r="C510" t="str">
            <v>M14</v>
          </cell>
        </row>
        <row r="511">
          <cell r="A511" t="str">
            <v>U5AC</v>
          </cell>
          <cell r="B511" t="str">
            <v>U0AC</v>
          </cell>
          <cell r="C511" t="str">
            <v>M13</v>
          </cell>
        </row>
        <row r="512">
          <cell r="A512" t="str">
            <v>UVAC</v>
          </cell>
          <cell r="B512" t="str">
            <v>U0AC</v>
          </cell>
          <cell r="C512" t="str">
            <v>M10</v>
          </cell>
        </row>
        <row r="513">
          <cell r="A513" t="str">
            <v>UAG1</v>
          </cell>
          <cell r="B513" t="str">
            <v>UAGY</v>
          </cell>
          <cell r="C513" t="str">
            <v>M1</v>
          </cell>
        </row>
        <row r="514">
          <cell r="A514" t="str">
            <v>UAG2</v>
          </cell>
          <cell r="B514" t="str">
            <v>UAGY</v>
          </cell>
          <cell r="C514" t="str">
            <v>M2</v>
          </cell>
        </row>
        <row r="515">
          <cell r="A515" t="str">
            <v>UAG3</v>
          </cell>
          <cell r="B515" t="str">
            <v>UAGY</v>
          </cell>
          <cell r="C515" t="str">
            <v>M3</v>
          </cell>
        </row>
        <row r="516">
          <cell r="A516" t="str">
            <v>UAG4</v>
          </cell>
          <cell r="B516" t="str">
            <v>UAGY</v>
          </cell>
          <cell r="C516" t="str">
            <v>M4</v>
          </cell>
        </row>
        <row r="517">
          <cell r="A517" t="str">
            <v>UAG5</v>
          </cell>
          <cell r="B517" t="str">
            <v>UAGY</v>
          </cell>
          <cell r="C517" t="str">
            <v>M5</v>
          </cell>
        </row>
        <row r="518">
          <cell r="A518" t="str">
            <v>UAG6</v>
          </cell>
          <cell r="B518" t="str">
            <v>UAGY</v>
          </cell>
          <cell r="C518" t="str">
            <v>M6</v>
          </cell>
        </row>
        <row r="519">
          <cell r="A519" t="str">
            <v>UAG7</v>
          </cell>
          <cell r="B519" t="str">
            <v>UAGY</v>
          </cell>
          <cell r="C519" t="str">
            <v>M7</v>
          </cell>
        </row>
        <row r="520">
          <cell r="A520" t="str">
            <v>UAG8</v>
          </cell>
          <cell r="B520" t="str">
            <v>UAGY</v>
          </cell>
          <cell r="C520" t="str">
            <v>M8</v>
          </cell>
        </row>
        <row r="521">
          <cell r="A521" t="str">
            <v>UAG9</v>
          </cell>
          <cell r="B521" t="str">
            <v>UAGY</v>
          </cell>
          <cell r="C521" t="str">
            <v>M9</v>
          </cell>
        </row>
        <row r="522">
          <cell r="A522" t="str">
            <v>UAGV</v>
          </cell>
          <cell r="B522" t="str">
            <v>UAGY</v>
          </cell>
          <cell r="C522" t="str">
            <v>M10</v>
          </cell>
        </row>
        <row r="523">
          <cell r="A523" t="str">
            <v>US01</v>
          </cell>
          <cell r="B523" t="str">
            <v>US00</v>
          </cell>
          <cell r="C523" t="str">
            <v>M1</v>
          </cell>
        </row>
        <row r="524">
          <cell r="A524" t="str">
            <v>US02</v>
          </cell>
          <cell r="B524" t="str">
            <v>US00</v>
          </cell>
          <cell r="C524" t="str">
            <v>M2</v>
          </cell>
        </row>
        <row r="525">
          <cell r="A525" t="str">
            <v>US03</v>
          </cell>
          <cell r="B525" t="str">
            <v>US00</v>
          </cell>
          <cell r="C525" t="str">
            <v>M3</v>
          </cell>
        </row>
        <row r="526">
          <cell r="A526" t="str">
            <v>US04</v>
          </cell>
          <cell r="B526" t="str">
            <v>US00</v>
          </cell>
          <cell r="C526" t="str">
            <v>M4</v>
          </cell>
        </row>
        <row r="527">
          <cell r="A527" t="str">
            <v>US05</v>
          </cell>
          <cell r="B527" t="str">
            <v>US00</v>
          </cell>
          <cell r="C527" t="str">
            <v>M5</v>
          </cell>
        </row>
        <row r="528">
          <cell r="A528" t="str">
            <v>US06</v>
          </cell>
          <cell r="B528" t="str">
            <v>US00</v>
          </cell>
          <cell r="C528" t="str">
            <v>M6</v>
          </cell>
        </row>
        <row r="529">
          <cell r="A529" t="str">
            <v>US07</v>
          </cell>
          <cell r="B529" t="str">
            <v>US00</v>
          </cell>
          <cell r="C529" t="str">
            <v>M7</v>
          </cell>
        </row>
        <row r="530">
          <cell r="A530" t="str">
            <v>US08</v>
          </cell>
          <cell r="B530" t="str">
            <v>US00</v>
          </cell>
          <cell r="C530" t="str">
            <v>M8</v>
          </cell>
        </row>
        <row r="531">
          <cell r="A531" t="str">
            <v>US09</v>
          </cell>
          <cell r="B531" t="str">
            <v>US00</v>
          </cell>
          <cell r="C531" t="str">
            <v>M9</v>
          </cell>
        </row>
        <row r="532">
          <cell r="A532" t="str">
            <v>US0V</v>
          </cell>
          <cell r="B532" t="str">
            <v>US00</v>
          </cell>
          <cell r="C532" t="str">
            <v>M10</v>
          </cell>
        </row>
        <row r="533">
          <cell r="A533" t="str">
            <v>USL1</v>
          </cell>
          <cell r="B533" t="str">
            <v>USL0</v>
          </cell>
          <cell r="C533" t="str">
            <v>M1</v>
          </cell>
        </row>
        <row r="534">
          <cell r="A534" t="str">
            <v>USL2</v>
          </cell>
          <cell r="B534" t="str">
            <v>USL0</v>
          </cell>
          <cell r="C534" t="str">
            <v>M2</v>
          </cell>
        </row>
        <row r="535">
          <cell r="A535" t="str">
            <v>USL3</v>
          </cell>
          <cell r="B535" t="str">
            <v>USL0</v>
          </cell>
          <cell r="C535" t="str">
            <v>M3</v>
          </cell>
        </row>
        <row r="536">
          <cell r="A536" t="str">
            <v>USL4</v>
          </cell>
          <cell r="B536" t="str">
            <v>USL0</v>
          </cell>
          <cell r="C536" t="str">
            <v>M4</v>
          </cell>
        </row>
        <row r="537">
          <cell r="A537" t="str">
            <v>USL5</v>
          </cell>
          <cell r="B537" t="str">
            <v>USL0</v>
          </cell>
          <cell r="C537" t="str">
            <v>M5</v>
          </cell>
        </row>
        <row r="538">
          <cell r="A538" t="str">
            <v>USL6</v>
          </cell>
          <cell r="B538" t="str">
            <v>USL0</v>
          </cell>
          <cell r="C538" t="str">
            <v>M6</v>
          </cell>
        </row>
        <row r="539">
          <cell r="A539" t="str">
            <v>USL7</v>
          </cell>
          <cell r="B539" t="str">
            <v>USL0</v>
          </cell>
          <cell r="C539" t="str">
            <v>M7</v>
          </cell>
        </row>
        <row r="540">
          <cell r="A540" t="str">
            <v>USL8</v>
          </cell>
          <cell r="B540" t="str">
            <v>USL0</v>
          </cell>
          <cell r="C540" t="str">
            <v>M8</v>
          </cell>
        </row>
        <row r="541">
          <cell r="A541" t="str">
            <v>USL9</v>
          </cell>
          <cell r="B541" t="str">
            <v>USL0</v>
          </cell>
          <cell r="C541" t="str">
            <v>M9</v>
          </cell>
        </row>
        <row r="542">
          <cell r="A542" t="str">
            <v>USLV</v>
          </cell>
          <cell r="B542" t="str">
            <v>USL0</v>
          </cell>
          <cell r="C542" t="str">
            <v>M10</v>
          </cell>
        </row>
        <row r="543">
          <cell r="A543" t="str">
            <v>W1G1</v>
          </cell>
          <cell r="B543" t="str">
            <v>W0G1</v>
          </cell>
          <cell r="C543" t="str">
            <v>M1</v>
          </cell>
        </row>
        <row r="544">
          <cell r="A544" t="str">
            <v>W2G1</v>
          </cell>
          <cell r="B544" t="str">
            <v>W0G1</v>
          </cell>
          <cell r="C544" t="str">
            <v>M2</v>
          </cell>
        </row>
        <row r="545">
          <cell r="A545" t="str">
            <v>W3G1</v>
          </cell>
          <cell r="B545" t="str">
            <v>W0G1</v>
          </cell>
          <cell r="C545" t="str">
            <v>M3</v>
          </cell>
        </row>
        <row r="546">
          <cell r="A546" t="str">
            <v>W4G1</v>
          </cell>
          <cell r="B546" t="str">
            <v>W0G1</v>
          </cell>
          <cell r="C546" t="str">
            <v>M4</v>
          </cell>
        </row>
        <row r="547">
          <cell r="A547" t="str">
            <v>W5G1</v>
          </cell>
          <cell r="B547" t="str">
            <v>W0G1</v>
          </cell>
          <cell r="C547" t="str">
            <v>M5</v>
          </cell>
        </row>
        <row r="548">
          <cell r="A548" t="str">
            <v>W6G1</v>
          </cell>
          <cell r="B548" t="str">
            <v>W0G1</v>
          </cell>
          <cell r="C548" t="str">
            <v>M6</v>
          </cell>
        </row>
        <row r="549">
          <cell r="A549" t="str">
            <v>W9G1</v>
          </cell>
          <cell r="B549" t="str">
            <v>W0G1</v>
          </cell>
          <cell r="C549" t="str">
            <v>M9</v>
          </cell>
        </row>
        <row r="550">
          <cell r="A550" t="str">
            <v>WVG1</v>
          </cell>
          <cell r="B550" t="str">
            <v>W0G1</v>
          </cell>
          <cell r="C550" t="str">
            <v>M10</v>
          </cell>
        </row>
        <row r="551">
          <cell r="A551" t="str">
            <v>G1O2</v>
          </cell>
          <cell r="B551" t="str">
            <v>G0Q0</v>
          </cell>
          <cell r="C551" t="str">
            <v>M1</v>
          </cell>
        </row>
        <row r="552">
          <cell r="A552" t="str">
            <v>G2O2</v>
          </cell>
          <cell r="B552" t="str">
            <v>G0Q0</v>
          </cell>
          <cell r="C552" t="str">
            <v>M2</v>
          </cell>
        </row>
        <row r="553">
          <cell r="A553" t="str">
            <v>G3O2</v>
          </cell>
          <cell r="B553" t="str">
            <v>G0Q0</v>
          </cell>
          <cell r="C553" t="str">
            <v>M3</v>
          </cell>
        </row>
        <row r="554">
          <cell r="A554" t="str">
            <v>G4O2</v>
          </cell>
          <cell r="B554" t="str">
            <v>G0Q0</v>
          </cell>
          <cell r="C554" t="str">
            <v>M4</v>
          </cell>
        </row>
        <row r="555">
          <cell r="A555" t="str">
            <v>G5O2</v>
          </cell>
          <cell r="B555" t="str">
            <v>G0Q0</v>
          </cell>
          <cell r="C555" t="str">
            <v>M5</v>
          </cell>
        </row>
        <row r="556">
          <cell r="A556" t="str">
            <v>G6O2</v>
          </cell>
          <cell r="B556" t="str">
            <v>G0Q0</v>
          </cell>
          <cell r="C556" t="str">
            <v>M6</v>
          </cell>
        </row>
        <row r="557">
          <cell r="A557" t="str">
            <v>G7O2</v>
          </cell>
          <cell r="B557" t="str">
            <v>G0Q0</v>
          </cell>
          <cell r="C557" t="str">
            <v>M7</v>
          </cell>
        </row>
        <row r="558">
          <cell r="A558" t="str">
            <v>G8O2</v>
          </cell>
          <cell r="B558" t="str">
            <v>G0Q0</v>
          </cell>
          <cell r="C558" t="str">
            <v>M8</v>
          </cell>
        </row>
        <row r="559">
          <cell r="A559" t="str">
            <v>G9O2</v>
          </cell>
          <cell r="B559" t="str">
            <v>G0Q0</v>
          </cell>
          <cell r="C559" t="str">
            <v>M9</v>
          </cell>
        </row>
        <row r="560">
          <cell r="A560" t="str">
            <v>GVQ0</v>
          </cell>
          <cell r="B560" t="str">
            <v>G0Q0</v>
          </cell>
          <cell r="C560" t="str">
            <v>M10</v>
          </cell>
        </row>
        <row r="561">
          <cell r="A561" t="str">
            <v>GLQ0</v>
          </cell>
          <cell r="B561" t="str">
            <v>G0Q0</v>
          </cell>
          <cell r="C561" t="str">
            <v>M23</v>
          </cell>
        </row>
        <row r="562">
          <cell r="A562" t="str">
            <v>GFQ0</v>
          </cell>
          <cell r="B562" t="str">
            <v>G0Q0</v>
          </cell>
          <cell r="C562" t="str">
            <v>M16</v>
          </cell>
        </row>
        <row r="563">
          <cell r="A563" t="str">
            <v>G0Q1</v>
          </cell>
          <cell r="B563" t="str">
            <v>G0QA</v>
          </cell>
          <cell r="C563" t="str">
            <v>M35</v>
          </cell>
        </row>
        <row r="564">
          <cell r="A564" t="str">
            <v>G0Q2</v>
          </cell>
          <cell r="B564" t="str">
            <v>G0QA</v>
          </cell>
          <cell r="C564" t="str">
            <v>M36</v>
          </cell>
        </row>
        <row r="565">
          <cell r="A565" t="str">
            <v>G0Q3</v>
          </cell>
          <cell r="B565" t="str">
            <v>G0QA</v>
          </cell>
          <cell r="C565" t="str">
            <v>M37</v>
          </cell>
        </row>
        <row r="566">
          <cell r="A566" t="str">
            <v>G0Q4</v>
          </cell>
          <cell r="B566" t="str">
            <v>G0QA</v>
          </cell>
          <cell r="C566" t="str">
            <v>M38</v>
          </cell>
        </row>
        <row r="567">
          <cell r="A567" t="str">
            <v>CN01</v>
          </cell>
          <cell r="B567" t="str">
            <v>CN00</v>
          </cell>
          <cell r="C567" t="str">
            <v>M1</v>
          </cell>
        </row>
        <row r="568">
          <cell r="A568" t="str">
            <v>CN02</v>
          </cell>
          <cell r="B568" t="str">
            <v>CN00</v>
          </cell>
          <cell r="C568" t="str">
            <v>M2</v>
          </cell>
        </row>
        <row r="569">
          <cell r="A569" t="str">
            <v>CN03</v>
          </cell>
          <cell r="B569" t="str">
            <v>CN00</v>
          </cell>
          <cell r="C569" t="str">
            <v>M3</v>
          </cell>
        </row>
        <row r="570">
          <cell r="A570" t="str">
            <v>CN04</v>
          </cell>
          <cell r="B570" t="str">
            <v>CN00</v>
          </cell>
          <cell r="C570" t="str">
            <v>M4</v>
          </cell>
        </row>
        <row r="571">
          <cell r="A571" t="str">
            <v>CN05</v>
          </cell>
          <cell r="B571" t="str">
            <v>CN00</v>
          </cell>
          <cell r="C571" t="str">
            <v>M5</v>
          </cell>
        </row>
        <row r="572">
          <cell r="A572" t="str">
            <v>CN06</v>
          </cell>
          <cell r="B572" t="str">
            <v>CN00</v>
          </cell>
          <cell r="C572" t="str">
            <v>M6</v>
          </cell>
        </row>
        <row r="573">
          <cell r="A573" t="str">
            <v>CN07</v>
          </cell>
          <cell r="B573" t="str">
            <v>CN00</v>
          </cell>
          <cell r="C573" t="str">
            <v>M7</v>
          </cell>
        </row>
        <row r="574">
          <cell r="A574" t="str">
            <v>CN08</v>
          </cell>
          <cell r="B574" t="str">
            <v>CN00</v>
          </cell>
          <cell r="C574" t="str">
            <v>M8</v>
          </cell>
        </row>
        <row r="575">
          <cell r="A575" t="str">
            <v>CN09</v>
          </cell>
          <cell r="B575" t="str">
            <v>CN00</v>
          </cell>
          <cell r="C575" t="str">
            <v>M9</v>
          </cell>
        </row>
        <row r="576">
          <cell r="A576" t="str">
            <v>E1T0</v>
          </cell>
          <cell r="B576" t="str">
            <v>E0T0</v>
          </cell>
          <cell r="C576" t="str">
            <v>M1</v>
          </cell>
        </row>
        <row r="577">
          <cell r="A577" t="str">
            <v>E2T0</v>
          </cell>
          <cell r="B577" t="str">
            <v>E0T0</v>
          </cell>
          <cell r="C577" t="str">
            <v>M2</v>
          </cell>
        </row>
        <row r="578">
          <cell r="A578" t="str">
            <v>E3T0</v>
          </cell>
          <cell r="B578" t="str">
            <v>E0T0</v>
          </cell>
          <cell r="C578" t="str">
            <v>M3</v>
          </cell>
        </row>
        <row r="579">
          <cell r="A579" t="str">
            <v>E4T0</v>
          </cell>
          <cell r="B579" t="str">
            <v>E0T0</v>
          </cell>
          <cell r="C579" t="str">
            <v>M4</v>
          </cell>
        </row>
        <row r="580">
          <cell r="A580" t="str">
            <v>E6T0</v>
          </cell>
          <cell r="B580" t="str">
            <v>E0T0</v>
          </cell>
          <cell r="C580" t="str">
            <v>M6</v>
          </cell>
        </row>
        <row r="581">
          <cell r="A581" t="str">
            <v>E9T0</v>
          </cell>
          <cell r="B581" t="str">
            <v>E0T0</v>
          </cell>
          <cell r="C581" t="str">
            <v>M9</v>
          </cell>
        </row>
        <row r="582">
          <cell r="A582" t="str">
            <v>EFT0</v>
          </cell>
          <cell r="B582" t="str">
            <v>E0T0</v>
          </cell>
          <cell r="C582" t="str">
            <v>M16</v>
          </cell>
        </row>
        <row r="583">
          <cell r="A583" t="str">
            <v>EB01</v>
          </cell>
          <cell r="B583" t="str">
            <v>EB00</v>
          </cell>
          <cell r="C583" t="str">
            <v>M1</v>
          </cell>
        </row>
        <row r="584">
          <cell r="A584" t="str">
            <v>EB02</v>
          </cell>
          <cell r="B584" t="str">
            <v>EB00</v>
          </cell>
          <cell r="C584" t="str">
            <v>M2</v>
          </cell>
        </row>
        <row r="585">
          <cell r="A585" t="str">
            <v>EB03</v>
          </cell>
          <cell r="B585" t="str">
            <v>EB00</v>
          </cell>
          <cell r="C585" t="str">
            <v>M3</v>
          </cell>
        </row>
        <row r="586">
          <cell r="A586" t="str">
            <v>EB04</v>
          </cell>
          <cell r="B586" t="str">
            <v>EB00</v>
          </cell>
          <cell r="C586" t="str">
            <v>M4</v>
          </cell>
        </row>
        <row r="587">
          <cell r="A587" t="str">
            <v>EB05</v>
          </cell>
          <cell r="B587" t="str">
            <v>EB00</v>
          </cell>
          <cell r="C587" t="str">
            <v>M5</v>
          </cell>
        </row>
        <row r="588">
          <cell r="A588" t="str">
            <v>EB06</v>
          </cell>
          <cell r="B588" t="str">
            <v>EB00</v>
          </cell>
          <cell r="C588" t="str">
            <v>M6</v>
          </cell>
        </row>
        <row r="589">
          <cell r="A589" t="str">
            <v>EB09</v>
          </cell>
          <cell r="B589" t="str">
            <v>EB00</v>
          </cell>
          <cell r="C589" t="str">
            <v>M9</v>
          </cell>
        </row>
        <row r="590">
          <cell r="A590" t="str">
            <v>EB0V</v>
          </cell>
          <cell r="B590" t="str">
            <v>EB00</v>
          </cell>
          <cell r="C590" t="str">
            <v>M10</v>
          </cell>
        </row>
        <row r="591">
          <cell r="A591" t="str">
            <v>EBL1</v>
          </cell>
          <cell r="B591" t="str">
            <v>EBL0</v>
          </cell>
          <cell r="C591" t="str">
            <v>M1</v>
          </cell>
        </row>
        <row r="592">
          <cell r="A592" t="str">
            <v>EBL2</v>
          </cell>
          <cell r="B592" t="str">
            <v>EBL0</v>
          </cell>
          <cell r="C592" t="str">
            <v>M2</v>
          </cell>
        </row>
        <row r="593">
          <cell r="A593" t="str">
            <v>EBL3</v>
          </cell>
          <cell r="B593" t="str">
            <v>EBL0</v>
          </cell>
          <cell r="C593" t="str">
            <v>M3</v>
          </cell>
        </row>
        <row r="594">
          <cell r="A594" t="str">
            <v>EBL4</v>
          </cell>
          <cell r="B594" t="str">
            <v>EBL0</v>
          </cell>
          <cell r="C594" t="str">
            <v>M4</v>
          </cell>
        </row>
        <row r="595">
          <cell r="A595" t="str">
            <v>EBL5</v>
          </cell>
          <cell r="B595" t="str">
            <v>EBL0</v>
          </cell>
          <cell r="C595" t="str">
            <v>M5</v>
          </cell>
        </row>
        <row r="596">
          <cell r="A596" t="str">
            <v>EBL6</v>
          </cell>
          <cell r="B596" t="str">
            <v>EBL0</v>
          </cell>
          <cell r="C596" t="str">
            <v>M6</v>
          </cell>
        </row>
        <row r="597">
          <cell r="A597" t="str">
            <v>EBL7</v>
          </cell>
          <cell r="B597" t="str">
            <v>EBL0</v>
          </cell>
          <cell r="C597" t="str">
            <v>M7</v>
          </cell>
        </row>
        <row r="598">
          <cell r="A598" t="str">
            <v>EBL8</v>
          </cell>
          <cell r="B598" t="str">
            <v>EBL0</v>
          </cell>
          <cell r="C598" t="str">
            <v>M8</v>
          </cell>
        </row>
        <row r="599">
          <cell r="A599" t="str">
            <v>EBL9</v>
          </cell>
          <cell r="B599" t="str">
            <v>EBL0</v>
          </cell>
          <cell r="C599" t="str">
            <v>M9</v>
          </cell>
        </row>
        <row r="600">
          <cell r="A600" t="str">
            <v>EBLV</v>
          </cell>
          <cell r="B600" t="str">
            <v>EBL0</v>
          </cell>
          <cell r="C600" t="str">
            <v>M10</v>
          </cell>
        </row>
        <row r="601">
          <cell r="A601" t="str">
            <v>ECV1</v>
          </cell>
          <cell r="B601" t="str">
            <v>ECV0</v>
          </cell>
          <cell r="C601" t="str">
            <v>M1</v>
          </cell>
        </row>
        <row r="602">
          <cell r="A602" t="str">
            <v>ECV2</v>
          </cell>
          <cell r="B602" t="str">
            <v>ECV0</v>
          </cell>
          <cell r="C602" t="str">
            <v>M2</v>
          </cell>
        </row>
        <row r="603">
          <cell r="A603" t="str">
            <v>ECV3</v>
          </cell>
          <cell r="B603" t="str">
            <v>ECV0</v>
          </cell>
          <cell r="C603" t="str">
            <v>M3</v>
          </cell>
        </row>
        <row r="604">
          <cell r="A604" t="str">
            <v>ECV4</v>
          </cell>
          <cell r="B604" t="str">
            <v>ECV0</v>
          </cell>
          <cell r="C604" t="str">
            <v>M4</v>
          </cell>
        </row>
        <row r="605">
          <cell r="A605" t="str">
            <v>ECV5</v>
          </cell>
          <cell r="B605" t="str">
            <v>ECV0</v>
          </cell>
          <cell r="C605" t="str">
            <v>M5</v>
          </cell>
        </row>
        <row r="606">
          <cell r="A606" t="str">
            <v>ECV9</v>
          </cell>
          <cell r="B606" t="str">
            <v>ECV0</v>
          </cell>
          <cell r="C606" t="str">
            <v>M9</v>
          </cell>
        </row>
        <row r="607">
          <cell r="A607" t="str">
            <v>ECVV</v>
          </cell>
          <cell r="B607" t="str">
            <v>ECV0</v>
          </cell>
          <cell r="C607" t="str">
            <v>M10</v>
          </cell>
        </row>
        <row r="608">
          <cell r="A608" t="str">
            <v>EG01</v>
          </cell>
          <cell r="B608" t="str">
            <v>EG00</v>
          </cell>
          <cell r="C608" t="str">
            <v>M1</v>
          </cell>
        </row>
        <row r="609">
          <cell r="A609" t="str">
            <v>EG02</v>
          </cell>
          <cell r="B609" t="str">
            <v>EG00</v>
          </cell>
          <cell r="C609" t="str">
            <v>M2</v>
          </cell>
        </row>
        <row r="610">
          <cell r="A610" t="str">
            <v>EG03</v>
          </cell>
          <cell r="B610" t="str">
            <v>EG00</v>
          </cell>
          <cell r="C610" t="str">
            <v>M3</v>
          </cell>
        </row>
        <row r="611">
          <cell r="A611" t="str">
            <v>EG04</v>
          </cell>
          <cell r="B611" t="str">
            <v>EG00</v>
          </cell>
          <cell r="C611" t="str">
            <v>M4</v>
          </cell>
        </row>
        <row r="612">
          <cell r="A612" t="str">
            <v>EG05</v>
          </cell>
          <cell r="B612" t="str">
            <v>EG00</v>
          </cell>
          <cell r="C612" t="str">
            <v>M5</v>
          </cell>
        </row>
        <row r="613">
          <cell r="A613" t="str">
            <v>EG06</v>
          </cell>
          <cell r="B613" t="str">
            <v>EG00</v>
          </cell>
          <cell r="C613" t="str">
            <v>M6</v>
          </cell>
        </row>
        <row r="614">
          <cell r="A614" t="str">
            <v>EG07</v>
          </cell>
          <cell r="B614" t="str">
            <v>EG00</v>
          </cell>
          <cell r="C614" t="str">
            <v>M7</v>
          </cell>
        </row>
        <row r="615">
          <cell r="A615" t="str">
            <v>EG08</v>
          </cell>
          <cell r="B615" t="str">
            <v>EG00</v>
          </cell>
          <cell r="C615" t="str">
            <v>M8</v>
          </cell>
        </row>
        <row r="616">
          <cell r="A616" t="str">
            <v>EG09</v>
          </cell>
          <cell r="B616" t="str">
            <v>EG00</v>
          </cell>
          <cell r="C616" t="str">
            <v>M9</v>
          </cell>
        </row>
        <row r="617">
          <cell r="A617" t="str">
            <v>EG0V</v>
          </cell>
          <cell r="B617" t="str">
            <v>EG00</v>
          </cell>
          <cell r="C617" t="str">
            <v>M10</v>
          </cell>
        </row>
        <row r="618">
          <cell r="A618" t="str">
            <v>EG0L</v>
          </cell>
          <cell r="B618" t="str">
            <v>EG00</v>
          </cell>
          <cell r="C618" t="str">
            <v>M23</v>
          </cell>
        </row>
        <row r="619">
          <cell r="A619" t="str">
            <v>EG0E</v>
          </cell>
          <cell r="B619" t="str">
            <v>EG00</v>
          </cell>
          <cell r="C619" t="str">
            <v>M15</v>
          </cell>
        </row>
        <row r="620">
          <cell r="A620" t="str">
            <v>EG0F</v>
          </cell>
          <cell r="B620" t="str">
            <v>EG00</v>
          </cell>
          <cell r="C620" t="str">
            <v>M17</v>
          </cell>
        </row>
        <row r="621">
          <cell r="A621" t="str">
            <v>EGF0</v>
          </cell>
          <cell r="B621" t="str">
            <v>EG00</v>
          </cell>
          <cell r="C621" t="str">
            <v>M16</v>
          </cell>
        </row>
        <row r="622">
          <cell r="A622" t="str">
            <v>EG0S</v>
          </cell>
          <cell r="B622" t="str">
            <v>EG00</v>
          </cell>
          <cell r="C622" t="str">
            <v>M29</v>
          </cell>
        </row>
        <row r="623">
          <cell r="A623" t="str">
            <v>EG0T</v>
          </cell>
          <cell r="B623" t="str">
            <v>EG00</v>
          </cell>
          <cell r="C623" t="str">
            <v>M25</v>
          </cell>
        </row>
        <row r="624">
          <cell r="A624" t="str">
            <v>EG0U</v>
          </cell>
          <cell r="B624" t="str">
            <v>EG00</v>
          </cell>
          <cell r="C624" t="str">
            <v>M30</v>
          </cell>
        </row>
        <row r="625">
          <cell r="A625" t="str">
            <v>EG0Y</v>
          </cell>
          <cell r="B625" t="str">
            <v>EG00</v>
          </cell>
          <cell r="C625" t="str">
            <v>M33</v>
          </cell>
        </row>
        <row r="626">
          <cell r="A626" t="str">
            <v>EG0A</v>
          </cell>
          <cell r="B626" t="str">
            <v>EG0A</v>
          </cell>
          <cell r="C626" t="str">
            <v>M19</v>
          </cell>
        </row>
        <row r="627">
          <cell r="A627" t="str">
            <v>EG1B</v>
          </cell>
          <cell r="B627" t="str">
            <v>EG0A</v>
          </cell>
          <cell r="C627" t="str">
            <v>M32</v>
          </cell>
        </row>
        <row r="628">
          <cell r="A628" t="str">
            <v>EL01</v>
          </cell>
          <cell r="B628" t="str">
            <v>EL00</v>
          </cell>
          <cell r="C628" t="str">
            <v>M1</v>
          </cell>
        </row>
        <row r="629">
          <cell r="A629" t="str">
            <v>EL02</v>
          </cell>
          <cell r="B629" t="str">
            <v>EL00</v>
          </cell>
          <cell r="C629" t="str">
            <v>M2</v>
          </cell>
        </row>
        <row r="630">
          <cell r="A630" t="str">
            <v>EL03</v>
          </cell>
          <cell r="B630" t="str">
            <v>EL00</v>
          </cell>
          <cell r="C630" t="str">
            <v>M3</v>
          </cell>
        </row>
        <row r="631">
          <cell r="A631" t="str">
            <v>EL04</v>
          </cell>
          <cell r="B631" t="str">
            <v>EL00</v>
          </cell>
          <cell r="C631" t="str">
            <v>M4</v>
          </cell>
        </row>
        <row r="632">
          <cell r="A632" t="str">
            <v>EL05</v>
          </cell>
          <cell r="B632" t="str">
            <v>EL00</v>
          </cell>
          <cell r="C632" t="str">
            <v>M5</v>
          </cell>
        </row>
        <row r="633">
          <cell r="A633" t="str">
            <v>EL09</v>
          </cell>
          <cell r="B633" t="str">
            <v>EL00</v>
          </cell>
          <cell r="C633" t="str">
            <v>M9</v>
          </cell>
        </row>
        <row r="634">
          <cell r="A634" t="str">
            <v>EL0V</v>
          </cell>
          <cell r="B634" t="str">
            <v>EL00</v>
          </cell>
          <cell r="C634" t="str">
            <v>M10</v>
          </cell>
        </row>
        <row r="635">
          <cell r="A635" t="str">
            <v>EMU1</v>
          </cell>
          <cell r="B635" t="str">
            <v>EMU0</v>
          </cell>
          <cell r="C635" t="str">
            <v>M1</v>
          </cell>
        </row>
        <row r="636">
          <cell r="A636" t="str">
            <v>EMU2</v>
          </cell>
          <cell r="B636" t="str">
            <v>EMU0</v>
          </cell>
          <cell r="C636" t="str">
            <v>M2</v>
          </cell>
        </row>
        <row r="637">
          <cell r="A637" t="str">
            <v>EMU3</v>
          </cell>
          <cell r="B637" t="str">
            <v>EMU0</v>
          </cell>
          <cell r="C637" t="str">
            <v>M3</v>
          </cell>
        </row>
        <row r="638">
          <cell r="A638" t="str">
            <v>EMU4</v>
          </cell>
          <cell r="B638" t="str">
            <v>EMU0</v>
          </cell>
          <cell r="C638" t="str">
            <v>M4</v>
          </cell>
        </row>
        <row r="639">
          <cell r="A639" t="str">
            <v>EMU5</v>
          </cell>
          <cell r="B639" t="str">
            <v>EMU0</v>
          </cell>
          <cell r="C639" t="str">
            <v>M5</v>
          </cell>
        </row>
        <row r="640">
          <cell r="A640" t="str">
            <v>EMU6</v>
          </cell>
          <cell r="B640" t="str">
            <v>EMU0</v>
          </cell>
          <cell r="C640" t="str">
            <v>M6</v>
          </cell>
        </row>
        <row r="641">
          <cell r="A641" t="str">
            <v>EMU9</v>
          </cell>
          <cell r="B641" t="str">
            <v>EMU0</v>
          </cell>
          <cell r="C641" t="str">
            <v>M9</v>
          </cell>
        </row>
        <row r="642">
          <cell r="A642" t="str">
            <v>EMUV</v>
          </cell>
          <cell r="B642" t="str">
            <v>EMU0</v>
          </cell>
          <cell r="C642" t="str">
            <v>M10</v>
          </cell>
        </row>
        <row r="643">
          <cell r="A643" t="str">
            <v>EML1</v>
          </cell>
          <cell r="B643" t="str">
            <v>EMUL</v>
          </cell>
          <cell r="C643" t="str">
            <v>M1</v>
          </cell>
        </row>
        <row r="644">
          <cell r="A644" t="str">
            <v>EML2</v>
          </cell>
          <cell r="B644" t="str">
            <v>EMUL</v>
          </cell>
          <cell r="C644" t="str">
            <v>M2</v>
          </cell>
        </row>
        <row r="645">
          <cell r="A645" t="str">
            <v>EML3</v>
          </cell>
          <cell r="B645" t="str">
            <v>EMUL</v>
          </cell>
          <cell r="C645" t="str">
            <v>M3</v>
          </cell>
        </row>
        <row r="646">
          <cell r="A646" t="str">
            <v>EML4</v>
          </cell>
          <cell r="B646" t="str">
            <v>EMUL</v>
          </cell>
          <cell r="C646" t="str">
            <v>M4</v>
          </cell>
        </row>
        <row r="647">
          <cell r="A647" t="str">
            <v>EML5</v>
          </cell>
          <cell r="B647" t="str">
            <v>EMUL</v>
          </cell>
          <cell r="C647" t="str">
            <v>M5</v>
          </cell>
        </row>
        <row r="648">
          <cell r="A648" t="str">
            <v>EML6</v>
          </cell>
          <cell r="B648" t="str">
            <v>EMUL</v>
          </cell>
          <cell r="C648" t="str">
            <v>M6</v>
          </cell>
        </row>
        <row r="649">
          <cell r="A649" t="str">
            <v>EML9</v>
          </cell>
          <cell r="B649" t="str">
            <v>EMUL</v>
          </cell>
          <cell r="C649" t="str">
            <v>M9</v>
          </cell>
        </row>
        <row r="650">
          <cell r="A650" t="str">
            <v>EMLV</v>
          </cell>
          <cell r="B650" t="str">
            <v>EMUL</v>
          </cell>
          <cell r="C650" t="str">
            <v>M10</v>
          </cell>
        </row>
        <row r="651">
          <cell r="A651" t="str">
            <v>EN01</v>
          </cell>
          <cell r="B651" t="str">
            <v>EN00</v>
          </cell>
          <cell r="C651" t="str">
            <v>M1</v>
          </cell>
        </row>
        <row r="652">
          <cell r="A652" t="str">
            <v>EN02</v>
          </cell>
          <cell r="B652" t="str">
            <v>EN00</v>
          </cell>
          <cell r="C652" t="str">
            <v>M2</v>
          </cell>
        </row>
        <row r="653">
          <cell r="A653" t="str">
            <v>EN03</v>
          </cell>
          <cell r="B653" t="str">
            <v>EN00</v>
          </cell>
          <cell r="C653" t="str">
            <v>M3</v>
          </cell>
        </row>
        <row r="654">
          <cell r="A654" t="str">
            <v>EN04</v>
          </cell>
          <cell r="B654" t="str">
            <v>EN00</v>
          </cell>
          <cell r="C654" t="str">
            <v>M4</v>
          </cell>
        </row>
        <row r="655">
          <cell r="A655" t="str">
            <v>EN05</v>
          </cell>
          <cell r="B655" t="str">
            <v>EN00</v>
          </cell>
          <cell r="C655" t="str">
            <v>M5</v>
          </cell>
        </row>
        <row r="656">
          <cell r="A656" t="str">
            <v>EN06</v>
          </cell>
          <cell r="B656" t="str">
            <v>EN00</v>
          </cell>
          <cell r="C656" t="str">
            <v>M6</v>
          </cell>
        </row>
        <row r="657">
          <cell r="A657" t="str">
            <v>EN09</v>
          </cell>
          <cell r="B657" t="str">
            <v>EN00</v>
          </cell>
          <cell r="C657" t="str">
            <v>M9</v>
          </cell>
        </row>
        <row r="658">
          <cell r="A658" t="str">
            <v>EN0V</v>
          </cell>
          <cell r="B658" t="str">
            <v>EN00</v>
          </cell>
          <cell r="C658" t="str">
            <v>M10</v>
          </cell>
        </row>
        <row r="659">
          <cell r="A659" t="str">
            <v>EP01</v>
          </cell>
          <cell r="B659" t="str">
            <v>EP00</v>
          </cell>
          <cell r="C659" t="str">
            <v>M1</v>
          </cell>
        </row>
        <row r="660">
          <cell r="A660" t="str">
            <v>EP02</v>
          </cell>
          <cell r="B660" t="str">
            <v>EP00</v>
          </cell>
          <cell r="C660" t="str">
            <v>M2</v>
          </cell>
        </row>
        <row r="661">
          <cell r="A661" t="str">
            <v>EP03</v>
          </cell>
          <cell r="B661" t="str">
            <v>EP00</v>
          </cell>
          <cell r="C661" t="str">
            <v>M3</v>
          </cell>
        </row>
        <row r="662">
          <cell r="A662" t="str">
            <v>EP04</v>
          </cell>
          <cell r="B662" t="str">
            <v>EP00</v>
          </cell>
          <cell r="C662" t="str">
            <v>M4</v>
          </cell>
        </row>
        <row r="663">
          <cell r="A663" t="str">
            <v>EP05</v>
          </cell>
          <cell r="B663" t="str">
            <v>EP00</v>
          </cell>
          <cell r="C663" t="str">
            <v>M5</v>
          </cell>
        </row>
        <row r="664">
          <cell r="A664" t="str">
            <v>EP06</v>
          </cell>
          <cell r="B664" t="str">
            <v>EP00</v>
          </cell>
          <cell r="C664" t="str">
            <v>M6</v>
          </cell>
        </row>
        <row r="665">
          <cell r="A665" t="str">
            <v>EP09</v>
          </cell>
          <cell r="B665" t="str">
            <v>EP00</v>
          </cell>
          <cell r="C665" t="str">
            <v>M9</v>
          </cell>
        </row>
        <row r="666">
          <cell r="A666" t="str">
            <v>EP0V</v>
          </cell>
          <cell r="B666" t="str">
            <v>EP00</v>
          </cell>
          <cell r="C666" t="str">
            <v>M10</v>
          </cell>
        </row>
        <row r="667">
          <cell r="A667" t="str">
            <v>EP0E</v>
          </cell>
          <cell r="B667" t="str">
            <v>EP00</v>
          </cell>
          <cell r="C667" t="str">
            <v>M15</v>
          </cell>
        </row>
        <row r="668">
          <cell r="A668" t="str">
            <v>EP0F</v>
          </cell>
          <cell r="B668" t="str">
            <v>EP00</v>
          </cell>
          <cell r="C668" t="str">
            <v>M17</v>
          </cell>
        </row>
        <row r="669">
          <cell r="A669" t="str">
            <v>EQ01</v>
          </cell>
          <cell r="B669" t="str">
            <v>EQ00</v>
          </cell>
          <cell r="C669" t="str">
            <v>M1</v>
          </cell>
        </row>
        <row r="670">
          <cell r="A670" t="str">
            <v>EQ02</v>
          </cell>
          <cell r="B670" t="str">
            <v>EQ00</v>
          </cell>
          <cell r="C670" t="str">
            <v>M2</v>
          </cell>
        </row>
        <row r="671">
          <cell r="A671" t="str">
            <v>EQ03</v>
          </cell>
          <cell r="B671" t="str">
            <v>EQ00</v>
          </cell>
          <cell r="C671" t="str">
            <v>M3</v>
          </cell>
        </row>
        <row r="672">
          <cell r="A672" t="str">
            <v>EQ04</v>
          </cell>
          <cell r="B672" t="str">
            <v>EQ00</v>
          </cell>
          <cell r="C672" t="str">
            <v>M4</v>
          </cell>
        </row>
        <row r="673">
          <cell r="A673" t="str">
            <v>EQ05</v>
          </cell>
          <cell r="B673" t="str">
            <v>EQ00</v>
          </cell>
          <cell r="C673" t="str">
            <v>M5</v>
          </cell>
        </row>
        <row r="674">
          <cell r="A674" t="str">
            <v>EQ06</v>
          </cell>
          <cell r="B674" t="str">
            <v>EQ00</v>
          </cell>
          <cell r="C674" t="str">
            <v>M6</v>
          </cell>
        </row>
        <row r="675">
          <cell r="A675" t="str">
            <v>EQ09</v>
          </cell>
          <cell r="B675" t="str">
            <v>EQ00</v>
          </cell>
          <cell r="C675" t="str">
            <v>M9</v>
          </cell>
        </row>
        <row r="676">
          <cell r="A676" t="str">
            <v>EQ0V</v>
          </cell>
          <cell r="B676" t="str">
            <v>EQ00</v>
          </cell>
          <cell r="C676" t="str">
            <v>M10</v>
          </cell>
        </row>
        <row r="677">
          <cell r="A677" t="str">
            <v>ER01</v>
          </cell>
          <cell r="B677" t="str">
            <v>ER00</v>
          </cell>
          <cell r="C677" t="str">
            <v>M1</v>
          </cell>
        </row>
        <row r="678">
          <cell r="A678" t="str">
            <v>ER02</v>
          </cell>
          <cell r="B678" t="str">
            <v>ER00</v>
          </cell>
          <cell r="C678" t="str">
            <v>M2</v>
          </cell>
        </row>
        <row r="679">
          <cell r="A679" t="str">
            <v>ER03</v>
          </cell>
          <cell r="B679" t="str">
            <v>ER00</v>
          </cell>
          <cell r="C679" t="str">
            <v>M3</v>
          </cell>
        </row>
        <row r="680">
          <cell r="A680" t="str">
            <v>ER04</v>
          </cell>
          <cell r="B680" t="str">
            <v>ER00</v>
          </cell>
          <cell r="C680" t="str">
            <v>M4</v>
          </cell>
        </row>
        <row r="681">
          <cell r="A681" t="str">
            <v>ER05</v>
          </cell>
          <cell r="B681" t="str">
            <v>ER00</v>
          </cell>
          <cell r="C681" t="str">
            <v>M5</v>
          </cell>
        </row>
        <row r="682">
          <cell r="A682" t="str">
            <v>ER06</v>
          </cell>
          <cell r="B682" t="str">
            <v>ER00</v>
          </cell>
          <cell r="C682" t="str">
            <v>M6</v>
          </cell>
        </row>
        <row r="683">
          <cell r="A683" t="str">
            <v>ER09</v>
          </cell>
          <cell r="B683" t="str">
            <v>ER00</v>
          </cell>
          <cell r="C683" t="str">
            <v>M9</v>
          </cell>
        </row>
        <row r="684">
          <cell r="A684" t="str">
            <v>ER0V</v>
          </cell>
          <cell r="B684" t="str">
            <v>ER00</v>
          </cell>
          <cell r="C684" t="str">
            <v>M10</v>
          </cell>
        </row>
        <row r="685">
          <cell r="A685" t="str">
            <v>ER0L</v>
          </cell>
          <cell r="B685" t="str">
            <v>ER00</v>
          </cell>
          <cell r="C685" t="str">
            <v>M23</v>
          </cell>
        </row>
        <row r="686">
          <cell r="A686" t="str">
            <v>ERL1</v>
          </cell>
          <cell r="B686" t="str">
            <v>ERL0</v>
          </cell>
          <cell r="C686" t="str">
            <v>M1</v>
          </cell>
        </row>
        <row r="687">
          <cell r="A687" t="str">
            <v>ERL2</v>
          </cell>
          <cell r="B687" t="str">
            <v>ERL0</v>
          </cell>
          <cell r="C687" t="str">
            <v>M2</v>
          </cell>
        </row>
        <row r="688">
          <cell r="A688" t="str">
            <v>ERL3</v>
          </cell>
          <cell r="B688" t="str">
            <v>ERL0</v>
          </cell>
          <cell r="C688" t="str">
            <v>M3</v>
          </cell>
        </row>
        <row r="689">
          <cell r="A689" t="str">
            <v>ERL4</v>
          </cell>
          <cell r="B689" t="str">
            <v>ERL0</v>
          </cell>
          <cell r="C689" t="str">
            <v>M4</v>
          </cell>
        </row>
        <row r="690">
          <cell r="A690" t="str">
            <v>ERL5</v>
          </cell>
          <cell r="B690" t="str">
            <v>ERL0</v>
          </cell>
          <cell r="C690" t="str">
            <v>M5</v>
          </cell>
        </row>
        <row r="691">
          <cell r="A691" t="str">
            <v>ERL6</v>
          </cell>
          <cell r="B691" t="str">
            <v>ERL0</v>
          </cell>
          <cell r="C691" t="str">
            <v>M6</v>
          </cell>
        </row>
        <row r="692">
          <cell r="A692" t="str">
            <v>ERL9</v>
          </cell>
          <cell r="B692" t="str">
            <v>ERL0</v>
          </cell>
          <cell r="C692" t="str">
            <v>M9</v>
          </cell>
        </row>
        <row r="693">
          <cell r="A693" t="str">
            <v>ERLV</v>
          </cell>
          <cell r="B693" t="str">
            <v>ERL0</v>
          </cell>
          <cell r="C693" t="str">
            <v>M10</v>
          </cell>
        </row>
        <row r="694">
          <cell r="A694" t="str">
            <v>ERLF</v>
          </cell>
          <cell r="B694" t="str">
            <v>ERL0</v>
          </cell>
          <cell r="C694" t="str">
            <v>M16</v>
          </cell>
        </row>
        <row r="695">
          <cell r="A695" t="str">
            <v>G0B1</v>
          </cell>
          <cell r="B695" t="str">
            <v>G0BA</v>
          </cell>
          <cell r="C695" t="str">
            <v>M35</v>
          </cell>
        </row>
        <row r="696">
          <cell r="A696" t="str">
            <v>G0B2</v>
          </cell>
          <cell r="B696" t="str">
            <v>G0BA</v>
          </cell>
          <cell r="C696" t="str">
            <v>M36</v>
          </cell>
        </row>
        <row r="697">
          <cell r="A697" t="str">
            <v>G1C0</v>
          </cell>
          <cell r="B697" t="str">
            <v>G0C0</v>
          </cell>
          <cell r="C697" t="str">
            <v>M1</v>
          </cell>
        </row>
        <row r="698">
          <cell r="A698" t="str">
            <v>G2C0</v>
          </cell>
          <cell r="B698" t="str">
            <v>G0C0</v>
          </cell>
          <cell r="C698" t="str">
            <v>M2</v>
          </cell>
        </row>
        <row r="699">
          <cell r="A699" t="str">
            <v>G3C0</v>
          </cell>
          <cell r="B699" t="str">
            <v>G0C0</v>
          </cell>
          <cell r="C699" t="str">
            <v>M3</v>
          </cell>
        </row>
        <row r="700">
          <cell r="A700" t="str">
            <v>G4C0</v>
          </cell>
          <cell r="B700" t="str">
            <v>G0C0</v>
          </cell>
          <cell r="C700" t="str">
            <v>M4</v>
          </cell>
        </row>
        <row r="701">
          <cell r="A701" t="str">
            <v>G5C0</v>
          </cell>
          <cell r="B701" t="str">
            <v>G0C0</v>
          </cell>
          <cell r="C701" t="str">
            <v>M5</v>
          </cell>
        </row>
        <row r="702">
          <cell r="A702" t="str">
            <v>G6C0</v>
          </cell>
          <cell r="B702" t="str">
            <v>G0C0</v>
          </cell>
          <cell r="C702" t="str">
            <v>M6</v>
          </cell>
        </row>
        <row r="703">
          <cell r="A703" t="str">
            <v>G7C0</v>
          </cell>
          <cell r="B703" t="str">
            <v>G0C0</v>
          </cell>
          <cell r="C703" t="str">
            <v>M7</v>
          </cell>
        </row>
        <row r="704">
          <cell r="A704" t="str">
            <v>G8C0</v>
          </cell>
          <cell r="B704" t="str">
            <v>G0C0</v>
          </cell>
          <cell r="C704" t="str">
            <v>M8</v>
          </cell>
        </row>
        <row r="705">
          <cell r="A705" t="str">
            <v>G9C0</v>
          </cell>
          <cell r="B705" t="str">
            <v>G0C0</v>
          </cell>
          <cell r="C705" t="str">
            <v>M9</v>
          </cell>
        </row>
        <row r="706">
          <cell r="A706" t="str">
            <v>GFC0</v>
          </cell>
          <cell r="B706" t="str">
            <v>G0C0</v>
          </cell>
          <cell r="C706" t="str">
            <v>M16</v>
          </cell>
        </row>
        <row r="707">
          <cell r="A707" t="str">
            <v>GVC0</v>
          </cell>
          <cell r="B707" t="str">
            <v>G0C0</v>
          </cell>
          <cell r="C707" t="str">
            <v>M10</v>
          </cell>
        </row>
        <row r="708">
          <cell r="A708" t="str">
            <v>G0CA</v>
          </cell>
          <cell r="B708" t="str">
            <v>G0CA</v>
          </cell>
          <cell r="C708" t="str">
            <v>M19</v>
          </cell>
        </row>
        <row r="709">
          <cell r="A709" t="str">
            <v>G1CN</v>
          </cell>
          <cell r="B709" t="str">
            <v>G0CN</v>
          </cell>
          <cell r="C709" t="str">
            <v>M1</v>
          </cell>
        </row>
        <row r="710">
          <cell r="A710" t="str">
            <v>G2CN</v>
          </cell>
          <cell r="B710" t="str">
            <v>G0CN</v>
          </cell>
          <cell r="C710" t="str">
            <v>M2</v>
          </cell>
        </row>
        <row r="711">
          <cell r="A711" t="str">
            <v>G3CN</v>
          </cell>
          <cell r="B711" t="str">
            <v>G0CN</v>
          </cell>
          <cell r="C711" t="str">
            <v>M3</v>
          </cell>
        </row>
        <row r="712">
          <cell r="A712" t="str">
            <v>G4CN</v>
          </cell>
          <cell r="B712" t="str">
            <v>G0CN</v>
          </cell>
          <cell r="C712" t="str">
            <v>M4</v>
          </cell>
        </row>
        <row r="713">
          <cell r="A713" t="str">
            <v>G5CN</v>
          </cell>
          <cell r="B713" t="str">
            <v>G0CN</v>
          </cell>
          <cell r="C713" t="str">
            <v>M5</v>
          </cell>
        </row>
        <row r="714">
          <cell r="A714" t="str">
            <v>G6CN</v>
          </cell>
          <cell r="B714" t="str">
            <v>G0CN</v>
          </cell>
          <cell r="C714" t="str">
            <v>M6</v>
          </cell>
        </row>
        <row r="715">
          <cell r="A715" t="str">
            <v>G7CN</v>
          </cell>
          <cell r="B715" t="str">
            <v>G0CN</v>
          </cell>
          <cell r="C715" t="str">
            <v>M7</v>
          </cell>
        </row>
        <row r="716">
          <cell r="A716" t="str">
            <v>G8CN</v>
          </cell>
          <cell r="B716" t="str">
            <v>G0CN</v>
          </cell>
          <cell r="C716" t="str">
            <v>M8</v>
          </cell>
        </row>
        <row r="717">
          <cell r="A717" t="str">
            <v>G9CN</v>
          </cell>
          <cell r="B717" t="str">
            <v>G0CN</v>
          </cell>
          <cell r="C717" t="str">
            <v>M9</v>
          </cell>
        </row>
        <row r="718">
          <cell r="A718" t="str">
            <v>GMCN</v>
          </cell>
          <cell r="B718" t="str">
            <v>G0CN</v>
          </cell>
          <cell r="C718" t="str">
            <v>M23</v>
          </cell>
        </row>
        <row r="719">
          <cell r="A719" t="str">
            <v>GVCN</v>
          </cell>
          <cell r="B719" t="str">
            <v>G0CN</v>
          </cell>
          <cell r="C719" t="str">
            <v>M10</v>
          </cell>
        </row>
        <row r="720">
          <cell r="A720" t="str">
            <v>GFCZ</v>
          </cell>
          <cell r="B720" t="str">
            <v>G0CZ</v>
          </cell>
          <cell r="C720" t="str">
            <v>M16</v>
          </cell>
        </row>
        <row r="721">
          <cell r="A721" t="str">
            <v>G1D0</v>
          </cell>
          <cell r="B721" t="str">
            <v>G0D0</v>
          </cell>
          <cell r="C721" t="str">
            <v>M1</v>
          </cell>
        </row>
        <row r="722">
          <cell r="A722" t="str">
            <v>G2D0</v>
          </cell>
          <cell r="B722" t="str">
            <v>G0D0</v>
          </cell>
          <cell r="C722" t="str">
            <v>M2</v>
          </cell>
        </row>
        <row r="723">
          <cell r="A723" t="str">
            <v>G3D0</v>
          </cell>
          <cell r="B723" t="str">
            <v>G0D0</v>
          </cell>
          <cell r="C723" t="str">
            <v>M3</v>
          </cell>
        </row>
        <row r="724">
          <cell r="A724" t="str">
            <v>G4D0</v>
          </cell>
          <cell r="B724" t="str">
            <v>G0D0</v>
          </cell>
          <cell r="C724" t="str">
            <v>M4</v>
          </cell>
        </row>
        <row r="725">
          <cell r="A725" t="str">
            <v>G5D0</v>
          </cell>
          <cell r="B725" t="str">
            <v>G0D0</v>
          </cell>
          <cell r="C725" t="str">
            <v>M5</v>
          </cell>
        </row>
        <row r="726">
          <cell r="A726" t="str">
            <v>G6D0</v>
          </cell>
          <cell r="B726" t="str">
            <v>G0D0</v>
          </cell>
          <cell r="C726" t="str">
            <v>M6</v>
          </cell>
        </row>
        <row r="727">
          <cell r="A727" t="str">
            <v>G7D0</v>
          </cell>
          <cell r="B727" t="str">
            <v>G0D0</v>
          </cell>
          <cell r="C727" t="str">
            <v>M7</v>
          </cell>
        </row>
        <row r="728">
          <cell r="A728" t="str">
            <v>G9D0</v>
          </cell>
          <cell r="B728" t="str">
            <v>G0D0</v>
          </cell>
          <cell r="C728" t="str">
            <v>M9</v>
          </cell>
        </row>
        <row r="729">
          <cell r="A729" t="str">
            <v>GVD0</v>
          </cell>
          <cell r="B729" t="str">
            <v>G0D0</v>
          </cell>
          <cell r="C729" t="str">
            <v>M10</v>
          </cell>
        </row>
        <row r="730">
          <cell r="A730" t="str">
            <v>G0DE</v>
          </cell>
          <cell r="B730" t="str">
            <v>G0D0</v>
          </cell>
          <cell r="C730" t="str">
            <v>M15</v>
          </cell>
        </row>
        <row r="731">
          <cell r="A731" t="str">
            <v>G0DF</v>
          </cell>
          <cell r="B731" t="str">
            <v>G0D0</v>
          </cell>
          <cell r="C731" t="str">
            <v>M17</v>
          </cell>
        </row>
        <row r="732">
          <cell r="A732" t="str">
            <v>G1DJ</v>
          </cell>
          <cell r="B732" t="str">
            <v>G0DJ</v>
          </cell>
          <cell r="C732" t="str">
            <v>M1</v>
          </cell>
        </row>
        <row r="733">
          <cell r="A733" t="str">
            <v>G2DJ</v>
          </cell>
          <cell r="B733" t="str">
            <v>G0DJ</v>
          </cell>
          <cell r="C733" t="str">
            <v>M2</v>
          </cell>
        </row>
        <row r="734">
          <cell r="A734" t="str">
            <v>G3DJ</v>
          </cell>
          <cell r="B734" t="str">
            <v>G0DJ</v>
          </cell>
          <cell r="C734" t="str">
            <v>M3</v>
          </cell>
        </row>
        <row r="735">
          <cell r="A735" t="str">
            <v>G4DJ</v>
          </cell>
          <cell r="B735" t="str">
            <v>G0DJ</v>
          </cell>
          <cell r="C735" t="str">
            <v>M4</v>
          </cell>
        </row>
        <row r="736">
          <cell r="A736" t="str">
            <v>G5DJ</v>
          </cell>
          <cell r="B736" t="str">
            <v>G0DJ</v>
          </cell>
          <cell r="C736" t="str">
            <v>M5</v>
          </cell>
        </row>
        <row r="737">
          <cell r="A737" t="str">
            <v>G6DJ</v>
          </cell>
          <cell r="B737" t="str">
            <v>G0DJ</v>
          </cell>
          <cell r="C737" t="str">
            <v>M6</v>
          </cell>
        </row>
        <row r="738">
          <cell r="A738" t="str">
            <v>G9DJ</v>
          </cell>
          <cell r="B738" t="str">
            <v>G0DJ</v>
          </cell>
          <cell r="C738" t="str">
            <v>M9</v>
          </cell>
        </row>
        <row r="739">
          <cell r="A739" t="str">
            <v>GVDJ</v>
          </cell>
          <cell r="B739" t="str">
            <v>G0DJ</v>
          </cell>
          <cell r="C739" t="str">
            <v>M10</v>
          </cell>
        </row>
        <row r="740">
          <cell r="A740" t="str">
            <v>G1DP</v>
          </cell>
          <cell r="B740" t="str">
            <v>G0DP</v>
          </cell>
          <cell r="C740" t="str">
            <v>M1</v>
          </cell>
        </row>
        <row r="741">
          <cell r="A741" t="str">
            <v>G2DP</v>
          </cell>
          <cell r="B741" t="str">
            <v>G0DP</v>
          </cell>
          <cell r="C741" t="str">
            <v>M2</v>
          </cell>
        </row>
        <row r="742">
          <cell r="A742" t="str">
            <v>G3DP</v>
          </cell>
          <cell r="B742" t="str">
            <v>G0DP</v>
          </cell>
          <cell r="C742" t="str">
            <v>M3</v>
          </cell>
        </row>
        <row r="743">
          <cell r="A743" t="str">
            <v>G4DP</v>
          </cell>
          <cell r="B743" t="str">
            <v>G0DP</v>
          </cell>
          <cell r="C743" t="str">
            <v>M4</v>
          </cell>
        </row>
        <row r="744">
          <cell r="A744" t="str">
            <v>G5DP</v>
          </cell>
          <cell r="B744" t="str">
            <v>G0DP</v>
          </cell>
          <cell r="C744" t="str">
            <v>M5</v>
          </cell>
        </row>
        <row r="745">
          <cell r="A745" t="str">
            <v>G6DP</v>
          </cell>
          <cell r="B745" t="str">
            <v>G0DP</v>
          </cell>
          <cell r="C745" t="str">
            <v>M6</v>
          </cell>
        </row>
        <row r="746">
          <cell r="A746" t="str">
            <v>G9DP</v>
          </cell>
          <cell r="B746" t="str">
            <v>G0DP</v>
          </cell>
          <cell r="C746" t="str">
            <v>M9</v>
          </cell>
        </row>
        <row r="747">
          <cell r="A747" t="str">
            <v>GVDP</v>
          </cell>
          <cell r="B747" t="str">
            <v>G0DP</v>
          </cell>
          <cell r="C747" t="str">
            <v>M10</v>
          </cell>
        </row>
        <row r="748">
          <cell r="A748" t="str">
            <v>G1E0</v>
          </cell>
          <cell r="B748" t="str">
            <v>G0E0</v>
          </cell>
          <cell r="C748" t="str">
            <v>M1</v>
          </cell>
        </row>
        <row r="749">
          <cell r="A749" t="str">
            <v>G2E0</v>
          </cell>
          <cell r="B749" t="str">
            <v>G0E0</v>
          </cell>
          <cell r="C749" t="str">
            <v>M2</v>
          </cell>
        </row>
        <row r="750">
          <cell r="A750" t="str">
            <v>G3E0</v>
          </cell>
          <cell r="B750" t="str">
            <v>G0E0</v>
          </cell>
          <cell r="C750" t="str">
            <v>M3</v>
          </cell>
        </row>
        <row r="751">
          <cell r="A751" t="str">
            <v>G4E0</v>
          </cell>
          <cell r="B751" t="str">
            <v>G0E0</v>
          </cell>
          <cell r="C751" t="str">
            <v>M4</v>
          </cell>
        </row>
        <row r="752">
          <cell r="A752" t="str">
            <v>G5E0</v>
          </cell>
          <cell r="B752" t="str">
            <v>G0E0</v>
          </cell>
          <cell r="C752" t="str">
            <v>M5</v>
          </cell>
        </row>
        <row r="753">
          <cell r="A753" t="str">
            <v>G6E0</v>
          </cell>
          <cell r="B753" t="str">
            <v>G0E0</v>
          </cell>
          <cell r="C753" t="str">
            <v>M6</v>
          </cell>
        </row>
        <row r="754">
          <cell r="A754" t="str">
            <v>G9E0</v>
          </cell>
          <cell r="B754" t="str">
            <v>G0E0</v>
          </cell>
          <cell r="C754" t="str">
            <v>M9</v>
          </cell>
        </row>
        <row r="755">
          <cell r="A755" t="str">
            <v>GVE0</v>
          </cell>
          <cell r="B755" t="str">
            <v>G0E0</v>
          </cell>
          <cell r="C755" t="str">
            <v>M10</v>
          </cell>
        </row>
        <row r="756">
          <cell r="A756" t="str">
            <v>G1F0</v>
          </cell>
          <cell r="B756" t="str">
            <v>G0F0</v>
          </cell>
          <cell r="C756" t="str">
            <v>M1</v>
          </cell>
        </row>
        <row r="757">
          <cell r="A757" t="str">
            <v>G2F0</v>
          </cell>
          <cell r="B757" t="str">
            <v>G0F0</v>
          </cell>
          <cell r="C757" t="str">
            <v>M2</v>
          </cell>
        </row>
        <row r="758">
          <cell r="A758" t="str">
            <v>G3F0</v>
          </cell>
          <cell r="B758" t="str">
            <v>G0F0</v>
          </cell>
          <cell r="C758" t="str">
            <v>M3</v>
          </cell>
        </row>
        <row r="759">
          <cell r="A759" t="str">
            <v>G4F0</v>
          </cell>
          <cell r="B759" t="str">
            <v>G0F0</v>
          </cell>
          <cell r="C759" t="str">
            <v>M4</v>
          </cell>
        </row>
        <row r="760">
          <cell r="A760" t="str">
            <v>G5F0</v>
          </cell>
          <cell r="B760" t="str">
            <v>G0F0</v>
          </cell>
          <cell r="C760" t="str">
            <v>M5</v>
          </cell>
        </row>
        <row r="761">
          <cell r="A761" t="str">
            <v>G6F0</v>
          </cell>
          <cell r="B761" t="str">
            <v>G0F0</v>
          </cell>
          <cell r="C761" t="str">
            <v>M6</v>
          </cell>
        </row>
        <row r="762">
          <cell r="A762" t="str">
            <v>G9F0</v>
          </cell>
          <cell r="B762" t="str">
            <v>G0F0</v>
          </cell>
          <cell r="C762" t="str">
            <v>M9</v>
          </cell>
        </row>
        <row r="763">
          <cell r="A763" t="str">
            <v>GVF0</v>
          </cell>
          <cell r="B763" t="str">
            <v>G0F0</v>
          </cell>
          <cell r="C763" t="str">
            <v>M10</v>
          </cell>
        </row>
        <row r="764">
          <cell r="A764" t="str">
            <v>G1G0</v>
          </cell>
          <cell r="B764" t="str">
            <v>G0G0</v>
          </cell>
          <cell r="C764" t="str">
            <v>M1</v>
          </cell>
        </row>
        <row r="765">
          <cell r="A765" t="str">
            <v>G2G0</v>
          </cell>
          <cell r="B765" t="str">
            <v>G0G0</v>
          </cell>
          <cell r="C765" t="str">
            <v>M2</v>
          </cell>
        </row>
        <row r="766">
          <cell r="A766" t="str">
            <v>G3G0</v>
          </cell>
          <cell r="B766" t="str">
            <v>G0G0</v>
          </cell>
          <cell r="C766" t="str">
            <v>M3</v>
          </cell>
        </row>
        <row r="767">
          <cell r="A767" t="str">
            <v>G4G0</v>
          </cell>
          <cell r="B767" t="str">
            <v>G0G0</v>
          </cell>
          <cell r="C767" t="str">
            <v>M4</v>
          </cell>
        </row>
        <row r="768">
          <cell r="A768" t="str">
            <v>G5G0</v>
          </cell>
          <cell r="B768" t="str">
            <v>G0G0</v>
          </cell>
          <cell r="C768" t="str">
            <v>M5</v>
          </cell>
        </row>
        <row r="769">
          <cell r="A769" t="str">
            <v>G6G0</v>
          </cell>
          <cell r="B769" t="str">
            <v>G0G0</v>
          </cell>
          <cell r="C769" t="str">
            <v>M6</v>
          </cell>
        </row>
        <row r="770">
          <cell r="A770" t="str">
            <v>G9G0</v>
          </cell>
          <cell r="B770" t="str">
            <v>G0G0</v>
          </cell>
          <cell r="C770" t="str">
            <v>M9</v>
          </cell>
        </row>
        <row r="771">
          <cell r="A771" t="str">
            <v>GVG0</v>
          </cell>
          <cell r="B771" t="str">
            <v>G0G0</v>
          </cell>
          <cell r="C771" t="str">
            <v>M10</v>
          </cell>
        </row>
        <row r="772">
          <cell r="A772" t="str">
            <v>G1H0</v>
          </cell>
          <cell r="B772" t="str">
            <v>G0H0</v>
          </cell>
          <cell r="C772" t="str">
            <v>M1</v>
          </cell>
        </row>
        <row r="773">
          <cell r="A773" t="str">
            <v>G2H0</v>
          </cell>
          <cell r="B773" t="str">
            <v>G0H0</v>
          </cell>
          <cell r="C773" t="str">
            <v>M2</v>
          </cell>
        </row>
        <row r="774">
          <cell r="A774" t="str">
            <v>G3H0</v>
          </cell>
          <cell r="B774" t="str">
            <v>G0H0</v>
          </cell>
          <cell r="C774" t="str">
            <v>M3</v>
          </cell>
        </row>
        <row r="775">
          <cell r="A775" t="str">
            <v>G4H0</v>
          </cell>
          <cell r="B775" t="str">
            <v>G0H0</v>
          </cell>
          <cell r="C775" t="str">
            <v>M4</v>
          </cell>
        </row>
        <row r="776">
          <cell r="A776" t="str">
            <v>G5H0</v>
          </cell>
          <cell r="B776" t="str">
            <v>G0H0</v>
          </cell>
          <cell r="C776" t="str">
            <v>M5</v>
          </cell>
        </row>
        <row r="777">
          <cell r="A777" t="str">
            <v>G6H0</v>
          </cell>
          <cell r="B777" t="str">
            <v>G0H0</v>
          </cell>
          <cell r="C777" t="str">
            <v>M6</v>
          </cell>
        </row>
        <row r="778">
          <cell r="A778" t="str">
            <v>G9H0</v>
          </cell>
          <cell r="B778" t="str">
            <v>G0H0</v>
          </cell>
          <cell r="C778" t="str">
            <v>M9</v>
          </cell>
        </row>
        <row r="779">
          <cell r="A779" t="str">
            <v>GVH0</v>
          </cell>
          <cell r="B779" t="str">
            <v>G0H0</v>
          </cell>
          <cell r="C779" t="str">
            <v>M10</v>
          </cell>
        </row>
        <row r="780">
          <cell r="A780" t="str">
            <v>GFHU</v>
          </cell>
          <cell r="B780" t="str">
            <v>G0HU</v>
          </cell>
          <cell r="C780" t="str">
            <v>M16</v>
          </cell>
        </row>
        <row r="781">
          <cell r="A781" t="str">
            <v>G1I0</v>
          </cell>
          <cell r="B781" t="str">
            <v>G0I0</v>
          </cell>
          <cell r="C781" t="str">
            <v>M1</v>
          </cell>
        </row>
        <row r="782">
          <cell r="A782" t="str">
            <v>G2I0</v>
          </cell>
          <cell r="B782" t="str">
            <v>G0I0</v>
          </cell>
          <cell r="C782" t="str">
            <v>M2</v>
          </cell>
        </row>
        <row r="783">
          <cell r="A783" t="str">
            <v>G3I0</v>
          </cell>
          <cell r="B783" t="str">
            <v>G0I0</v>
          </cell>
          <cell r="C783" t="str">
            <v>M3</v>
          </cell>
        </row>
        <row r="784">
          <cell r="A784" t="str">
            <v>G4I0</v>
          </cell>
          <cell r="B784" t="str">
            <v>G0I0</v>
          </cell>
          <cell r="C784" t="str">
            <v>M4</v>
          </cell>
        </row>
        <row r="785">
          <cell r="A785" t="str">
            <v>G5I0</v>
          </cell>
          <cell r="B785" t="str">
            <v>G0I0</v>
          </cell>
          <cell r="C785" t="str">
            <v>M5</v>
          </cell>
        </row>
        <row r="786">
          <cell r="A786" t="str">
            <v>G6I0</v>
          </cell>
          <cell r="B786" t="str">
            <v>G0I0</v>
          </cell>
          <cell r="C786" t="str">
            <v>M6</v>
          </cell>
        </row>
        <row r="787">
          <cell r="A787" t="str">
            <v>G9I0</v>
          </cell>
          <cell r="B787" t="str">
            <v>G0I0</v>
          </cell>
          <cell r="C787" t="str">
            <v>M9</v>
          </cell>
        </row>
        <row r="788">
          <cell r="A788" t="str">
            <v>GVI0</v>
          </cell>
          <cell r="B788" t="str">
            <v>G0I0</v>
          </cell>
          <cell r="C788" t="str">
            <v>M10</v>
          </cell>
        </row>
        <row r="789">
          <cell r="A789" t="str">
            <v>G1IN</v>
          </cell>
          <cell r="B789" t="str">
            <v>G0IN</v>
          </cell>
          <cell r="C789" t="str">
            <v>M1</v>
          </cell>
        </row>
        <row r="790">
          <cell r="A790" t="str">
            <v>G2IN</v>
          </cell>
          <cell r="B790" t="str">
            <v>G0IN</v>
          </cell>
          <cell r="C790" t="str">
            <v>M2</v>
          </cell>
        </row>
        <row r="791">
          <cell r="A791" t="str">
            <v>G3IN</v>
          </cell>
          <cell r="B791" t="str">
            <v>G0IN</v>
          </cell>
          <cell r="C791" t="str">
            <v>M3</v>
          </cell>
        </row>
        <row r="792">
          <cell r="A792" t="str">
            <v>G4IN</v>
          </cell>
          <cell r="B792" t="str">
            <v>G0IN</v>
          </cell>
          <cell r="C792" t="str">
            <v>M4</v>
          </cell>
        </row>
        <row r="793">
          <cell r="A793" t="str">
            <v>G5IN</v>
          </cell>
          <cell r="B793" t="str">
            <v>G0IN</v>
          </cell>
          <cell r="C793" t="str">
            <v>M5</v>
          </cell>
        </row>
        <row r="794">
          <cell r="A794" t="str">
            <v>G6IN</v>
          </cell>
          <cell r="B794" t="str">
            <v>G0IN</v>
          </cell>
          <cell r="C794" t="str">
            <v>M6</v>
          </cell>
        </row>
        <row r="795">
          <cell r="A795" t="str">
            <v>G9IN</v>
          </cell>
          <cell r="B795" t="str">
            <v>G0IN</v>
          </cell>
          <cell r="C795" t="str">
            <v>M9</v>
          </cell>
        </row>
        <row r="796">
          <cell r="A796" t="str">
            <v>GVIN</v>
          </cell>
          <cell r="B796" t="str">
            <v>G0IN</v>
          </cell>
          <cell r="C796" t="str">
            <v>M10</v>
          </cell>
        </row>
        <row r="797">
          <cell r="A797" t="str">
            <v>G1J0</v>
          </cell>
          <cell r="B797" t="str">
            <v>G0J0</v>
          </cell>
          <cell r="C797" t="str">
            <v>M1</v>
          </cell>
        </row>
        <row r="798">
          <cell r="A798" t="str">
            <v>G2J0</v>
          </cell>
          <cell r="B798" t="str">
            <v>G0J0</v>
          </cell>
          <cell r="C798" t="str">
            <v>M2</v>
          </cell>
        </row>
        <row r="799">
          <cell r="A799" t="str">
            <v>G3J0</v>
          </cell>
          <cell r="B799" t="str">
            <v>G0J0</v>
          </cell>
          <cell r="C799" t="str">
            <v>M3</v>
          </cell>
        </row>
        <row r="800">
          <cell r="A800" t="str">
            <v>G4J0</v>
          </cell>
          <cell r="B800" t="str">
            <v>G0J0</v>
          </cell>
          <cell r="C800" t="str">
            <v>M4</v>
          </cell>
        </row>
        <row r="801">
          <cell r="A801" t="str">
            <v>G5J0</v>
          </cell>
          <cell r="B801" t="str">
            <v>G0J0</v>
          </cell>
          <cell r="C801" t="str">
            <v>M5</v>
          </cell>
        </row>
        <row r="802">
          <cell r="A802" t="str">
            <v>G7J0</v>
          </cell>
          <cell r="B802" t="str">
            <v>G0J0</v>
          </cell>
          <cell r="C802" t="str">
            <v>M7</v>
          </cell>
        </row>
        <row r="803">
          <cell r="A803" t="str">
            <v>GFJ0</v>
          </cell>
          <cell r="B803" t="str">
            <v>G0J0</v>
          </cell>
          <cell r="C803" t="str">
            <v>M16</v>
          </cell>
        </row>
        <row r="804">
          <cell r="A804" t="str">
            <v>GVJ0</v>
          </cell>
          <cell r="B804" t="str">
            <v>G0J0</v>
          </cell>
          <cell r="C804" t="str">
            <v>M10</v>
          </cell>
        </row>
        <row r="805">
          <cell r="A805" t="str">
            <v>G1K0</v>
          </cell>
          <cell r="B805" t="str">
            <v>G0K0</v>
          </cell>
          <cell r="C805" t="str">
            <v>M1</v>
          </cell>
        </row>
        <row r="806">
          <cell r="A806" t="str">
            <v>G2K0</v>
          </cell>
          <cell r="B806" t="str">
            <v>G0K0</v>
          </cell>
          <cell r="C806" t="str">
            <v>M2</v>
          </cell>
        </row>
        <row r="807">
          <cell r="A807" t="str">
            <v>G3K0</v>
          </cell>
          <cell r="B807" t="str">
            <v>G0K0</v>
          </cell>
          <cell r="C807" t="str">
            <v>M3</v>
          </cell>
        </row>
        <row r="808">
          <cell r="A808" t="str">
            <v>G4K0</v>
          </cell>
          <cell r="B808" t="str">
            <v>G0K0</v>
          </cell>
          <cell r="C808" t="str">
            <v>M4</v>
          </cell>
        </row>
        <row r="809">
          <cell r="A809" t="str">
            <v>G5K0</v>
          </cell>
          <cell r="B809" t="str">
            <v>G0K0</v>
          </cell>
          <cell r="C809" t="str">
            <v>M5</v>
          </cell>
        </row>
        <row r="810">
          <cell r="A810" t="str">
            <v>G6K0</v>
          </cell>
          <cell r="B810" t="str">
            <v>G0K0</v>
          </cell>
          <cell r="C810" t="str">
            <v>M6</v>
          </cell>
        </row>
        <row r="811">
          <cell r="A811" t="str">
            <v>G9K0</v>
          </cell>
          <cell r="B811" t="str">
            <v>G0K0</v>
          </cell>
          <cell r="C811" t="str">
            <v>M9</v>
          </cell>
        </row>
        <row r="812">
          <cell r="A812" t="str">
            <v>GVK0</v>
          </cell>
          <cell r="B812" t="str">
            <v>G0K0</v>
          </cell>
          <cell r="C812" t="str">
            <v>M10</v>
          </cell>
        </row>
        <row r="813">
          <cell r="A813" t="str">
            <v>G1L0</v>
          </cell>
          <cell r="B813" t="str">
            <v>G0L0</v>
          </cell>
          <cell r="C813" t="str">
            <v>M1</v>
          </cell>
        </row>
        <row r="814">
          <cell r="A814" t="str">
            <v>G2L0</v>
          </cell>
          <cell r="B814" t="str">
            <v>G0L0</v>
          </cell>
          <cell r="C814" t="str">
            <v>M2</v>
          </cell>
        </row>
        <row r="815">
          <cell r="A815" t="str">
            <v>G3L0</v>
          </cell>
          <cell r="B815" t="str">
            <v>G0L0</v>
          </cell>
          <cell r="C815" t="str">
            <v>M3</v>
          </cell>
        </row>
        <row r="816">
          <cell r="A816" t="str">
            <v>G4L0</v>
          </cell>
          <cell r="B816" t="str">
            <v>G0L0</v>
          </cell>
          <cell r="C816" t="str">
            <v>M4</v>
          </cell>
        </row>
        <row r="817">
          <cell r="A817" t="str">
            <v>G5L0</v>
          </cell>
          <cell r="B817" t="str">
            <v>G0L0</v>
          </cell>
          <cell r="C817" t="str">
            <v>M5</v>
          </cell>
        </row>
        <row r="818">
          <cell r="A818" t="str">
            <v>G6L0</v>
          </cell>
          <cell r="B818" t="str">
            <v>G0L0</v>
          </cell>
          <cell r="C818" t="str">
            <v>M6</v>
          </cell>
        </row>
        <row r="819">
          <cell r="A819" t="str">
            <v>G7L0</v>
          </cell>
          <cell r="B819" t="str">
            <v>G0L0</v>
          </cell>
          <cell r="C819" t="str">
            <v>M7</v>
          </cell>
        </row>
        <row r="820">
          <cell r="A820" t="str">
            <v>G8L0</v>
          </cell>
          <cell r="B820" t="str">
            <v>G0L0</v>
          </cell>
          <cell r="C820" t="str">
            <v>M8</v>
          </cell>
        </row>
        <row r="821">
          <cell r="A821" t="str">
            <v>G9L0</v>
          </cell>
          <cell r="B821" t="str">
            <v>G0L0</v>
          </cell>
          <cell r="C821" t="str">
            <v>M9</v>
          </cell>
        </row>
        <row r="822">
          <cell r="A822" t="str">
            <v>GBL0</v>
          </cell>
          <cell r="B822" t="str">
            <v>GAL0</v>
          </cell>
          <cell r="C822" t="str">
            <v>M12</v>
          </cell>
        </row>
        <row r="823">
          <cell r="A823" t="str">
            <v>GFL0</v>
          </cell>
          <cell r="B823" t="str">
            <v>G0L0</v>
          </cell>
          <cell r="C823" t="str">
            <v>M16</v>
          </cell>
        </row>
        <row r="824">
          <cell r="A824" t="str">
            <v>GLL0</v>
          </cell>
          <cell r="B824" t="str">
            <v>G0L0</v>
          </cell>
          <cell r="C824" t="str">
            <v>M23</v>
          </cell>
        </row>
        <row r="825">
          <cell r="A825" t="str">
            <v>GML0</v>
          </cell>
          <cell r="B825" t="str">
            <v>G0L0</v>
          </cell>
          <cell r="C825" t="str">
            <v>M31</v>
          </cell>
        </row>
        <row r="826">
          <cell r="A826" t="str">
            <v>GNL0</v>
          </cell>
          <cell r="B826" t="str">
            <v>G0L0</v>
          </cell>
          <cell r="C826" t="str">
            <v>M22</v>
          </cell>
        </row>
        <row r="827">
          <cell r="A827" t="str">
            <v>GPL0</v>
          </cell>
          <cell r="B827" t="str">
            <v>G0L0</v>
          </cell>
          <cell r="C827" t="str">
            <v>M26</v>
          </cell>
        </row>
        <row r="828">
          <cell r="A828" t="str">
            <v>G8LI</v>
          </cell>
          <cell r="B828" t="str">
            <v>G0LI</v>
          </cell>
          <cell r="C828" t="str">
            <v>M8</v>
          </cell>
        </row>
        <row r="829">
          <cell r="A829" t="str">
            <v>GLLI</v>
          </cell>
          <cell r="B829" t="str">
            <v>G0LI</v>
          </cell>
          <cell r="C829" t="str">
            <v>M23</v>
          </cell>
        </row>
        <row r="830">
          <cell r="A830" t="str">
            <v>GNLI</v>
          </cell>
          <cell r="B830" t="str">
            <v>G0LI</v>
          </cell>
          <cell r="C830" t="str">
            <v>M24</v>
          </cell>
        </row>
        <row r="831">
          <cell r="A831" t="str">
            <v>GPLI</v>
          </cell>
          <cell r="B831" t="str">
            <v>G0LI</v>
          </cell>
          <cell r="C831" t="str">
            <v>M26</v>
          </cell>
        </row>
        <row r="832">
          <cell r="A832" t="str">
            <v>GWLI</v>
          </cell>
          <cell r="B832" t="str">
            <v>G0LI</v>
          </cell>
          <cell r="C832" t="str">
            <v>M31</v>
          </cell>
        </row>
        <row r="833">
          <cell r="A833" t="str">
            <v>G1M0</v>
          </cell>
          <cell r="B833" t="str">
            <v>G0M0</v>
          </cell>
          <cell r="C833" t="str">
            <v>M1</v>
          </cell>
        </row>
        <row r="834">
          <cell r="A834" t="str">
            <v>G2M0</v>
          </cell>
          <cell r="B834" t="str">
            <v>G0M0</v>
          </cell>
          <cell r="C834" t="str">
            <v>M2</v>
          </cell>
        </row>
        <row r="835">
          <cell r="A835" t="str">
            <v>G3M0</v>
          </cell>
          <cell r="B835" t="str">
            <v>G0M0</v>
          </cell>
          <cell r="C835" t="str">
            <v>M3</v>
          </cell>
        </row>
        <row r="836">
          <cell r="A836" t="str">
            <v>G4M0</v>
          </cell>
          <cell r="B836" t="str">
            <v>G0M0</v>
          </cell>
          <cell r="C836" t="str">
            <v>M4</v>
          </cell>
        </row>
        <row r="837">
          <cell r="A837" t="str">
            <v>G5M0</v>
          </cell>
          <cell r="B837" t="str">
            <v>G0M0</v>
          </cell>
          <cell r="C837" t="str">
            <v>M5</v>
          </cell>
        </row>
        <row r="838">
          <cell r="A838" t="str">
            <v>G6M0</v>
          </cell>
          <cell r="B838" t="str">
            <v>G0M0</v>
          </cell>
          <cell r="C838" t="str">
            <v>M6</v>
          </cell>
        </row>
        <row r="839">
          <cell r="A839" t="str">
            <v>G9M0</v>
          </cell>
          <cell r="B839" t="str">
            <v>G0M0</v>
          </cell>
          <cell r="C839" t="str">
            <v>M9</v>
          </cell>
        </row>
        <row r="840">
          <cell r="A840" t="str">
            <v>GFM0</v>
          </cell>
          <cell r="B840" t="str">
            <v>G0M0</v>
          </cell>
          <cell r="C840" t="str">
            <v>M16</v>
          </cell>
        </row>
        <row r="841">
          <cell r="A841" t="str">
            <v>GVM0</v>
          </cell>
          <cell r="B841" t="str">
            <v>G0M0</v>
          </cell>
          <cell r="C841" t="str">
            <v>M10</v>
          </cell>
        </row>
        <row r="842">
          <cell r="A842" t="str">
            <v>G1N0</v>
          </cell>
          <cell r="B842" t="str">
            <v>G0N0</v>
          </cell>
          <cell r="C842" t="str">
            <v>M1</v>
          </cell>
        </row>
        <row r="843">
          <cell r="A843" t="str">
            <v>G2N0</v>
          </cell>
          <cell r="B843" t="str">
            <v>G0N0</v>
          </cell>
          <cell r="C843" t="str">
            <v>M2</v>
          </cell>
        </row>
        <row r="844">
          <cell r="A844" t="str">
            <v>G3N0</v>
          </cell>
          <cell r="B844" t="str">
            <v>G0N0</v>
          </cell>
          <cell r="C844" t="str">
            <v>M3</v>
          </cell>
        </row>
        <row r="845">
          <cell r="A845" t="str">
            <v>G4N0</v>
          </cell>
          <cell r="B845" t="str">
            <v>G0N0</v>
          </cell>
          <cell r="C845" t="str">
            <v>M4</v>
          </cell>
        </row>
        <row r="846">
          <cell r="A846" t="str">
            <v>G5N0</v>
          </cell>
          <cell r="B846" t="str">
            <v>G0N0</v>
          </cell>
          <cell r="C846" t="str">
            <v>M5</v>
          </cell>
        </row>
        <row r="847">
          <cell r="A847" t="str">
            <v>G6N0</v>
          </cell>
          <cell r="B847" t="str">
            <v>G0N0</v>
          </cell>
          <cell r="C847" t="str">
            <v>M6</v>
          </cell>
        </row>
        <row r="848">
          <cell r="A848" t="str">
            <v>G9N0</v>
          </cell>
          <cell r="B848" t="str">
            <v>G0N0</v>
          </cell>
          <cell r="C848" t="str">
            <v>M9</v>
          </cell>
        </row>
        <row r="849">
          <cell r="A849" t="str">
            <v>GVN0</v>
          </cell>
          <cell r="B849" t="str">
            <v>G0N0</v>
          </cell>
          <cell r="C849" t="str">
            <v>M10</v>
          </cell>
        </row>
        <row r="850">
          <cell r="A850" t="str">
            <v>GFPL</v>
          </cell>
          <cell r="B850" t="str">
            <v>G0PL</v>
          </cell>
          <cell r="C850" t="str">
            <v>M16</v>
          </cell>
        </row>
        <row r="851">
          <cell r="A851" t="str">
            <v>G1QI</v>
          </cell>
          <cell r="B851" t="str">
            <v>G0QI</v>
          </cell>
          <cell r="C851" t="str">
            <v>M1</v>
          </cell>
        </row>
        <row r="852">
          <cell r="A852" t="str">
            <v>G2QI</v>
          </cell>
          <cell r="B852" t="str">
            <v>G0QI</v>
          </cell>
          <cell r="C852" t="str">
            <v>M2</v>
          </cell>
        </row>
        <row r="853">
          <cell r="A853" t="str">
            <v>G3QI</v>
          </cell>
          <cell r="B853" t="str">
            <v>G0QI</v>
          </cell>
          <cell r="C853" t="str">
            <v>M3</v>
          </cell>
        </row>
        <row r="854">
          <cell r="A854" t="str">
            <v>G4QI</v>
          </cell>
          <cell r="B854" t="str">
            <v>G0QI</v>
          </cell>
          <cell r="C854" t="str">
            <v>M4</v>
          </cell>
        </row>
        <row r="855">
          <cell r="A855" t="str">
            <v>G5QI</v>
          </cell>
          <cell r="B855" t="str">
            <v>G0QI</v>
          </cell>
          <cell r="C855" t="str">
            <v>M5</v>
          </cell>
        </row>
        <row r="856">
          <cell r="A856" t="str">
            <v>G6QI</v>
          </cell>
          <cell r="B856" t="str">
            <v>G0QI</v>
          </cell>
          <cell r="C856" t="str">
            <v>M6</v>
          </cell>
        </row>
        <row r="857">
          <cell r="A857" t="str">
            <v>G8QI</v>
          </cell>
          <cell r="B857" t="str">
            <v>G0QI</v>
          </cell>
          <cell r="C857" t="str">
            <v>M8</v>
          </cell>
        </row>
        <row r="858">
          <cell r="A858" t="str">
            <v>G9QI</v>
          </cell>
          <cell r="B858" t="str">
            <v>G0QI</v>
          </cell>
          <cell r="C858" t="str">
            <v>M9</v>
          </cell>
        </row>
        <row r="859">
          <cell r="A859" t="str">
            <v>GLQI</v>
          </cell>
          <cell r="B859" t="str">
            <v>G0QI</v>
          </cell>
          <cell r="C859" t="str">
            <v>M23</v>
          </cell>
        </row>
        <row r="860">
          <cell r="A860" t="str">
            <v>GVQI</v>
          </cell>
          <cell r="B860" t="str">
            <v>G0QI</v>
          </cell>
          <cell r="C860" t="str">
            <v>M10</v>
          </cell>
        </row>
        <row r="861">
          <cell r="A861" t="str">
            <v>GWQI</v>
          </cell>
          <cell r="B861" t="str">
            <v>G0QI</v>
          </cell>
          <cell r="C861" t="str">
            <v>M31</v>
          </cell>
        </row>
        <row r="862">
          <cell r="A862" t="str">
            <v>G1R0</v>
          </cell>
          <cell r="B862" t="str">
            <v>G0R0</v>
          </cell>
          <cell r="C862" t="str">
            <v>M1</v>
          </cell>
        </row>
        <row r="863">
          <cell r="A863" t="str">
            <v>G2R0</v>
          </cell>
          <cell r="B863" t="str">
            <v>G0R0</v>
          </cell>
          <cell r="C863" t="str">
            <v>M2</v>
          </cell>
        </row>
        <row r="864">
          <cell r="A864" t="str">
            <v>G3R0</v>
          </cell>
          <cell r="B864" t="str">
            <v>G0R0</v>
          </cell>
          <cell r="C864" t="str">
            <v>M3</v>
          </cell>
        </row>
        <row r="865">
          <cell r="A865" t="str">
            <v>G4R0</v>
          </cell>
          <cell r="B865" t="str">
            <v>G0R0</v>
          </cell>
          <cell r="C865" t="str">
            <v>M4</v>
          </cell>
        </row>
        <row r="866">
          <cell r="A866" t="str">
            <v>G5R0</v>
          </cell>
          <cell r="B866" t="str">
            <v>G0R0</v>
          </cell>
          <cell r="C866" t="str">
            <v>M5</v>
          </cell>
        </row>
        <row r="867">
          <cell r="A867" t="str">
            <v>G6R0</v>
          </cell>
          <cell r="B867" t="str">
            <v>G0R0</v>
          </cell>
          <cell r="C867" t="str">
            <v>M6</v>
          </cell>
        </row>
        <row r="868">
          <cell r="A868" t="str">
            <v>G9R0</v>
          </cell>
          <cell r="B868" t="str">
            <v>G0R0</v>
          </cell>
          <cell r="C868" t="str">
            <v>M9</v>
          </cell>
        </row>
        <row r="869">
          <cell r="A869" t="str">
            <v>GVR0</v>
          </cell>
          <cell r="B869" t="str">
            <v>G0R0</v>
          </cell>
          <cell r="C869" t="str">
            <v>M10</v>
          </cell>
        </row>
        <row r="870">
          <cell r="A870" t="str">
            <v>G1S0</v>
          </cell>
          <cell r="B870" t="str">
            <v>G0S0</v>
          </cell>
          <cell r="C870" t="str">
            <v>M1</v>
          </cell>
        </row>
        <row r="871">
          <cell r="A871" t="str">
            <v>G2S0</v>
          </cell>
          <cell r="B871" t="str">
            <v>G0S0</v>
          </cell>
          <cell r="C871" t="str">
            <v>M2</v>
          </cell>
        </row>
        <row r="872">
          <cell r="A872" t="str">
            <v>G3S0</v>
          </cell>
          <cell r="B872" t="str">
            <v>G0S0</v>
          </cell>
          <cell r="C872" t="str">
            <v>M3</v>
          </cell>
        </row>
        <row r="873">
          <cell r="A873" t="str">
            <v>G4S0</v>
          </cell>
          <cell r="B873" t="str">
            <v>G0S0</v>
          </cell>
          <cell r="C873" t="str">
            <v>M4</v>
          </cell>
        </row>
        <row r="874">
          <cell r="A874" t="str">
            <v>G5S0</v>
          </cell>
          <cell r="B874" t="str">
            <v>G0S0</v>
          </cell>
          <cell r="C874" t="str">
            <v>M5</v>
          </cell>
        </row>
        <row r="875">
          <cell r="A875" t="str">
            <v>G6S0</v>
          </cell>
          <cell r="B875" t="str">
            <v>G0S0</v>
          </cell>
          <cell r="C875" t="str">
            <v>M6</v>
          </cell>
        </row>
        <row r="876">
          <cell r="A876" t="str">
            <v>G9S0</v>
          </cell>
          <cell r="B876" t="str">
            <v>G0S0</v>
          </cell>
          <cell r="C876" t="str">
            <v>M9</v>
          </cell>
        </row>
        <row r="877">
          <cell r="A877" t="str">
            <v>GFS0</v>
          </cell>
          <cell r="B877" t="str">
            <v>G0S0</v>
          </cell>
          <cell r="C877" t="str">
            <v>M16</v>
          </cell>
        </row>
        <row r="878">
          <cell r="A878" t="str">
            <v>GVS0</v>
          </cell>
          <cell r="B878" t="str">
            <v>G0S0</v>
          </cell>
          <cell r="C878" t="str">
            <v>M10</v>
          </cell>
        </row>
        <row r="879">
          <cell r="A879" t="str">
            <v>GFSA</v>
          </cell>
          <cell r="B879" t="str">
            <v>G0SA</v>
          </cell>
          <cell r="C879" t="str">
            <v>M16</v>
          </cell>
        </row>
        <row r="880">
          <cell r="A880" t="str">
            <v>G1T0</v>
          </cell>
          <cell r="B880" t="str">
            <v>G0T0</v>
          </cell>
          <cell r="C880" t="str">
            <v>M1</v>
          </cell>
        </row>
        <row r="881">
          <cell r="A881" t="str">
            <v>G2T0</v>
          </cell>
          <cell r="B881" t="str">
            <v>G0T0</v>
          </cell>
          <cell r="C881" t="str">
            <v>M2</v>
          </cell>
        </row>
        <row r="882">
          <cell r="A882" t="str">
            <v>G3T0</v>
          </cell>
          <cell r="B882" t="str">
            <v>G0T0</v>
          </cell>
          <cell r="C882" t="str">
            <v>M3</v>
          </cell>
        </row>
        <row r="883">
          <cell r="A883" t="str">
            <v>G4T0</v>
          </cell>
          <cell r="B883" t="str">
            <v>G0T0</v>
          </cell>
          <cell r="C883" t="str">
            <v>M4</v>
          </cell>
        </row>
        <row r="884">
          <cell r="A884" t="str">
            <v>G5T0</v>
          </cell>
          <cell r="B884" t="str">
            <v>G0T0</v>
          </cell>
          <cell r="C884" t="str">
            <v>M5</v>
          </cell>
        </row>
        <row r="885">
          <cell r="A885" t="str">
            <v>G6T0</v>
          </cell>
          <cell r="B885" t="str">
            <v>G0T0</v>
          </cell>
          <cell r="C885" t="str">
            <v>M6</v>
          </cell>
        </row>
        <row r="886">
          <cell r="A886" t="str">
            <v>G9T0</v>
          </cell>
          <cell r="B886" t="str">
            <v>G0T0</v>
          </cell>
          <cell r="C886" t="str">
            <v>M9</v>
          </cell>
        </row>
        <row r="887">
          <cell r="A887" t="str">
            <v>GFT0</v>
          </cell>
          <cell r="B887" t="str">
            <v>G0T0</v>
          </cell>
          <cell r="C887" t="str">
            <v>M16</v>
          </cell>
        </row>
        <row r="888">
          <cell r="A888" t="str">
            <v>GVT0</v>
          </cell>
          <cell r="B888" t="str">
            <v>G0T0</v>
          </cell>
          <cell r="C888" t="str">
            <v>M10</v>
          </cell>
        </row>
        <row r="889">
          <cell r="A889" t="str">
            <v>G1U0</v>
          </cell>
          <cell r="B889" t="str">
            <v>G0U0</v>
          </cell>
          <cell r="C889" t="str">
            <v>M1</v>
          </cell>
        </row>
        <row r="890">
          <cell r="A890" t="str">
            <v>G2U0</v>
          </cell>
          <cell r="B890" t="str">
            <v>G0U0</v>
          </cell>
          <cell r="C890" t="str">
            <v>M2</v>
          </cell>
        </row>
        <row r="891">
          <cell r="A891" t="str">
            <v>G3U0</v>
          </cell>
          <cell r="B891" t="str">
            <v>G0U0</v>
          </cell>
          <cell r="C891" t="str">
            <v>M3</v>
          </cell>
        </row>
        <row r="892">
          <cell r="A892" t="str">
            <v>G4U0</v>
          </cell>
          <cell r="B892" t="str">
            <v>G0U0</v>
          </cell>
          <cell r="C892" t="str">
            <v>M4</v>
          </cell>
        </row>
        <row r="893">
          <cell r="A893" t="str">
            <v>G5U0</v>
          </cell>
          <cell r="B893" t="str">
            <v>G0U0</v>
          </cell>
          <cell r="C893" t="str">
            <v>M5</v>
          </cell>
        </row>
        <row r="894">
          <cell r="A894" t="str">
            <v>G6U0</v>
          </cell>
          <cell r="B894" t="str">
            <v>G0U0</v>
          </cell>
          <cell r="C894" t="str">
            <v>M6</v>
          </cell>
        </row>
        <row r="895">
          <cell r="A895" t="str">
            <v>G9U0</v>
          </cell>
          <cell r="B895" t="str">
            <v>G0U0</v>
          </cell>
          <cell r="C895" t="str">
            <v>M9</v>
          </cell>
        </row>
        <row r="896">
          <cell r="A896" t="str">
            <v>GVU0</v>
          </cell>
          <cell r="B896" t="str">
            <v>G0U0</v>
          </cell>
          <cell r="C896" t="str">
            <v>M10</v>
          </cell>
        </row>
        <row r="897">
          <cell r="A897" t="str">
            <v>G1W0</v>
          </cell>
          <cell r="B897" t="str">
            <v>G0W0</v>
          </cell>
          <cell r="C897" t="str">
            <v>M1</v>
          </cell>
        </row>
        <row r="898">
          <cell r="A898" t="str">
            <v>G2W0</v>
          </cell>
          <cell r="B898" t="str">
            <v>G0W0</v>
          </cell>
          <cell r="C898" t="str">
            <v>M2</v>
          </cell>
        </row>
        <row r="899">
          <cell r="A899" t="str">
            <v>G3W0</v>
          </cell>
          <cell r="B899" t="str">
            <v>G0W0</v>
          </cell>
          <cell r="C899" t="str">
            <v>M3</v>
          </cell>
        </row>
        <row r="900">
          <cell r="A900" t="str">
            <v>G4W0</v>
          </cell>
          <cell r="B900" t="str">
            <v>G0W0</v>
          </cell>
          <cell r="C900" t="str">
            <v>M4</v>
          </cell>
        </row>
        <row r="901">
          <cell r="A901" t="str">
            <v>G5W0</v>
          </cell>
          <cell r="B901" t="str">
            <v>G0W0</v>
          </cell>
          <cell r="C901" t="str">
            <v>M5</v>
          </cell>
        </row>
        <row r="902">
          <cell r="A902" t="str">
            <v>G6W0</v>
          </cell>
          <cell r="B902" t="str">
            <v>G0W0</v>
          </cell>
          <cell r="C902" t="str">
            <v>M6</v>
          </cell>
        </row>
        <row r="903">
          <cell r="A903" t="str">
            <v>G9W0</v>
          </cell>
          <cell r="B903" t="str">
            <v>G0W0</v>
          </cell>
          <cell r="C903" t="str">
            <v>M9</v>
          </cell>
        </row>
        <row r="904">
          <cell r="A904" t="str">
            <v>GFW0</v>
          </cell>
          <cell r="B904" t="str">
            <v>G0W0</v>
          </cell>
          <cell r="C904" t="str">
            <v>M16</v>
          </cell>
        </row>
        <row r="905">
          <cell r="A905" t="str">
            <v>GVW0</v>
          </cell>
          <cell r="B905" t="str">
            <v>G0W0</v>
          </cell>
          <cell r="C905" t="str">
            <v>M10</v>
          </cell>
        </row>
        <row r="906">
          <cell r="A906" t="str">
            <v>G1Y0</v>
          </cell>
          <cell r="B906" t="str">
            <v>G0Y0</v>
          </cell>
          <cell r="C906" t="str">
            <v>M1</v>
          </cell>
        </row>
        <row r="907">
          <cell r="A907" t="str">
            <v>G2Y0</v>
          </cell>
          <cell r="B907" t="str">
            <v>G0Y0</v>
          </cell>
          <cell r="C907" t="str">
            <v>M2</v>
          </cell>
        </row>
        <row r="908">
          <cell r="A908" t="str">
            <v>G3Y0</v>
          </cell>
          <cell r="B908" t="str">
            <v>G0Y0</v>
          </cell>
          <cell r="C908" t="str">
            <v>M3</v>
          </cell>
        </row>
        <row r="909">
          <cell r="A909" t="str">
            <v>G4Y0</v>
          </cell>
          <cell r="B909" t="str">
            <v>G0Y0</v>
          </cell>
          <cell r="C909" t="str">
            <v>M4</v>
          </cell>
        </row>
        <row r="910">
          <cell r="A910" t="str">
            <v>G5Y0</v>
          </cell>
          <cell r="B910" t="str">
            <v>G0Y0</v>
          </cell>
          <cell r="C910" t="str">
            <v>M5</v>
          </cell>
        </row>
        <row r="911">
          <cell r="A911" t="str">
            <v>G6Y0</v>
          </cell>
          <cell r="B911" t="str">
            <v>G0Y0</v>
          </cell>
          <cell r="C911" t="str">
            <v>M6</v>
          </cell>
        </row>
        <row r="912">
          <cell r="A912" t="str">
            <v>G9Y0</v>
          </cell>
          <cell r="B912" t="str">
            <v>G0Y0</v>
          </cell>
          <cell r="C912" t="str">
            <v>M9</v>
          </cell>
        </row>
        <row r="913">
          <cell r="A913" t="str">
            <v>GFY0</v>
          </cell>
          <cell r="B913" t="str">
            <v>G0Y0</v>
          </cell>
          <cell r="C913" t="str">
            <v>M16</v>
          </cell>
        </row>
        <row r="914">
          <cell r="A914" t="str">
            <v>GVY0</v>
          </cell>
          <cell r="B914" t="str">
            <v>G0Y0</v>
          </cell>
          <cell r="C914" t="str">
            <v>M10</v>
          </cell>
        </row>
        <row r="915">
          <cell r="A915" t="str">
            <v>G1Z0</v>
          </cell>
          <cell r="B915" t="str">
            <v>G0Z0</v>
          </cell>
          <cell r="C915" t="str">
            <v>M1</v>
          </cell>
        </row>
        <row r="916">
          <cell r="A916" t="str">
            <v>G2Z0</v>
          </cell>
          <cell r="B916" t="str">
            <v>G0Z0</v>
          </cell>
          <cell r="C916" t="str">
            <v>M2</v>
          </cell>
        </row>
        <row r="917">
          <cell r="A917" t="str">
            <v>G3Z0</v>
          </cell>
          <cell r="B917" t="str">
            <v>G0Z0</v>
          </cell>
          <cell r="C917" t="str">
            <v>M3</v>
          </cell>
        </row>
        <row r="918">
          <cell r="A918" t="str">
            <v>G4Z0</v>
          </cell>
          <cell r="B918" t="str">
            <v>G0Z0</v>
          </cell>
          <cell r="C918" t="str">
            <v>M4</v>
          </cell>
        </row>
        <row r="919">
          <cell r="A919" t="str">
            <v>G5Z0</v>
          </cell>
          <cell r="B919" t="str">
            <v>G0Z0</v>
          </cell>
          <cell r="C919" t="str">
            <v>M5</v>
          </cell>
        </row>
        <row r="920">
          <cell r="A920" t="str">
            <v>G6Z0</v>
          </cell>
          <cell r="B920" t="str">
            <v>G0Z0</v>
          </cell>
          <cell r="C920" t="str">
            <v>M6</v>
          </cell>
        </row>
        <row r="921">
          <cell r="A921" t="str">
            <v>G9Z0</v>
          </cell>
          <cell r="B921" t="str">
            <v>G0Z0</v>
          </cell>
          <cell r="C921" t="str">
            <v>M9</v>
          </cell>
        </row>
        <row r="922">
          <cell r="A922" t="str">
            <v>GFZ0</v>
          </cell>
          <cell r="B922" t="str">
            <v>G0Z0</v>
          </cell>
          <cell r="C922" t="str">
            <v>M16</v>
          </cell>
        </row>
        <row r="923">
          <cell r="A923" t="str">
            <v>GVZ0</v>
          </cell>
          <cell r="B923" t="str">
            <v>G0Z0</v>
          </cell>
          <cell r="C923" t="str">
            <v>M10</v>
          </cell>
        </row>
        <row r="924">
          <cell r="A924" t="str">
            <v>JC01</v>
          </cell>
          <cell r="B924" t="str">
            <v>JC00</v>
          </cell>
          <cell r="C924" t="str">
            <v>M1</v>
          </cell>
        </row>
        <row r="925">
          <cell r="A925" t="str">
            <v>JC02</v>
          </cell>
          <cell r="B925" t="str">
            <v>JC00</v>
          </cell>
          <cell r="C925" t="str">
            <v>M2</v>
          </cell>
        </row>
        <row r="926">
          <cell r="A926" t="str">
            <v>JC03</v>
          </cell>
          <cell r="B926" t="str">
            <v>JC00</v>
          </cell>
          <cell r="C926" t="str">
            <v>M3</v>
          </cell>
        </row>
        <row r="927">
          <cell r="A927" t="str">
            <v>JC04</v>
          </cell>
          <cell r="B927" t="str">
            <v>JC00</v>
          </cell>
          <cell r="C927" t="str">
            <v>M4</v>
          </cell>
        </row>
        <row r="928">
          <cell r="A928" t="str">
            <v>JC05</v>
          </cell>
          <cell r="B928" t="str">
            <v>JC00</v>
          </cell>
          <cell r="C928" t="str">
            <v>M5</v>
          </cell>
        </row>
        <row r="929">
          <cell r="A929" t="str">
            <v>JC06</v>
          </cell>
          <cell r="B929" t="str">
            <v>JC00</v>
          </cell>
          <cell r="C929" t="str">
            <v>M6</v>
          </cell>
        </row>
        <row r="930">
          <cell r="A930" t="str">
            <v>JC09</v>
          </cell>
          <cell r="B930" t="str">
            <v>JC00</v>
          </cell>
          <cell r="C930" t="str">
            <v>M9</v>
          </cell>
        </row>
        <row r="931">
          <cell r="A931" t="str">
            <v>JC0V</v>
          </cell>
          <cell r="B931" t="str">
            <v>JC00</v>
          </cell>
          <cell r="C931" t="str">
            <v>M10</v>
          </cell>
        </row>
        <row r="932">
          <cell r="A932" t="str">
            <v>UC01</v>
          </cell>
          <cell r="B932" t="str">
            <v>UC00</v>
          </cell>
          <cell r="C932" t="str">
            <v>M1</v>
          </cell>
        </row>
        <row r="933">
          <cell r="A933" t="str">
            <v>UC02</v>
          </cell>
          <cell r="B933" t="str">
            <v>UC00</v>
          </cell>
          <cell r="C933" t="str">
            <v>M2</v>
          </cell>
        </row>
        <row r="934">
          <cell r="A934" t="str">
            <v>UC03</v>
          </cell>
          <cell r="B934" t="str">
            <v>UC00</v>
          </cell>
          <cell r="C934" t="str">
            <v>M3</v>
          </cell>
        </row>
        <row r="935">
          <cell r="A935" t="str">
            <v>UC04</v>
          </cell>
          <cell r="B935" t="str">
            <v>UC00</v>
          </cell>
          <cell r="C935" t="str">
            <v>M4</v>
          </cell>
        </row>
        <row r="936">
          <cell r="A936" t="str">
            <v>UC05</v>
          </cell>
          <cell r="B936" t="str">
            <v>UC00</v>
          </cell>
          <cell r="C936" t="str">
            <v>M5</v>
          </cell>
        </row>
        <row r="937">
          <cell r="A937" t="str">
            <v>UC06</v>
          </cell>
          <cell r="B937" t="str">
            <v>UC00</v>
          </cell>
          <cell r="C937" t="str">
            <v>M6</v>
          </cell>
        </row>
        <row r="938">
          <cell r="A938" t="str">
            <v>UC07</v>
          </cell>
          <cell r="B938" t="str">
            <v>UC00</v>
          </cell>
          <cell r="C938" t="str">
            <v>M7</v>
          </cell>
        </row>
        <row r="939">
          <cell r="A939" t="str">
            <v>UC08</v>
          </cell>
          <cell r="B939" t="str">
            <v>UC00</v>
          </cell>
          <cell r="C939" t="str">
            <v>M8</v>
          </cell>
        </row>
        <row r="940">
          <cell r="A940" t="str">
            <v>UC09</v>
          </cell>
          <cell r="B940" t="str">
            <v>UC00</v>
          </cell>
          <cell r="C940" t="str">
            <v>M9</v>
          </cell>
        </row>
        <row r="941">
          <cell r="A941" t="str">
            <v>UC0V</v>
          </cell>
          <cell r="B941" t="str">
            <v>UC00</v>
          </cell>
          <cell r="C941" t="str">
            <v>M10</v>
          </cell>
        </row>
        <row r="942">
          <cell r="A942" t="str">
            <v>UC0L</v>
          </cell>
          <cell r="B942" t="str">
            <v>UC00</v>
          </cell>
          <cell r="C942" t="str">
            <v>M23</v>
          </cell>
        </row>
        <row r="943">
          <cell r="A943" t="str">
            <v>UCP1</v>
          </cell>
          <cell r="B943" t="str">
            <v>UCP0</v>
          </cell>
          <cell r="C943" t="str">
            <v>M1</v>
          </cell>
        </row>
        <row r="944">
          <cell r="A944" t="str">
            <v>UCP2</v>
          </cell>
          <cell r="B944" t="str">
            <v>UCP0</v>
          </cell>
          <cell r="C944" t="str">
            <v>M2</v>
          </cell>
        </row>
        <row r="945">
          <cell r="A945" t="str">
            <v>UCP3</v>
          </cell>
          <cell r="B945" t="str">
            <v>UCP0</v>
          </cell>
          <cell r="C945" t="str">
            <v>M3</v>
          </cell>
        </row>
        <row r="946">
          <cell r="A946" t="str">
            <v>UCP4</v>
          </cell>
          <cell r="B946" t="str">
            <v>UCP0</v>
          </cell>
          <cell r="C946" t="str">
            <v>M4</v>
          </cell>
        </row>
        <row r="947">
          <cell r="A947" t="str">
            <v>UCP5</v>
          </cell>
          <cell r="B947" t="str">
            <v>UCP0</v>
          </cell>
          <cell r="C947" t="str">
            <v>M5</v>
          </cell>
        </row>
        <row r="948">
          <cell r="A948" t="str">
            <v>UCP6</v>
          </cell>
          <cell r="B948" t="str">
            <v>UCP0</v>
          </cell>
          <cell r="C948" t="str">
            <v>M6</v>
          </cell>
        </row>
        <row r="949">
          <cell r="A949" t="str">
            <v>UCP7</v>
          </cell>
          <cell r="B949" t="str">
            <v>UCP0</v>
          </cell>
          <cell r="C949" t="str">
            <v>M7</v>
          </cell>
        </row>
        <row r="950">
          <cell r="A950" t="str">
            <v>UCP8</v>
          </cell>
          <cell r="B950" t="str">
            <v>UCP0</v>
          </cell>
          <cell r="C950" t="str">
            <v>M8</v>
          </cell>
        </row>
        <row r="951">
          <cell r="A951" t="str">
            <v>UCP9</v>
          </cell>
          <cell r="B951" t="str">
            <v>UCP0</v>
          </cell>
          <cell r="C951" t="str">
            <v>M9</v>
          </cell>
        </row>
        <row r="952">
          <cell r="A952" t="str">
            <v>UCPV</v>
          </cell>
          <cell r="B952" t="str">
            <v>UCP0</v>
          </cell>
          <cell r="C952" t="str">
            <v>M10</v>
          </cell>
        </row>
        <row r="953">
          <cell r="A953" t="str">
            <v>UCPL</v>
          </cell>
          <cell r="B953" t="str">
            <v>UCP0</v>
          </cell>
          <cell r="C953" t="str">
            <v>M23</v>
          </cell>
        </row>
        <row r="954">
          <cell r="A954" t="str">
            <v>UK01</v>
          </cell>
          <cell r="B954" t="str">
            <v>UK00</v>
          </cell>
          <cell r="C954" t="str">
            <v>M1</v>
          </cell>
        </row>
        <row r="955">
          <cell r="A955" t="str">
            <v>UK02</v>
          </cell>
          <cell r="B955" t="str">
            <v>UK00</v>
          </cell>
          <cell r="C955" t="str">
            <v>M2</v>
          </cell>
        </row>
        <row r="956">
          <cell r="A956" t="str">
            <v>UK03</v>
          </cell>
          <cell r="B956" t="str">
            <v>UK00</v>
          </cell>
          <cell r="C956" t="str">
            <v>M3</v>
          </cell>
        </row>
        <row r="957">
          <cell r="A957" t="str">
            <v>UK04</v>
          </cell>
          <cell r="B957" t="str">
            <v>UK00</v>
          </cell>
          <cell r="C957" t="str">
            <v>M4</v>
          </cell>
        </row>
        <row r="958">
          <cell r="A958" t="str">
            <v>UK05</v>
          </cell>
          <cell r="B958" t="str">
            <v>UK00</v>
          </cell>
          <cell r="C958" t="str">
            <v>M5</v>
          </cell>
        </row>
        <row r="959">
          <cell r="A959" t="str">
            <v>UK06</v>
          </cell>
          <cell r="B959" t="str">
            <v>UK00</v>
          </cell>
          <cell r="C959" t="str">
            <v>M6</v>
          </cell>
        </row>
        <row r="960">
          <cell r="A960" t="str">
            <v>UK07</v>
          </cell>
          <cell r="B960" t="str">
            <v>UK00</v>
          </cell>
          <cell r="C960" t="str">
            <v>M7</v>
          </cell>
        </row>
        <row r="961">
          <cell r="A961" t="str">
            <v>UK08</v>
          </cell>
          <cell r="B961" t="str">
            <v>UK00</v>
          </cell>
          <cell r="C961" t="str">
            <v>M8</v>
          </cell>
        </row>
        <row r="962">
          <cell r="A962" t="str">
            <v>UK09</v>
          </cell>
          <cell r="B962" t="str">
            <v>UK00</v>
          </cell>
          <cell r="C962" t="str">
            <v>M9</v>
          </cell>
        </row>
        <row r="963">
          <cell r="A963" t="str">
            <v>UK0L</v>
          </cell>
          <cell r="B963" t="str">
            <v>UK00</v>
          </cell>
          <cell r="C963" t="str">
            <v>M23</v>
          </cell>
        </row>
        <row r="964">
          <cell r="A964" t="str">
            <v>UK0M</v>
          </cell>
          <cell r="B964" t="str">
            <v>UK00</v>
          </cell>
          <cell r="C964" t="str">
            <v>M31</v>
          </cell>
        </row>
        <row r="965">
          <cell r="A965" t="str">
            <v>UK0N</v>
          </cell>
          <cell r="B965" t="str">
            <v>UK00</v>
          </cell>
          <cell r="C965" t="str">
            <v>M40</v>
          </cell>
        </row>
        <row r="966">
          <cell r="A966" t="str">
            <v>UK0V</v>
          </cell>
          <cell r="B966" t="str">
            <v>UK00</v>
          </cell>
          <cell r="C966" t="str">
            <v>M10</v>
          </cell>
        </row>
        <row r="967">
          <cell r="A967" t="str">
            <v>UKP1</v>
          </cell>
          <cell r="B967" t="str">
            <v>UKP0</v>
          </cell>
          <cell r="C967" t="str">
            <v>M1</v>
          </cell>
        </row>
        <row r="968">
          <cell r="A968" t="str">
            <v>UKP2</v>
          </cell>
          <cell r="B968" t="str">
            <v>UKP0</v>
          </cell>
          <cell r="C968" t="str">
            <v>M2</v>
          </cell>
        </row>
        <row r="969">
          <cell r="A969" t="str">
            <v>UKP3</v>
          </cell>
          <cell r="B969" t="str">
            <v>UKP0</v>
          </cell>
          <cell r="C969" t="str">
            <v>M3</v>
          </cell>
        </row>
        <row r="970">
          <cell r="A970" t="str">
            <v>UKP4</v>
          </cell>
          <cell r="B970" t="str">
            <v>UKP0</v>
          </cell>
          <cell r="C970" t="str">
            <v>M4</v>
          </cell>
        </row>
        <row r="971">
          <cell r="A971" t="str">
            <v>UKP5</v>
          </cell>
          <cell r="B971" t="str">
            <v>UKP0</v>
          </cell>
          <cell r="C971" t="str">
            <v>M5</v>
          </cell>
        </row>
        <row r="972">
          <cell r="A972" t="str">
            <v>UKP6</v>
          </cell>
          <cell r="B972" t="str">
            <v>UKP0</v>
          </cell>
          <cell r="C972" t="str">
            <v>M6</v>
          </cell>
        </row>
        <row r="973">
          <cell r="A973" t="str">
            <v>UKP7</v>
          </cell>
          <cell r="B973" t="str">
            <v>UKP0</v>
          </cell>
          <cell r="C973" t="str">
            <v>M7</v>
          </cell>
        </row>
        <row r="974">
          <cell r="A974" t="str">
            <v>UKP8</v>
          </cell>
          <cell r="B974" t="str">
            <v>UKP0</v>
          </cell>
          <cell r="C974" t="str">
            <v>M8</v>
          </cell>
        </row>
        <row r="975">
          <cell r="A975" t="str">
            <v>UKP9</v>
          </cell>
          <cell r="B975" t="str">
            <v>UKP0</v>
          </cell>
          <cell r="C975" t="str">
            <v>M9</v>
          </cell>
        </row>
        <row r="976">
          <cell r="A976" t="str">
            <v>UKPL</v>
          </cell>
          <cell r="B976" t="str">
            <v>UKP0</v>
          </cell>
          <cell r="C976" t="str">
            <v>M23</v>
          </cell>
        </row>
        <row r="977">
          <cell r="A977" t="str">
            <v>UKPV</v>
          </cell>
          <cell r="B977" t="str">
            <v>UKP0</v>
          </cell>
          <cell r="C977" t="str">
            <v>M10</v>
          </cell>
        </row>
        <row r="978">
          <cell r="A978" t="str">
            <v>UN01</v>
          </cell>
          <cell r="B978" t="str">
            <v>UN00</v>
          </cell>
          <cell r="C978" t="str">
            <v>M1</v>
          </cell>
        </row>
        <row r="979">
          <cell r="A979" t="str">
            <v>UN02</v>
          </cell>
          <cell r="B979" t="str">
            <v>UN00</v>
          </cell>
          <cell r="C979" t="str">
            <v>M2</v>
          </cell>
        </row>
        <row r="980">
          <cell r="A980" t="str">
            <v>UN03</v>
          </cell>
          <cell r="B980" t="str">
            <v>UN00</v>
          </cell>
          <cell r="C980" t="str">
            <v>M3</v>
          </cell>
        </row>
        <row r="981">
          <cell r="A981" t="str">
            <v>UN04</v>
          </cell>
          <cell r="B981" t="str">
            <v>UN00</v>
          </cell>
          <cell r="C981" t="str">
            <v>M4</v>
          </cell>
        </row>
        <row r="982">
          <cell r="A982" t="str">
            <v>UN05</v>
          </cell>
          <cell r="B982" t="str">
            <v>UN00</v>
          </cell>
          <cell r="C982" t="str">
            <v>M5</v>
          </cell>
        </row>
        <row r="983">
          <cell r="A983" t="str">
            <v>UN06</v>
          </cell>
          <cell r="B983" t="str">
            <v>UN00</v>
          </cell>
          <cell r="C983" t="str">
            <v>M6</v>
          </cell>
        </row>
        <row r="984">
          <cell r="A984" t="str">
            <v>UN07</v>
          </cell>
          <cell r="B984" t="str">
            <v>UN00</v>
          </cell>
          <cell r="C984" t="str">
            <v>M7</v>
          </cell>
        </row>
        <row r="985">
          <cell r="A985" t="str">
            <v>UN08</v>
          </cell>
          <cell r="B985" t="str">
            <v>UN00</v>
          </cell>
          <cell r="C985" t="str">
            <v>M8</v>
          </cell>
        </row>
        <row r="986">
          <cell r="A986" t="str">
            <v>UN09</v>
          </cell>
          <cell r="B986" t="str">
            <v>UN00</v>
          </cell>
          <cell r="C986" t="str">
            <v>M9</v>
          </cell>
        </row>
        <row r="987">
          <cell r="A987" t="str">
            <v>UN0L</v>
          </cell>
          <cell r="B987" t="str">
            <v>UN00</v>
          </cell>
          <cell r="C987" t="str">
            <v>M23</v>
          </cell>
        </row>
        <row r="988">
          <cell r="A988" t="str">
            <v>UN0M</v>
          </cell>
          <cell r="B988" t="str">
            <v>UN00</v>
          </cell>
          <cell r="C988" t="str">
            <v>M31</v>
          </cell>
        </row>
        <row r="989">
          <cell r="A989" t="str">
            <v>UN0N</v>
          </cell>
          <cell r="B989" t="str">
            <v>UN00</v>
          </cell>
          <cell r="C989" t="str">
            <v>M40</v>
          </cell>
        </row>
        <row r="990">
          <cell r="A990" t="str">
            <v>UN0V</v>
          </cell>
          <cell r="B990" t="str">
            <v>UN00</v>
          </cell>
          <cell r="C990" t="str">
            <v>M10</v>
          </cell>
        </row>
        <row r="991">
          <cell r="A991" t="str">
            <v>UNP1</v>
          </cell>
          <cell r="B991" t="str">
            <v>UNP0</v>
          </cell>
          <cell r="C991" t="str">
            <v>M1</v>
          </cell>
        </row>
        <row r="992">
          <cell r="A992" t="str">
            <v>UNP2</v>
          </cell>
          <cell r="B992" t="str">
            <v>UNP0</v>
          </cell>
          <cell r="C992" t="str">
            <v>M2</v>
          </cell>
        </row>
        <row r="993">
          <cell r="A993" t="str">
            <v>UNP3</v>
          </cell>
          <cell r="B993" t="str">
            <v>UNP0</v>
          </cell>
          <cell r="C993" t="str">
            <v>M3</v>
          </cell>
        </row>
        <row r="994">
          <cell r="A994" t="str">
            <v>UNP4</v>
          </cell>
          <cell r="B994" t="str">
            <v>UNP0</v>
          </cell>
          <cell r="C994" t="str">
            <v>M4</v>
          </cell>
        </row>
        <row r="995">
          <cell r="A995" t="str">
            <v>UNP5</v>
          </cell>
          <cell r="B995" t="str">
            <v>UNP0</v>
          </cell>
          <cell r="C995" t="str">
            <v>M5</v>
          </cell>
        </row>
        <row r="996">
          <cell r="A996" t="str">
            <v>UNP6</v>
          </cell>
          <cell r="B996" t="str">
            <v>UNP0</v>
          </cell>
          <cell r="C996" t="str">
            <v>M6</v>
          </cell>
        </row>
        <row r="997">
          <cell r="A997" t="str">
            <v>UNP7</v>
          </cell>
          <cell r="B997" t="str">
            <v>UNP0</v>
          </cell>
          <cell r="C997" t="str">
            <v>M7</v>
          </cell>
        </row>
        <row r="998">
          <cell r="A998" t="str">
            <v>UNP8</v>
          </cell>
          <cell r="B998" t="str">
            <v>UNP0</v>
          </cell>
          <cell r="C998" t="str">
            <v>M8</v>
          </cell>
        </row>
        <row r="999">
          <cell r="A999" t="str">
            <v>UNP9</v>
          </cell>
          <cell r="B999" t="str">
            <v>UNP0</v>
          </cell>
          <cell r="C999" t="str">
            <v>M9</v>
          </cell>
        </row>
        <row r="1000">
          <cell r="A1000" t="str">
            <v>UNPL</v>
          </cell>
          <cell r="B1000" t="str">
            <v>UNP0</v>
          </cell>
          <cell r="C1000" t="str">
            <v>M23</v>
          </cell>
        </row>
        <row r="1001">
          <cell r="A1001" t="str">
            <v>UNPM</v>
          </cell>
          <cell r="B1001" t="str">
            <v>UNP0</v>
          </cell>
          <cell r="C1001" t="str">
            <v>M31</v>
          </cell>
        </row>
        <row r="1002">
          <cell r="A1002" t="str">
            <v>UNPV</v>
          </cell>
          <cell r="B1002" t="str">
            <v>UNP0</v>
          </cell>
          <cell r="C1002" t="str">
            <v>M10</v>
          </cell>
        </row>
        <row r="1003">
          <cell r="A1003" t="str">
            <v>UQ01</v>
          </cell>
          <cell r="B1003" t="str">
            <v>UQ00</v>
          </cell>
          <cell r="C1003" t="str">
            <v>M1</v>
          </cell>
        </row>
        <row r="1004">
          <cell r="A1004" t="str">
            <v>UQ02</v>
          </cell>
          <cell r="B1004" t="str">
            <v>UQ00</v>
          </cell>
          <cell r="C1004" t="str">
            <v>M2</v>
          </cell>
        </row>
        <row r="1005">
          <cell r="A1005" t="str">
            <v>UQ03</v>
          </cell>
          <cell r="B1005" t="str">
            <v>UQ00</v>
          </cell>
          <cell r="C1005" t="str">
            <v>M3</v>
          </cell>
        </row>
        <row r="1006">
          <cell r="A1006" t="str">
            <v>UQ04</v>
          </cell>
          <cell r="B1006" t="str">
            <v>UQ00</v>
          </cell>
          <cell r="C1006" t="str">
            <v>M4</v>
          </cell>
        </row>
        <row r="1007">
          <cell r="A1007" t="str">
            <v>UQ05</v>
          </cell>
          <cell r="B1007" t="str">
            <v>UQ00</v>
          </cell>
          <cell r="C1007" t="str">
            <v>M5</v>
          </cell>
        </row>
        <row r="1008">
          <cell r="A1008" t="str">
            <v>UQ06</v>
          </cell>
          <cell r="B1008" t="str">
            <v>UQ00</v>
          </cell>
          <cell r="C1008" t="str">
            <v>M6</v>
          </cell>
        </row>
        <row r="1009">
          <cell r="A1009" t="str">
            <v>UQ07</v>
          </cell>
          <cell r="B1009" t="str">
            <v>UQ00</v>
          </cell>
          <cell r="C1009" t="str">
            <v>M7</v>
          </cell>
        </row>
        <row r="1010">
          <cell r="A1010" t="str">
            <v>UQ08</v>
          </cell>
          <cell r="B1010" t="str">
            <v>UQ00</v>
          </cell>
          <cell r="C1010" t="str">
            <v>M8</v>
          </cell>
        </row>
        <row r="1011">
          <cell r="A1011" t="str">
            <v>UQ09</v>
          </cell>
          <cell r="B1011" t="str">
            <v>UQ00</v>
          </cell>
          <cell r="C1011" t="str">
            <v>M9</v>
          </cell>
        </row>
        <row r="1012">
          <cell r="A1012" t="str">
            <v>UQ0L</v>
          </cell>
          <cell r="B1012" t="str">
            <v>UQ00</v>
          </cell>
          <cell r="C1012" t="str">
            <v>M23</v>
          </cell>
        </row>
        <row r="1013">
          <cell r="A1013" t="str">
            <v>UQ0V</v>
          </cell>
          <cell r="B1013" t="str">
            <v>UQ00</v>
          </cell>
          <cell r="C1013" t="str">
            <v>M10</v>
          </cell>
        </row>
        <row r="1014">
          <cell r="A1014" t="str">
            <v>UQP1</v>
          </cell>
          <cell r="B1014" t="str">
            <v>UQP0</v>
          </cell>
          <cell r="C1014" t="str">
            <v>M1</v>
          </cell>
        </row>
        <row r="1015">
          <cell r="A1015" t="str">
            <v>UQP2</v>
          </cell>
          <cell r="B1015" t="str">
            <v>UQP0</v>
          </cell>
          <cell r="C1015" t="str">
            <v>M2</v>
          </cell>
        </row>
        <row r="1016">
          <cell r="A1016" t="str">
            <v>UQP3</v>
          </cell>
          <cell r="B1016" t="str">
            <v>UQP0</v>
          </cell>
          <cell r="C1016" t="str">
            <v>M3</v>
          </cell>
        </row>
        <row r="1017">
          <cell r="A1017" t="str">
            <v>UQP4</v>
          </cell>
          <cell r="B1017" t="str">
            <v>UQP0</v>
          </cell>
          <cell r="C1017" t="str">
            <v>M4</v>
          </cell>
        </row>
        <row r="1018">
          <cell r="A1018" t="str">
            <v>UQP5</v>
          </cell>
          <cell r="B1018" t="str">
            <v>UQP0</v>
          </cell>
          <cell r="C1018" t="str">
            <v>M5</v>
          </cell>
        </row>
        <row r="1019">
          <cell r="A1019" t="str">
            <v>UQP6</v>
          </cell>
          <cell r="B1019" t="str">
            <v>UQP0</v>
          </cell>
          <cell r="C1019" t="str">
            <v>M6</v>
          </cell>
        </row>
        <row r="1020">
          <cell r="A1020" t="str">
            <v>UQP7</v>
          </cell>
          <cell r="B1020" t="str">
            <v>UQP0</v>
          </cell>
          <cell r="C1020" t="str">
            <v>M7</v>
          </cell>
        </row>
        <row r="1021">
          <cell r="A1021" t="str">
            <v>UQP8</v>
          </cell>
          <cell r="B1021" t="str">
            <v>UQP0</v>
          </cell>
          <cell r="C1021" t="str">
            <v>M8</v>
          </cell>
        </row>
        <row r="1022">
          <cell r="A1022" t="str">
            <v>UQP9</v>
          </cell>
          <cell r="B1022" t="str">
            <v>UQP0</v>
          </cell>
          <cell r="C1022" t="str">
            <v>M9</v>
          </cell>
        </row>
        <row r="1023">
          <cell r="A1023" t="str">
            <v>UQPL</v>
          </cell>
          <cell r="B1023" t="str">
            <v>UQP0</v>
          </cell>
          <cell r="C1023" t="str">
            <v>M23</v>
          </cell>
        </row>
        <row r="1024">
          <cell r="A1024" t="str">
            <v>UQPV</v>
          </cell>
          <cell r="B1024" t="str">
            <v>UQP0</v>
          </cell>
          <cell r="C1024" t="str">
            <v>M10</v>
          </cell>
        </row>
        <row r="1025">
          <cell r="A1025" t="str">
            <v>UR01</v>
          </cell>
          <cell r="B1025" t="str">
            <v>UR00</v>
          </cell>
          <cell r="C1025" t="str">
            <v>M1</v>
          </cell>
        </row>
        <row r="1026">
          <cell r="A1026" t="str">
            <v>UR02</v>
          </cell>
          <cell r="B1026" t="str">
            <v>UR00</v>
          </cell>
          <cell r="C1026" t="str">
            <v>M2</v>
          </cell>
        </row>
        <row r="1027">
          <cell r="A1027" t="str">
            <v>UR03</v>
          </cell>
          <cell r="B1027" t="str">
            <v>UR00</v>
          </cell>
          <cell r="C1027" t="str">
            <v>M3</v>
          </cell>
        </row>
        <row r="1028">
          <cell r="A1028" t="str">
            <v>UR04</v>
          </cell>
          <cell r="B1028" t="str">
            <v>UR00</v>
          </cell>
          <cell r="C1028" t="str">
            <v>M4</v>
          </cell>
        </row>
        <row r="1029">
          <cell r="A1029" t="str">
            <v>UR05</v>
          </cell>
          <cell r="B1029" t="str">
            <v>UR00</v>
          </cell>
          <cell r="C1029" t="str">
            <v>M5</v>
          </cell>
        </row>
        <row r="1030">
          <cell r="A1030" t="str">
            <v>UR06</v>
          </cell>
          <cell r="B1030" t="str">
            <v>UR00</v>
          </cell>
          <cell r="C1030" t="str">
            <v>M6</v>
          </cell>
        </row>
        <row r="1031">
          <cell r="A1031" t="str">
            <v>UR07</v>
          </cell>
          <cell r="B1031" t="str">
            <v>UR00</v>
          </cell>
          <cell r="C1031" t="str">
            <v>M7</v>
          </cell>
        </row>
        <row r="1032">
          <cell r="A1032" t="str">
            <v>UR08</v>
          </cell>
          <cell r="B1032" t="str">
            <v>UR00</v>
          </cell>
          <cell r="C1032" t="str">
            <v>M8</v>
          </cell>
        </row>
        <row r="1033">
          <cell r="A1033" t="str">
            <v>UR09</v>
          </cell>
          <cell r="B1033" t="str">
            <v>UR00</v>
          </cell>
          <cell r="C1033" t="str">
            <v>M9</v>
          </cell>
        </row>
        <row r="1034">
          <cell r="A1034" t="str">
            <v>UR0L</v>
          </cell>
          <cell r="B1034" t="str">
            <v>UR00</v>
          </cell>
          <cell r="C1034" t="str">
            <v>M23</v>
          </cell>
        </row>
        <row r="1035">
          <cell r="A1035" t="str">
            <v>UR0V</v>
          </cell>
          <cell r="B1035" t="str">
            <v>UR00</v>
          </cell>
          <cell r="C1035" t="str">
            <v>M10</v>
          </cell>
        </row>
        <row r="1036">
          <cell r="A1036" t="str">
            <v>EG11</v>
          </cell>
          <cell r="B1036" t="str">
            <v>EG00</v>
          </cell>
          <cell r="C1036" t="str">
            <v>RM1</v>
          </cell>
        </row>
        <row r="1037">
          <cell r="A1037" t="str">
            <v>EG12</v>
          </cell>
          <cell r="B1037" t="str">
            <v>EG00</v>
          </cell>
          <cell r="C1037" t="str">
            <v>RM2</v>
          </cell>
        </row>
        <row r="1038">
          <cell r="A1038" t="str">
            <v>EG13</v>
          </cell>
          <cell r="B1038" t="str">
            <v>EG00</v>
          </cell>
          <cell r="C1038" t="str">
            <v>RM3</v>
          </cell>
        </row>
        <row r="1039">
          <cell r="A1039" t="str">
            <v>EG14</v>
          </cell>
          <cell r="B1039" t="str">
            <v>EG00</v>
          </cell>
          <cell r="C1039" t="str">
            <v>RM4</v>
          </cell>
        </row>
        <row r="1040">
          <cell r="A1040" t="str">
            <v>EG15</v>
          </cell>
          <cell r="B1040" t="str">
            <v>EG00</v>
          </cell>
          <cell r="C1040" t="str">
            <v>RM5</v>
          </cell>
        </row>
        <row r="1041">
          <cell r="A1041" t="str">
            <v>EG16</v>
          </cell>
          <cell r="B1041" t="str">
            <v>EG00</v>
          </cell>
          <cell r="C1041" t="str">
            <v>RM6</v>
          </cell>
        </row>
        <row r="1042">
          <cell r="A1042" t="str">
            <v>EG17</v>
          </cell>
          <cell r="B1042" t="str">
            <v>EG00</v>
          </cell>
          <cell r="C1042" t="str">
            <v>RM7</v>
          </cell>
        </row>
        <row r="1043">
          <cell r="A1043" t="str">
            <v>EG18</v>
          </cell>
          <cell r="B1043" t="str">
            <v>EG00</v>
          </cell>
          <cell r="C1043" t="str">
            <v>RM8</v>
          </cell>
        </row>
        <row r="1044">
          <cell r="A1044" t="str">
            <v>EG19</v>
          </cell>
          <cell r="B1044" t="str">
            <v>EG00</v>
          </cell>
          <cell r="C1044" t="str">
            <v>RM9</v>
          </cell>
        </row>
        <row r="1045">
          <cell r="A1045" t="str">
            <v>EG1V</v>
          </cell>
          <cell r="B1045" t="str">
            <v>EG00</v>
          </cell>
          <cell r="C1045" t="str">
            <v>RM10</v>
          </cell>
        </row>
        <row r="1046">
          <cell r="A1046" t="str">
            <v>EG21</v>
          </cell>
          <cell r="B1046" t="str">
            <v>EG00</v>
          </cell>
          <cell r="C1046" t="str">
            <v>RM11</v>
          </cell>
        </row>
        <row r="1047">
          <cell r="A1047" t="str">
            <v>EG22</v>
          </cell>
          <cell r="B1047" t="str">
            <v>EG00</v>
          </cell>
          <cell r="C1047" t="str">
            <v>RM12</v>
          </cell>
        </row>
        <row r="1048">
          <cell r="A1048" t="str">
            <v>EG23</v>
          </cell>
          <cell r="B1048" t="str">
            <v>EG00</v>
          </cell>
          <cell r="C1048" t="str">
            <v>RM13</v>
          </cell>
        </row>
        <row r="1049">
          <cell r="A1049" t="str">
            <v>EG24</v>
          </cell>
          <cell r="B1049" t="str">
            <v>EG00</v>
          </cell>
          <cell r="C1049" t="str">
            <v>RM14</v>
          </cell>
        </row>
        <row r="1050">
          <cell r="A1050" t="str">
            <v>EG25</v>
          </cell>
          <cell r="B1050" t="str">
            <v>EG00</v>
          </cell>
          <cell r="C1050" t="str">
            <v>RM15</v>
          </cell>
        </row>
        <row r="1051">
          <cell r="A1051" t="str">
            <v>EG26</v>
          </cell>
          <cell r="B1051" t="str">
            <v>EG00</v>
          </cell>
          <cell r="C1051" t="str">
            <v>RM16</v>
          </cell>
        </row>
        <row r="1052">
          <cell r="A1052" t="str">
            <v>EG27</v>
          </cell>
          <cell r="B1052" t="str">
            <v>EG00</v>
          </cell>
          <cell r="C1052" t="str">
            <v>RM17</v>
          </cell>
        </row>
        <row r="1053">
          <cell r="A1053" t="str">
            <v>EG28</v>
          </cell>
          <cell r="B1053" t="str">
            <v>EG00</v>
          </cell>
          <cell r="C1053" t="str">
            <v>RM18</v>
          </cell>
        </row>
        <row r="1054">
          <cell r="A1054" t="str">
            <v>EG29</v>
          </cell>
          <cell r="B1054" t="str">
            <v>EG00</v>
          </cell>
          <cell r="C1054" t="str">
            <v>RM19</v>
          </cell>
        </row>
        <row r="1055">
          <cell r="A1055" t="str">
            <v>EG2V</v>
          </cell>
          <cell r="B1055" t="str">
            <v>EG00</v>
          </cell>
          <cell r="C1055" t="str">
            <v>RM20</v>
          </cell>
        </row>
        <row r="1056">
          <cell r="A1056" t="str">
            <v>EG61</v>
          </cell>
          <cell r="B1056" t="str">
            <v>EG00</v>
          </cell>
          <cell r="C1056" t="str">
            <v>RM21</v>
          </cell>
        </row>
        <row r="1057">
          <cell r="A1057" t="str">
            <v>EG62</v>
          </cell>
          <cell r="B1057" t="str">
            <v>EG00</v>
          </cell>
          <cell r="C1057" t="str">
            <v>RM22</v>
          </cell>
        </row>
        <row r="1058">
          <cell r="A1058" t="str">
            <v>EG63</v>
          </cell>
          <cell r="B1058" t="str">
            <v>EG00</v>
          </cell>
          <cell r="C1058" t="str">
            <v>RM23</v>
          </cell>
        </row>
        <row r="1059">
          <cell r="A1059" t="str">
            <v>EG64</v>
          </cell>
          <cell r="B1059" t="str">
            <v>EG00</v>
          </cell>
          <cell r="C1059" t="str">
            <v>RM24</v>
          </cell>
        </row>
        <row r="1060">
          <cell r="A1060" t="str">
            <v>EG65</v>
          </cell>
          <cell r="B1060" t="str">
            <v>EG00</v>
          </cell>
          <cell r="C1060" t="str">
            <v>RM25</v>
          </cell>
        </row>
        <row r="1061">
          <cell r="A1061" t="str">
            <v>EG66</v>
          </cell>
          <cell r="B1061" t="str">
            <v>EG00</v>
          </cell>
          <cell r="C1061" t="str">
            <v>RM26</v>
          </cell>
        </row>
        <row r="1062">
          <cell r="A1062" t="str">
            <v>EG67</v>
          </cell>
          <cell r="B1062" t="str">
            <v>EG00</v>
          </cell>
          <cell r="C1062" t="str">
            <v>RM27</v>
          </cell>
        </row>
        <row r="1063">
          <cell r="A1063" t="str">
            <v>EG68</v>
          </cell>
          <cell r="B1063" t="str">
            <v>EG00</v>
          </cell>
          <cell r="C1063" t="str">
            <v>RM28</v>
          </cell>
        </row>
        <row r="1064">
          <cell r="A1064" t="str">
            <v>EG69</v>
          </cell>
          <cell r="B1064" t="str">
            <v>EG00</v>
          </cell>
          <cell r="C1064" t="str">
            <v>RM29</v>
          </cell>
        </row>
        <row r="1065">
          <cell r="A1065" t="str">
            <v>EG6V</v>
          </cell>
          <cell r="B1065" t="str">
            <v>EG00</v>
          </cell>
          <cell r="C1065" t="str">
            <v>RM30</v>
          </cell>
        </row>
        <row r="1066">
          <cell r="A1066" t="str">
            <v>EU61</v>
          </cell>
          <cell r="B1066" t="str">
            <v>EMU0</v>
          </cell>
          <cell r="C1066" t="str">
            <v>RM21</v>
          </cell>
        </row>
        <row r="1067">
          <cell r="A1067" t="str">
            <v>EU6V</v>
          </cell>
          <cell r="B1067" t="str">
            <v>EMU0</v>
          </cell>
          <cell r="C1067" t="str">
            <v>RM30</v>
          </cell>
        </row>
        <row r="1068">
          <cell r="A1068" t="str">
            <v>ELA1</v>
          </cell>
          <cell r="B1068" t="str">
            <v>EMUL</v>
          </cell>
          <cell r="C1068" t="str">
            <v>RM1</v>
          </cell>
        </row>
        <row r="1069">
          <cell r="A1069" t="str">
            <v>ELA2</v>
          </cell>
          <cell r="B1069" t="str">
            <v>EMUL</v>
          </cell>
          <cell r="C1069" t="str">
            <v>RM2</v>
          </cell>
        </row>
        <row r="1070">
          <cell r="A1070" t="str">
            <v>ELA3</v>
          </cell>
          <cell r="B1070" t="str">
            <v>EMUL</v>
          </cell>
          <cell r="C1070" t="str">
            <v>RM3</v>
          </cell>
        </row>
        <row r="1071">
          <cell r="A1071" t="str">
            <v>ELA4</v>
          </cell>
          <cell r="B1071" t="str">
            <v>EMUL</v>
          </cell>
          <cell r="C1071" t="str">
            <v>RM4</v>
          </cell>
        </row>
        <row r="1072">
          <cell r="A1072" t="str">
            <v>ELA5</v>
          </cell>
          <cell r="B1072" t="str">
            <v>EMUL</v>
          </cell>
          <cell r="C1072" t="str">
            <v>RM5</v>
          </cell>
        </row>
        <row r="1073">
          <cell r="A1073" t="str">
            <v>ELA6</v>
          </cell>
          <cell r="B1073" t="str">
            <v>EMUL</v>
          </cell>
          <cell r="C1073" t="str">
            <v>RM6</v>
          </cell>
        </row>
        <row r="1074">
          <cell r="A1074" t="str">
            <v>ELA9</v>
          </cell>
          <cell r="B1074" t="str">
            <v>EMUL</v>
          </cell>
          <cell r="C1074" t="str">
            <v>RM9</v>
          </cell>
        </row>
        <row r="1075">
          <cell r="A1075" t="str">
            <v>ELAV</v>
          </cell>
          <cell r="B1075" t="str">
            <v>EMUL</v>
          </cell>
          <cell r="C1075" t="str">
            <v>RM10</v>
          </cell>
        </row>
        <row r="1076">
          <cell r="A1076" t="str">
            <v>ELB1</v>
          </cell>
          <cell r="B1076" t="str">
            <v>EMUL</v>
          </cell>
          <cell r="C1076" t="str">
            <v>RM11</v>
          </cell>
        </row>
        <row r="1077">
          <cell r="A1077" t="str">
            <v>ELB2</v>
          </cell>
          <cell r="B1077" t="str">
            <v>EMUL</v>
          </cell>
          <cell r="C1077" t="str">
            <v>RM12</v>
          </cell>
        </row>
        <row r="1078">
          <cell r="A1078" t="str">
            <v>ELB3</v>
          </cell>
          <cell r="B1078" t="str">
            <v>EMUL</v>
          </cell>
          <cell r="C1078" t="str">
            <v>RM13</v>
          </cell>
        </row>
        <row r="1079">
          <cell r="A1079" t="str">
            <v>ELB4</v>
          </cell>
          <cell r="B1079" t="str">
            <v>EMUL</v>
          </cell>
          <cell r="C1079" t="str">
            <v>RM14</v>
          </cell>
        </row>
        <row r="1080">
          <cell r="A1080" t="str">
            <v>ELB5</v>
          </cell>
          <cell r="B1080" t="str">
            <v>EMUL</v>
          </cell>
          <cell r="C1080" t="str">
            <v>RM15</v>
          </cell>
        </row>
        <row r="1081">
          <cell r="A1081" t="str">
            <v>ELB6</v>
          </cell>
          <cell r="B1081" t="str">
            <v>EMUL</v>
          </cell>
          <cell r="C1081" t="str">
            <v>RM16</v>
          </cell>
        </row>
        <row r="1082">
          <cell r="A1082" t="str">
            <v>ELB9</v>
          </cell>
          <cell r="B1082" t="str">
            <v>EMUL</v>
          </cell>
          <cell r="C1082" t="str">
            <v>RM19</v>
          </cell>
        </row>
        <row r="1083">
          <cell r="A1083" t="str">
            <v>ELBV</v>
          </cell>
          <cell r="B1083" t="str">
            <v>EMUL</v>
          </cell>
          <cell r="C1083" t="str">
            <v>RM20</v>
          </cell>
        </row>
        <row r="1084">
          <cell r="A1084" t="str">
            <v>ELC1</v>
          </cell>
          <cell r="B1084" t="str">
            <v>EMUL</v>
          </cell>
          <cell r="C1084" t="str">
            <v>RM31</v>
          </cell>
        </row>
        <row r="1085">
          <cell r="A1085" t="str">
            <v>ELC2</v>
          </cell>
          <cell r="B1085" t="str">
            <v>EMUL</v>
          </cell>
          <cell r="C1085" t="str">
            <v>RM32</v>
          </cell>
        </row>
        <row r="1086">
          <cell r="A1086" t="str">
            <v>ELC3</v>
          </cell>
          <cell r="B1086" t="str">
            <v>EMUL</v>
          </cell>
          <cell r="C1086" t="str">
            <v>RM33</v>
          </cell>
        </row>
        <row r="1087">
          <cell r="A1087" t="str">
            <v>ELC4</v>
          </cell>
          <cell r="B1087" t="str">
            <v>EMUL</v>
          </cell>
          <cell r="C1087" t="str">
            <v>RM34</v>
          </cell>
        </row>
        <row r="1088">
          <cell r="A1088" t="str">
            <v>ELC5</v>
          </cell>
          <cell r="B1088" t="str">
            <v>EMUL</v>
          </cell>
          <cell r="C1088" t="str">
            <v>RM35</v>
          </cell>
        </row>
        <row r="1089">
          <cell r="A1089" t="str">
            <v>ELC6</v>
          </cell>
          <cell r="B1089" t="str">
            <v>EMUL</v>
          </cell>
          <cell r="C1089" t="str">
            <v>RM36</v>
          </cell>
        </row>
        <row r="1090">
          <cell r="A1090" t="str">
            <v>ELC9</v>
          </cell>
          <cell r="B1090" t="str">
            <v>EMUL</v>
          </cell>
          <cell r="C1090" t="str">
            <v>RM39</v>
          </cell>
        </row>
        <row r="1091">
          <cell r="A1091" t="str">
            <v>ELCV</v>
          </cell>
          <cell r="B1091" t="str">
            <v>EMUL</v>
          </cell>
          <cell r="C1091" t="str">
            <v>RM40</v>
          </cell>
        </row>
        <row r="1092">
          <cell r="A1092" t="str">
            <v>ELD1</v>
          </cell>
          <cell r="B1092" t="str">
            <v>EMUL</v>
          </cell>
          <cell r="C1092" t="str">
            <v>RM41</v>
          </cell>
        </row>
        <row r="1093">
          <cell r="A1093" t="str">
            <v>ELD2</v>
          </cell>
          <cell r="B1093" t="str">
            <v>EMUL</v>
          </cell>
          <cell r="C1093" t="str">
            <v>RM42</v>
          </cell>
        </row>
        <row r="1094">
          <cell r="A1094" t="str">
            <v>ELD3</v>
          </cell>
          <cell r="B1094" t="str">
            <v>EMUL</v>
          </cell>
          <cell r="C1094" t="str">
            <v>RM43</v>
          </cell>
        </row>
        <row r="1095">
          <cell r="A1095" t="str">
            <v>ELD4</v>
          </cell>
          <cell r="B1095" t="str">
            <v>EMUL</v>
          </cell>
          <cell r="C1095" t="str">
            <v>RM44</v>
          </cell>
        </row>
        <row r="1096">
          <cell r="A1096" t="str">
            <v>ELD5</v>
          </cell>
          <cell r="B1096" t="str">
            <v>EMUL</v>
          </cell>
          <cell r="C1096" t="str">
            <v>RM45</v>
          </cell>
        </row>
        <row r="1097">
          <cell r="A1097" t="str">
            <v>ELD6</v>
          </cell>
          <cell r="B1097" t="str">
            <v>EMUL</v>
          </cell>
          <cell r="C1097" t="str">
            <v>RM46</v>
          </cell>
        </row>
        <row r="1098">
          <cell r="A1098" t="str">
            <v>ELD9</v>
          </cell>
          <cell r="B1098" t="str">
            <v>EMUL</v>
          </cell>
          <cell r="C1098" t="str">
            <v>RM49</v>
          </cell>
        </row>
        <row r="1099">
          <cell r="A1099" t="str">
            <v>ELDV</v>
          </cell>
          <cell r="B1099" t="str">
            <v>EMUL</v>
          </cell>
          <cell r="C1099" t="str">
            <v>RM50</v>
          </cell>
        </row>
        <row r="1100">
          <cell r="A1100" t="str">
            <v>EP61</v>
          </cell>
          <cell r="B1100" t="str">
            <v>EP00</v>
          </cell>
          <cell r="C1100" t="str">
            <v>RM1</v>
          </cell>
        </row>
        <row r="1101">
          <cell r="A1101" t="str">
            <v>EQ6V</v>
          </cell>
          <cell r="B1101" t="str">
            <v>EQ00</v>
          </cell>
          <cell r="C1101" t="str">
            <v>RM30</v>
          </cell>
        </row>
        <row r="1102">
          <cell r="A1102" t="str">
            <v>ER11</v>
          </cell>
          <cell r="B1102" t="str">
            <v>ER00</v>
          </cell>
          <cell r="C1102" t="str">
            <v>RM1</v>
          </cell>
        </row>
        <row r="1103">
          <cell r="A1103" t="str">
            <v>ER12</v>
          </cell>
          <cell r="B1103" t="str">
            <v>ER00</v>
          </cell>
          <cell r="C1103" t="str">
            <v>RM2</v>
          </cell>
        </row>
        <row r="1104">
          <cell r="A1104" t="str">
            <v>ER13</v>
          </cell>
          <cell r="B1104" t="str">
            <v>ER00</v>
          </cell>
          <cell r="C1104" t="str">
            <v>RM3</v>
          </cell>
        </row>
        <row r="1105">
          <cell r="A1105" t="str">
            <v>ER14</v>
          </cell>
          <cell r="B1105" t="str">
            <v>ER00</v>
          </cell>
          <cell r="C1105" t="str">
            <v>RM4</v>
          </cell>
        </row>
        <row r="1106">
          <cell r="A1106" t="str">
            <v>ER15</v>
          </cell>
          <cell r="B1106" t="str">
            <v>ER00</v>
          </cell>
          <cell r="C1106" t="str">
            <v>RM5</v>
          </cell>
        </row>
        <row r="1107">
          <cell r="A1107" t="str">
            <v>ER16</v>
          </cell>
          <cell r="B1107" t="str">
            <v>ER00</v>
          </cell>
          <cell r="C1107" t="str">
            <v>RM6</v>
          </cell>
        </row>
        <row r="1108">
          <cell r="A1108" t="str">
            <v>ER19</v>
          </cell>
          <cell r="B1108" t="str">
            <v>ER00</v>
          </cell>
          <cell r="C1108" t="str">
            <v>RM9</v>
          </cell>
        </row>
        <row r="1109">
          <cell r="A1109" t="str">
            <v>ER1V</v>
          </cell>
          <cell r="B1109" t="str">
            <v>ER00</v>
          </cell>
          <cell r="C1109" t="str">
            <v>RM10</v>
          </cell>
        </row>
        <row r="1110">
          <cell r="A1110" t="str">
            <v>ER21</v>
          </cell>
          <cell r="B1110" t="str">
            <v>ER00</v>
          </cell>
          <cell r="C1110" t="str">
            <v>RM11</v>
          </cell>
        </row>
        <row r="1111">
          <cell r="A1111" t="str">
            <v>ER22</v>
          </cell>
          <cell r="B1111" t="str">
            <v>ER00</v>
          </cell>
          <cell r="C1111" t="str">
            <v>RM12</v>
          </cell>
        </row>
        <row r="1112">
          <cell r="A1112" t="str">
            <v>ER23</v>
          </cell>
          <cell r="B1112" t="str">
            <v>ER00</v>
          </cell>
          <cell r="C1112" t="str">
            <v>RM13</v>
          </cell>
        </row>
        <row r="1113">
          <cell r="A1113" t="str">
            <v>ER24</v>
          </cell>
          <cell r="B1113" t="str">
            <v>ER00</v>
          </cell>
          <cell r="C1113" t="str">
            <v>RM14</v>
          </cell>
        </row>
        <row r="1114">
          <cell r="A1114" t="str">
            <v>ER25</v>
          </cell>
          <cell r="B1114" t="str">
            <v>ER00</v>
          </cell>
          <cell r="C1114" t="str">
            <v>RM15</v>
          </cell>
        </row>
        <row r="1115">
          <cell r="A1115" t="str">
            <v>ER26</v>
          </cell>
          <cell r="B1115" t="str">
            <v>ER00</v>
          </cell>
          <cell r="C1115" t="str">
            <v>RM16</v>
          </cell>
        </row>
        <row r="1116">
          <cell r="A1116" t="str">
            <v>ER29</v>
          </cell>
          <cell r="B1116" t="str">
            <v>ER00</v>
          </cell>
          <cell r="C1116" t="str">
            <v>RM19</v>
          </cell>
        </row>
        <row r="1117">
          <cell r="A1117" t="str">
            <v>ER2V</v>
          </cell>
          <cell r="B1117" t="str">
            <v>ER00</v>
          </cell>
          <cell r="C1117" t="str">
            <v>RM20</v>
          </cell>
        </row>
        <row r="1118">
          <cell r="A1118" t="str">
            <v>ER31</v>
          </cell>
          <cell r="B1118" t="str">
            <v>ER00</v>
          </cell>
          <cell r="C1118" t="str">
            <v>RM31</v>
          </cell>
        </row>
        <row r="1119">
          <cell r="A1119" t="str">
            <v>ER32</v>
          </cell>
          <cell r="B1119" t="str">
            <v>ER00</v>
          </cell>
          <cell r="C1119" t="str">
            <v>RM32</v>
          </cell>
        </row>
        <row r="1120">
          <cell r="A1120" t="str">
            <v>ER33</v>
          </cell>
          <cell r="B1120" t="str">
            <v>ER00</v>
          </cell>
          <cell r="C1120" t="str">
            <v>RM33</v>
          </cell>
        </row>
        <row r="1121">
          <cell r="A1121" t="str">
            <v>ER34</v>
          </cell>
          <cell r="B1121" t="str">
            <v>ER00</v>
          </cell>
          <cell r="C1121" t="str">
            <v>RM34</v>
          </cell>
        </row>
        <row r="1122">
          <cell r="A1122" t="str">
            <v>ER35</v>
          </cell>
          <cell r="B1122" t="str">
            <v>ER00</v>
          </cell>
          <cell r="C1122" t="str">
            <v>RM35</v>
          </cell>
        </row>
        <row r="1123">
          <cell r="A1123" t="str">
            <v>ER36</v>
          </cell>
          <cell r="B1123" t="str">
            <v>ER00</v>
          </cell>
          <cell r="C1123" t="str">
            <v>RM36</v>
          </cell>
        </row>
        <row r="1124">
          <cell r="A1124" t="str">
            <v>ER39</v>
          </cell>
          <cell r="B1124" t="str">
            <v>ER00</v>
          </cell>
          <cell r="C1124" t="str">
            <v>RM39</v>
          </cell>
        </row>
        <row r="1125">
          <cell r="A1125" t="str">
            <v>ER3V</v>
          </cell>
          <cell r="B1125" t="str">
            <v>ER00</v>
          </cell>
          <cell r="C1125" t="str">
            <v>RM40</v>
          </cell>
        </row>
        <row r="1126">
          <cell r="A1126" t="str">
            <v>ER41</v>
          </cell>
          <cell r="B1126" t="str">
            <v>ER00</v>
          </cell>
          <cell r="C1126" t="str">
            <v>RM41</v>
          </cell>
        </row>
        <row r="1127">
          <cell r="A1127" t="str">
            <v>ER42</v>
          </cell>
          <cell r="B1127" t="str">
            <v>ER00</v>
          </cell>
          <cell r="C1127" t="str">
            <v>RM42</v>
          </cell>
        </row>
        <row r="1128">
          <cell r="A1128" t="str">
            <v>ER43</v>
          </cell>
          <cell r="B1128" t="str">
            <v>ER00</v>
          </cell>
          <cell r="C1128" t="str">
            <v>RM43</v>
          </cell>
        </row>
        <row r="1129">
          <cell r="A1129" t="str">
            <v>ER44</v>
          </cell>
          <cell r="B1129" t="str">
            <v>ER00</v>
          </cell>
          <cell r="C1129" t="str">
            <v>RM44</v>
          </cell>
        </row>
        <row r="1130">
          <cell r="A1130" t="str">
            <v>ER45</v>
          </cell>
          <cell r="B1130" t="str">
            <v>ER00</v>
          </cell>
          <cell r="C1130" t="str">
            <v>RM45</v>
          </cell>
        </row>
        <row r="1131">
          <cell r="A1131" t="str">
            <v>ER46</v>
          </cell>
          <cell r="B1131" t="str">
            <v>ER00</v>
          </cell>
          <cell r="C1131" t="str">
            <v>RM46</v>
          </cell>
        </row>
        <row r="1132">
          <cell r="A1132" t="str">
            <v>ER49</v>
          </cell>
          <cell r="B1132" t="str">
            <v>ER00</v>
          </cell>
          <cell r="C1132" t="str">
            <v>RM49</v>
          </cell>
        </row>
        <row r="1133">
          <cell r="A1133" t="str">
            <v>ER4V</v>
          </cell>
          <cell r="B1133" t="str">
            <v>ER00</v>
          </cell>
          <cell r="C1133" t="str">
            <v>RM50</v>
          </cell>
        </row>
        <row r="1134">
          <cell r="A1134" t="str">
            <v>ER75</v>
          </cell>
          <cell r="B1134" t="str">
            <v>ER00</v>
          </cell>
          <cell r="C1134" t="str">
            <v>RM51</v>
          </cell>
        </row>
        <row r="1135">
          <cell r="A1135" t="str">
            <v>UC11</v>
          </cell>
          <cell r="B1135" t="str">
            <v>UC00</v>
          </cell>
          <cell r="C1135" t="str">
            <v>RM1</v>
          </cell>
        </row>
        <row r="1136">
          <cell r="A1136" t="str">
            <v>UC12</v>
          </cell>
          <cell r="B1136" t="str">
            <v>UC00</v>
          </cell>
          <cell r="C1136" t="str">
            <v>RM2</v>
          </cell>
        </row>
        <row r="1137">
          <cell r="A1137" t="str">
            <v>UC13</v>
          </cell>
          <cell r="B1137" t="str">
            <v>UC00</v>
          </cell>
          <cell r="C1137" t="str">
            <v>RM3</v>
          </cell>
        </row>
        <row r="1138">
          <cell r="A1138" t="str">
            <v>UC14</v>
          </cell>
          <cell r="B1138" t="str">
            <v>UC00</v>
          </cell>
          <cell r="C1138" t="str">
            <v>RM4</v>
          </cell>
        </row>
        <row r="1139">
          <cell r="A1139" t="str">
            <v>UC15</v>
          </cell>
          <cell r="B1139" t="str">
            <v>UC00</v>
          </cell>
          <cell r="C1139" t="str">
            <v>RM5</v>
          </cell>
        </row>
        <row r="1140">
          <cell r="A1140" t="str">
            <v>UC16</v>
          </cell>
          <cell r="B1140" t="str">
            <v>UC00</v>
          </cell>
          <cell r="C1140" t="str">
            <v>RM6</v>
          </cell>
        </row>
        <row r="1141">
          <cell r="A1141" t="str">
            <v>UC17</v>
          </cell>
          <cell r="B1141" t="str">
            <v>UC00</v>
          </cell>
          <cell r="C1141" t="str">
            <v>RM7</v>
          </cell>
        </row>
        <row r="1142">
          <cell r="A1142" t="str">
            <v>UC18</v>
          </cell>
          <cell r="B1142" t="str">
            <v>UC00</v>
          </cell>
          <cell r="C1142" t="str">
            <v>RM8</v>
          </cell>
        </row>
        <row r="1143">
          <cell r="A1143" t="str">
            <v>UC19</v>
          </cell>
          <cell r="B1143" t="str">
            <v>UC00</v>
          </cell>
          <cell r="C1143" t="str">
            <v>RM9</v>
          </cell>
        </row>
        <row r="1144">
          <cell r="A1144" t="str">
            <v>UC1L</v>
          </cell>
          <cell r="B1144" t="str">
            <v>UC00</v>
          </cell>
          <cell r="C1144" t="str">
            <v>RM52</v>
          </cell>
        </row>
        <row r="1145">
          <cell r="A1145" t="str">
            <v>UC1V</v>
          </cell>
          <cell r="B1145" t="str">
            <v>UC00</v>
          </cell>
          <cell r="C1145" t="str">
            <v>RM10</v>
          </cell>
        </row>
        <row r="1146">
          <cell r="A1146" t="str">
            <v>UC21</v>
          </cell>
          <cell r="B1146" t="str">
            <v>UC00</v>
          </cell>
          <cell r="C1146" t="str">
            <v>RM11</v>
          </cell>
        </row>
        <row r="1147">
          <cell r="A1147" t="str">
            <v>UC22</v>
          </cell>
          <cell r="B1147" t="str">
            <v>UC00</v>
          </cell>
          <cell r="C1147" t="str">
            <v>RM12</v>
          </cell>
        </row>
        <row r="1148">
          <cell r="A1148" t="str">
            <v>UC23</v>
          </cell>
          <cell r="B1148" t="str">
            <v>UC00</v>
          </cell>
          <cell r="C1148" t="str">
            <v>RM13</v>
          </cell>
        </row>
        <row r="1149">
          <cell r="A1149" t="str">
            <v>UC24</v>
          </cell>
          <cell r="B1149" t="str">
            <v>UC00</v>
          </cell>
          <cell r="C1149" t="str">
            <v>RM14</v>
          </cell>
        </row>
        <row r="1150">
          <cell r="A1150" t="str">
            <v>UC25</v>
          </cell>
          <cell r="B1150" t="str">
            <v>UC00</v>
          </cell>
          <cell r="C1150" t="str">
            <v>RM15</v>
          </cell>
        </row>
        <row r="1151">
          <cell r="A1151" t="str">
            <v>UC26</v>
          </cell>
          <cell r="B1151" t="str">
            <v>UC00</v>
          </cell>
          <cell r="C1151" t="str">
            <v>RM16</v>
          </cell>
        </row>
        <row r="1152">
          <cell r="A1152" t="str">
            <v>UC27</v>
          </cell>
          <cell r="B1152" t="str">
            <v>UC00</v>
          </cell>
          <cell r="C1152" t="str">
            <v>RM17</v>
          </cell>
        </row>
        <row r="1153">
          <cell r="A1153" t="str">
            <v>UC28</v>
          </cell>
          <cell r="B1153" t="str">
            <v>UC00</v>
          </cell>
          <cell r="C1153" t="str">
            <v>RM18</v>
          </cell>
        </row>
        <row r="1154">
          <cell r="A1154" t="str">
            <v>UC29</v>
          </cell>
          <cell r="B1154" t="str">
            <v>UC00</v>
          </cell>
          <cell r="C1154" t="str">
            <v>RM19</v>
          </cell>
        </row>
        <row r="1155">
          <cell r="A1155" t="str">
            <v>UC2L</v>
          </cell>
          <cell r="B1155" t="str">
            <v>UC00</v>
          </cell>
          <cell r="C1155" t="str">
            <v>RM53</v>
          </cell>
        </row>
        <row r="1156">
          <cell r="A1156" t="str">
            <v>UC2V</v>
          </cell>
          <cell r="B1156" t="str">
            <v>UC00</v>
          </cell>
          <cell r="C1156" t="str">
            <v>RM20</v>
          </cell>
        </row>
        <row r="1157">
          <cell r="A1157" t="str">
            <v>UC31</v>
          </cell>
          <cell r="B1157" t="str">
            <v>UC00</v>
          </cell>
          <cell r="C1157" t="str">
            <v>RM31</v>
          </cell>
        </row>
        <row r="1158">
          <cell r="A1158" t="str">
            <v>UC32</v>
          </cell>
          <cell r="B1158" t="str">
            <v>UC00</v>
          </cell>
          <cell r="C1158" t="str">
            <v>RM32</v>
          </cell>
        </row>
        <row r="1159">
          <cell r="A1159" t="str">
            <v>UC33</v>
          </cell>
          <cell r="B1159" t="str">
            <v>UC00</v>
          </cell>
          <cell r="C1159" t="str">
            <v>RM33</v>
          </cell>
        </row>
        <row r="1160">
          <cell r="A1160" t="str">
            <v>UC34</v>
          </cell>
          <cell r="B1160" t="str">
            <v>UC00</v>
          </cell>
          <cell r="C1160" t="str">
            <v>RM34</v>
          </cell>
        </row>
        <row r="1161">
          <cell r="A1161" t="str">
            <v>UC35</v>
          </cell>
          <cell r="B1161" t="str">
            <v>UC00</v>
          </cell>
          <cell r="C1161" t="str">
            <v>RM35</v>
          </cell>
        </row>
        <row r="1162">
          <cell r="A1162" t="str">
            <v>UC36</v>
          </cell>
          <cell r="B1162" t="str">
            <v>UC00</v>
          </cell>
          <cell r="C1162" t="str">
            <v>RM36</v>
          </cell>
        </row>
        <row r="1163">
          <cell r="A1163" t="str">
            <v>UC37</v>
          </cell>
          <cell r="B1163" t="str">
            <v>UC00</v>
          </cell>
          <cell r="C1163" t="str">
            <v>RM37</v>
          </cell>
        </row>
        <row r="1164">
          <cell r="A1164" t="str">
            <v>UC38</v>
          </cell>
          <cell r="B1164" t="str">
            <v>UC00</v>
          </cell>
          <cell r="C1164" t="str">
            <v>RM38</v>
          </cell>
        </row>
        <row r="1165">
          <cell r="A1165" t="str">
            <v>UC39</v>
          </cell>
          <cell r="B1165" t="str">
            <v>UC00</v>
          </cell>
          <cell r="C1165" t="str">
            <v>RM39</v>
          </cell>
        </row>
        <row r="1166">
          <cell r="A1166" t="str">
            <v>UC3L</v>
          </cell>
          <cell r="B1166" t="str">
            <v>UC00</v>
          </cell>
          <cell r="C1166" t="str">
            <v>RM54</v>
          </cell>
        </row>
        <row r="1167">
          <cell r="A1167" t="str">
            <v>UC3V</v>
          </cell>
          <cell r="B1167" t="str">
            <v>UC00</v>
          </cell>
          <cell r="C1167" t="str">
            <v>RM40</v>
          </cell>
        </row>
        <row r="1168">
          <cell r="A1168" t="str">
            <v>UC41</v>
          </cell>
          <cell r="B1168" t="str">
            <v>UC00</v>
          </cell>
          <cell r="C1168" t="str">
            <v>RM41</v>
          </cell>
        </row>
        <row r="1169">
          <cell r="A1169" t="str">
            <v>UC42</v>
          </cell>
          <cell r="B1169" t="str">
            <v>UC00</v>
          </cell>
          <cell r="C1169" t="str">
            <v>RM42</v>
          </cell>
        </row>
        <row r="1170">
          <cell r="A1170" t="str">
            <v>UC43</v>
          </cell>
          <cell r="B1170" t="str">
            <v>UC00</v>
          </cell>
          <cell r="C1170" t="str">
            <v>RM43</v>
          </cell>
        </row>
        <row r="1171">
          <cell r="A1171" t="str">
            <v>UC44</v>
          </cell>
          <cell r="B1171" t="str">
            <v>UC00</v>
          </cell>
          <cell r="C1171" t="str">
            <v>RM44</v>
          </cell>
        </row>
        <row r="1172">
          <cell r="A1172" t="str">
            <v>UC45</v>
          </cell>
          <cell r="B1172" t="str">
            <v>UC00</v>
          </cell>
          <cell r="C1172" t="str">
            <v>RM45</v>
          </cell>
        </row>
        <row r="1173">
          <cell r="A1173" t="str">
            <v>UC46</v>
          </cell>
          <cell r="B1173" t="str">
            <v>UC00</v>
          </cell>
          <cell r="C1173" t="str">
            <v>RM46</v>
          </cell>
        </row>
        <row r="1174">
          <cell r="A1174" t="str">
            <v>UC47</v>
          </cell>
          <cell r="B1174" t="str">
            <v>UC00</v>
          </cell>
          <cell r="C1174" t="str">
            <v>RM47</v>
          </cell>
        </row>
        <row r="1175">
          <cell r="A1175" t="str">
            <v>UC48</v>
          </cell>
          <cell r="B1175" t="str">
            <v>UC00</v>
          </cell>
          <cell r="C1175" t="str">
            <v>RM48</v>
          </cell>
        </row>
        <row r="1176">
          <cell r="A1176" t="str">
            <v>UC49</v>
          </cell>
          <cell r="B1176" t="str">
            <v>UC00</v>
          </cell>
          <cell r="C1176" t="str">
            <v>RM49</v>
          </cell>
        </row>
        <row r="1177">
          <cell r="A1177" t="str">
            <v>UC4L</v>
          </cell>
          <cell r="B1177" t="str">
            <v>UC00</v>
          </cell>
          <cell r="C1177" t="str">
            <v>RM55</v>
          </cell>
        </row>
        <row r="1178">
          <cell r="A1178" t="str">
            <v>UC4V</v>
          </cell>
          <cell r="B1178" t="str">
            <v>UC00</v>
          </cell>
          <cell r="C1178" t="str">
            <v>RM50</v>
          </cell>
        </row>
        <row r="1179">
          <cell r="A1179" t="str">
            <v>UK61</v>
          </cell>
          <cell r="B1179" t="str">
            <v>UK00</v>
          </cell>
          <cell r="C1179" t="str">
            <v>RM21</v>
          </cell>
        </row>
        <row r="1180">
          <cell r="A1180" t="str">
            <v>UK6V</v>
          </cell>
          <cell r="B1180" t="str">
            <v>UK00</v>
          </cell>
          <cell r="C1180" t="str">
            <v>RM30</v>
          </cell>
        </row>
        <row r="1181">
          <cell r="A1181" t="str">
            <v>UK71</v>
          </cell>
          <cell r="B1181" t="str">
            <v>UK00</v>
          </cell>
          <cell r="C1181" t="str">
            <v>RM61</v>
          </cell>
        </row>
        <row r="1182">
          <cell r="A1182" t="str">
            <v>UK72</v>
          </cell>
          <cell r="B1182" t="str">
            <v>UK00</v>
          </cell>
          <cell r="C1182" t="str">
            <v>RM62</v>
          </cell>
        </row>
        <row r="1183">
          <cell r="A1183" t="str">
            <v>UK75</v>
          </cell>
          <cell r="B1183" t="str">
            <v>UK00</v>
          </cell>
          <cell r="C1183" t="str">
            <v>RM65</v>
          </cell>
        </row>
        <row r="1184">
          <cell r="A1184" t="str">
            <v>UK76</v>
          </cell>
          <cell r="B1184" t="str">
            <v>UK00</v>
          </cell>
          <cell r="C1184" t="str">
            <v>RM66</v>
          </cell>
        </row>
        <row r="1185">
          <cell r="A1185" t="str">
            <v>UK77</v>
          </cell>
          <cell r="B1185" t="str">
            <v>UK00</v>
          </cell>
          <cell r="C1185" t="str">
            <v>RM67</v>
          </cell>
        </row>
        <row r="1186">
          <cell r="A1186" t="str">
            <v>UK78</v>
          </cell>
          <cell r="B1186" t="str">
            <v>UK00</v>
          </cell>
          <cell r="C1186" t="str">
            <v>RM68</v>
          </cell>
        </row>
        <row r="1187">
          <cell r="A1187" t="str">
            <v>UK79</v>
          </cell>
          <cell r="B1187" t="str">
            <v>UK00</v>
          </cell>
          <cell r="C1187" t="str">
            <v>RM69</v>
          </cell>
        </row>
        <row r="1188">
          <cell r="A1188" t="str">
            <v>UK7L</v>
          </cell>
          <cell r="B1188" t="str">
            <v>UK00</v>
          </cell>
          <cell r="C1188" t="str">
            <v>RM56</v>
          </cell>
        </row>
        <row r="1189">
          <cell r="A1189" t="str">
            <v>UK7M</v>
          </cell>
          <cell r="B1189" t="str">
            <v>UK00</v>
          </cell>
          <cell r="C1189" t="str">
            <v>RM57</v>
          </cell>
        </row>
        <row r="1190">
          <cell r="A1190" t="str">
            <v>UK7V</v>
          </cell>
          <cell r="B1190" t="str">
            <v>UK00</v>
          </cell>
          <cell r="C1190" t="str">
            <v>RM70</v>
          </cell>
        </row>
        <row r="1191">
          <cell r="A1191" t="str">
            <v>UN11</v>
          </cell>
          <cell r="B1191" t="str">
            <v>UN00</v>
          </cell>
          <cell r="C1191" t="str">
            <v>RM1</v>
          </cell>
        </row>
        <row r="1192">
          <cell r="A1192" t="str">
            <v>UN12</v>
          </cell>
          <cell r="B1192" t="str">
            <v>UN00</v>
          </cell>
          <cell r="C1192" t="str">
            <v>RM2</v>
          </cell>
        </row>
        <row r="1193">
          <cell r="A1193" t="str">
            <v>UN13</v>
          </cell>
          <cell r="B1193" t="str">
            <v>UN00</v>
          </cell>
          <cell r="C1193" t="str">
            <v>RM3</v>
          </cell>
        </row>
        <row r="1194">
          <cell r="A1194" t="str">
            <v>UN14</v>
          </cell>
          <cell r="B1194" t="str">
            <v>UN00</v>
          </cell>
          <cell r="C1194" t="str">
            <v>RM4</v>
          </cell>
        </row>
        <row r="1195">
          <cell r="A1195" t="str">
            <v>UN15</v>
          </cell>
          <cell r="B1195" t="str">
            <v>UN00</v>
          </cell>
          <cell r="C1195" t="str">
            <v>RM5</v>
          </cell>
        </row>
        <row r="1196">
          <cell r="A1196" t="str">
            <v>UN16</v>
          </cell>
          <cell r="B1196" t="str">
            <v>UN00</v>
          </cell>
          <cell r="C1196" t="str">
            <v>RM6</v>
          </cell>
        </row>
        <row r="1197">
          <cell r="A1197" t="str">
            <v>UN17</v>
          </cell>
          <cell r="B1197" t="str">
            <v>UN00</v>
          </cell>
          <cell r="C1197" t="str">
            <v>RM7</v>
          </cell>
        </row>
        <row r="1198">
          <cell r="A1198" t="str">
            <v>UN18</v>
          </cell>
          <cell r="B1198" t="str">
            <v>UN00</v>
          </cell>
          <cell r="C1198" t="str">
            <v>RM8</v>
          </cell>
        </row>
        <row r="1199">
          <cell r="A1199" t="str">
            <v>UN19</v>
          </cell>
          <cell r="B1199" t="str">
            <v>UN00</v>
          </cell>
          <cell r="C1199" t="str">
            <v>RM9</v>
          </cell>
        </row>
        <row r="1200">
          <cell r="A1200" t="str">
            <v>UN1L</v>
          </cell>
          <cell r="B1200" t="str">
            <v>UN00</v>
          </cell>
          <cell r="C1200" t="str">
            <v>RM52</v>
          </cell>
        </row>
        <row r="1201">
          <cell r="A1201" t="str">
            <v>UN1M</v>
          </cell>
          <cell r="B1201" t="str">
            <v>UN00</v>
          </cell>
          <cell r="C1201" t="str">
            <v>RM58</v>
          </cell>
        </row>
        <row r="1202">
          <cell r="A1202" t="str">
            <v>UN1V</v>
          </cell>
          <cell r="B1202" t="str">
            <v>UN00</v>
          </cell>
          <cell r="C1202" t="str">
            <v>RM10</v>
          </cell>
        </row>
        <row r="1203">
          <cell r="A1203" t="str">
            <v>UN1Z</v>
          </cell>
          <cell r="B1203" t="str">
            <v>UN00</v>
          </cell>
          <cell r="C1203" t="str">
            <v>RM59</v>
          </cell>
        </row>
        <row r="1204">
          <cell r="A1204" t="str">
            <v>UN21</v>
          </cell>
          <cell r="B1204" t="str">
            <v>UN00</v>
          </cell>
          <cell r="C1204" t="str">
            <v>RM11</v>
          </cell>
        </row>
        <row r="1205">
          <cell r="A1205" t="str">
            <v>UN22</v>
          </cell>
          <cell r="B1205" t="str">
            <v>UN00</v>
          </cell>
          <cell r="C1205" t="str">
            <v>RM12</v>
          </cell>
        </row>
        <row r="1206">
          <cell r="A1206" t="str">
            <v>UN23</v>
          </cell>
          <cell r="B1206" t="str">
            <v>UN00</v>
          </cell>
          <cell r="C1206" t="str">
            <v>RM13</v>
          </cell>
        </row>
        <row r="1207">
          <cell r="A1207" t="str">
            <v>UN24</v>
          </cell>
          <cell r="B1207" t="str">
            <v>UN00</v>
          </cell>
          <cell r="C1207" t="str">
            <v>RM14</v>
          </cell>
        </row>
        <row r="1208">
          <cell r="A1208" t="str">
            <v>UN25</v>
          </cell>
          <cell r="B1208" t="str">
            <v>UN00</v>
          </cell>
          <cell r="C1208" t="str">
            <v>RM15</v>
          </cell>
        </row>
        <row r="1209">
          <cell r="A1209" t="str">
            <v>UN26</v>
          </cell>
          <cell r="B1209" t="str">
            <v>UN00</v>
          </cell>
          <cell r="C1209" t="str">
            <v>RM16</v>
          </cell>
        </row>
        <row r="1210">
          <cell r="A1210" t="str">
            <v>UN27</v>
          </cell>
          <cell r="B1210" t="str">
            <v>UN00</v>
          </cell>
          <cell r="C1210" t="str">
            <v>RM17</v>
          </cell>
        </row>
        <row r="1211">
          <cell r="A1211" t="str">
            <v>UN28</v>
          </cell>
          <cell r="B1211" t="str">
            <v>UN00</v>
          </cell>
          <cell r="C1211" t="str">
            <v>RM18</v>
          </cell>
        </row>
        <row r="1212">
          <cell r="A1212" t="str">
            <v>UN29</v>
          </cell>
          <cell r="B1212" t="str">
            <v>UN00</v>
          </cell>
          <cell r="C1212" t="str">
            <v>RM19</v>
          </cell>
        </row>
        <row r="1213">
          <cell r="A1213" t="str">
            <v>UN2L</v>
          </cell>
          <cell r="B1213" t="str">
            <v>UN00</v>
          </cell>
          <cell r="C1213" t="str">
            <v>RM53</v>
          </cell>
        </row>
        <row r="1214">
          <cell r="A1214" t="str">
            <v>UN2M</v>
          </cell>
          <cell r="B1214" t="str">
            <v>UN00</v>
          </cell>
          <cell r="C1214" t="str">
            <v>RM60</v>
          </cell>
        </row>
        <row r="1215">
          <cell r="A1215" t="str">
            <v>UN2V</v>
          </cell>
          <cell r="B1215" t="str">
            <v>UN00</v>
          </cell>
          <cell r="C1215" t="str">
            <v>RM20</v>
          </cell>
        </row>
        <row r="1216">
          <cell r="A1216" t="str">
            <v>UN31</v>
          </cell>
          <cell r="B1216" t="str">
            <v>UN00</v>
          </cell>
          <cell r="C1216" t="str">
            <v>RM31</v>
          </cell>
        </row>
        <row r="1217">
          <cell r="A1217" t="str">
            <v>UN32</v>
          </cell>
          <cell r="B1217" t="str">
            <v>UN00</v>
          </cell>
          <cell r="C1217" t="str">
            <v>RM32</v>
          </cell>
        </row>
        <row r="1218">
          <cell r="A1218" t="str">
            <v>UN33</v>
          </cell>
          <cell r="B1218" t="str">
            <v>UN00</v>
          </cell>
          <cell r="C1218" t="str">
            <v>RM33</v>
          </cell>
        </row>
        <row r="1219">
          <cell r="A1219" t="str">
            <v>UN34</v>
          </cell>
          <cell r="B1219" t="str">
            <v>UN00</v>
          </cell>
          <cell r="C1219" t="str">
            <v>RM34</v>
          </cell>
        </row>
        <row r="1220">
          <cell r="A1220" t="str">
            <v>UN35</v>
          </cell>
          <cell r="B1220" t="str">
            <v>UN00</v>
          </cell>
          <cell r="C1220" t="str">
            <v>RM35</v>
          </cell>
        </row>
        <row r="1221">
          <cell r="A1221" t="str">
            <v>UN36</v>
          </cell>
          <cell r="B1221" t="str">
            <v>UN00</v>
          </cell>
          <cell r="C1221" t="str">
            <v>RM36</v>
          </cell>
        </row>
        <row r="1222">
          <cell r="A1222" t="str">
            <v>UN37</v>
          </cell>
          <cell r="B1222" t="str">
            <v>UN00</v>
          </cell>
          <cell r="C1222" t="str">
            <v>RM37</v>
          </cell>
        </row>
        <row r="1223">
          <cell r="A1223" t="str">
            <v>UN38</v>
          </cell>
          <cell r="B1223" t="str">
            <v>UN00</v>
          </cell>
          <cell r="C1223" t="str">
            <v>RM38</v>
          </cell>
        </row>
        <row r="1224">
          <cell r="A1224" t="str">
            <v>UN39</v>
          </cell>
          <cell r="B1224" t="str">
            <v>UN00</v>
          </cell>
          <cell r="C1224" t="str">
            <v>RM39</v>
          </cell>
        </row>
        <row r="1225">
          <cell r="A1225" t="str">
            <v>UN3B</v>
          </cell>
          <cell r="B1225" t="str">
            <v>UN00</v>
          </cell>
          <cell r="C1225" t="str">
            <v>RM71</v>
          </cell>
        </row>
        <row r="1226">
          <cell r="A1226" t="str">
            <v>UN3L</v>
          </cell>
          <cell r="B1226" t="str">
            <v>UN00</v>
          </cell>
          <cell r="C1226" t="str">
            <v>RM54</v>
          </cell>
        </row>
        <row r="1227">
          <cell r="A1227" t="str">
            <v>UN3M</v>
          </cell>
          <cell r="B1227" t="str">
            <v>UN00</v>
          </cell>
          <cell r="C1227" t="str">
            <v>RM72</v>
          </cell>
        </row>
        <row r="1228">
          <cell r="A1228" t="str">
            <v>UN3V</v>
          </cell>
          <cell r="B1228" t="str">
            <v>UN00</v>
          </cell>
          <cell r="C1228" t="str">
            <v>RM40</v>
          </cell>
        </row>
        <row r="1229">
          <cell r="A1229" t="str">
            <v>UN3W</v>
          </cell>
          <cell r="B1229" t="str">
            <v>UN00</v>
          </cell>
          <cell r="C1229" t="str">
            <v>RM73</v>
          </cell>
        </row>
        <row r="1230">
          <cell r="A1230" t="str">
            <v>UN41</v>
          </cell>
          <cell r="B1230" t="str">
            <v>UN00</v>
          </cell>
          <cell r="C1230" t="str">
            <v>RM41</v>
          </cell>
        </row>
        <row r="1231">
          <cell r="A1231" t="str">
            <v>UN42</v>
          </cell>
          <cell r="B1231" t="str">
            <v>UN00</v>
          </cell>
          <cell r="C1231" t="str">
            <v>RM42</v>
          </cell>
        </row>
        <row r="1232">
          <cell r="A1232" t="str">
            <v>UN43</v>
          </cell>
          <cell r="B1232" t="str">
            <v>UN00</v>
          </cell>
          <cell r="C1232" t="str">
            <v>RM43</v>
          </cell>
        </row>
        <row r="1233">
          <cell r="A1233" t="str">
            <v>UN44</v>
          </cell>
          <cell r="B1233" t="str">
            <v>UN00</v>
          </cell>
          <cell r="C1233" t="str">
            <v>RM44</v>
          </cell>
        </row>
        <row r="1234">
          <cell r="A1234" t="str">
            <v>UN45</v>
          </cell>
          <cell r="B1234" t="str">
            <v>UN00</v>
          </cell>
          <cell r="C1234" t="str">
            <v>RM45</v>
          </cell>
        </row>
        <row r="1235">
          <cell r="A1235" t="str">
            <v>UN46</v>
          </cell>
          <cell r="B1235" t="str">
            <v>UN00</v>
          </cell>
          <cell r="C1235" t="str">
            <v>RM46</v>
          </cell>
        </row>
        <row r="1236">
          <cell r="A1236" t="str">
            <v>UN47</v>
          </cell>
          <cell r="B1236" t="str">
            <v>UN00</v>
          </cell>
          <cell r="C1236" t="str">
            <v>RM47</v>
          </cell>
        </row>
        <row r="1237">
          <cell r="A1237" t="str">
            <v>UN48</v>
          </cell>
          <cell r="B1237" t="str">
            <v>UN00</v>
          </cell>
          <cell r="C1237" t="str">
            <v>RM48</v>
          </cell>
        </row>
        <row r="1238">
          <cell r="A1238" t="str">
            <v>UN49</v>
          </cell>
          <cell r="B1238" t="str">
            <v>UN00</v>
          </cell>
          <cell r="C1238" t="str">
            <v>RM49</v>
          </cell>
        </row>
        <row r="1239">
          <cell r="A1239" t="str">
            <v>UN4L</v>
          </cell>
          <cell r="B1239" t="str">
            <v>UN00</v>
          </cell>
          <cell r="C1239" t="str">
            <v>RM55</v>
          </cell>
        </row>
        <row r="1240">
          <cell r="A1240" t="str">
            <v>UN4M</v>
          </cell>
          <cell r="B1240" t="str">
            <v>UN00</v>
          </cell>
          <cell r="C1240" t="str">
            <v>RM74</v>
          </cell>
        </row>
        <row r="1241">
          <cell r="A1241" t="str">
            <v>UN4V</v>
          </cell>
          <cell r="B1241" t="str">
            <v>UN00</v>
          </cell>
          <cell r="C1241" t="str">
            <v>RM50</v>
          </cell>
        </row>
        <row r="1242">
          <cell r="A1242" t="str">
            <v>UN61</v>
          </cell>
          <cell r="B1242" t="str">
            <v>UN00</v>
          </cell>
          <cell r="C1242" t="str">
            <v>RM21</v>
          </cell>
        </row>
        <row r="1243">
          <cell r="A1243" t="str">
            <v>UN62</v>
          </cell>
          <cell r="B1243" t="str">
            <v>UN00</v>
          </cell>
          <cell r="C1243" t="str">
            <v>RM22</v>
          </cell>
        </row>
        <row r="1244">
          <cell r="A1244" t="str">
            <v>UN63</v>
          </cell>
          <cell r="B1244" t="str">
            <v>UN00</v>
          </cell>
          <cell r="C1244" t="str">
            <v>RM23</v>
          </cell>
        </row>
        <row r="1245">
          <cell r="A1245" t="str">
            <v>UN64</v>
          </cell>
          <cell r="B1245" t="str">
            <v>UN00</v>
          </cell>
          <cell r="C1245" t="str">
            <v>RM24</v>
          </cell>
        </row>
        <row r="1246">
          <cell r="A1246" t="str">
            <v>UN65</v>
          </cell>
          <cell r="B1246" t="str">
            <v>UN00</v>
          </cell>
          <cell r="C1246" t="str">
            <v>RM25</v>
          </cell>
        </row>
        <row r="1247">
          <cell r="A1247" t="str">
            <v>UN66</v>
          </cell>
          <cell r="B1247" t="str">
            <v>UN00</v>
          </cell>
          <cell r="C1247" t="str">
            <v>RM26</v>
          </cell>
        </row>
        <row r="1248">
          <cell r="A1248" t="str">
            <v>UN67</v>
          </cell>
          <cell r="B1248" t="str">
            <v>UN00</v>
          </cell>
          <cell r="C1248" t="str">
            <v>RM27</v>
          </cell>
        </row>
        <row r="1249">
          <cell r="A1249" t="str">
            <v>UN68</v>
          </cell>
          <cell r="B1249" t="str">
            <v>UN00</v>
          </cell>
          <cell r="C1249" t="str">
            <v>RM28</v>
          </cell>
        </row>
        <row r="1250">
          <cell r="A1250" t="str">
            <v>UN69</v>
          </cell>
          <cell r="B1250" t="str">
            <v>UN00</v>
          </cell>
          <cell r="C1250" t="str">
            <v>RM29</v>
          </cell>
        </row>
        <row r="1251">
          <cell r="A1251" t="str">
            <v>UN6L</v>
          </cell>
          <cell r="B1251" t="str">
            <v>UN00</v>
          </cell>
          <cell r="C1251" t="str">
            <v>RM75</v>
          </cell>
        </row>
        <row r="1252">
          <cell r="A1252" t="str">
            <v>UN6M</v>
          </cell>
          <cell r="B1252" t="str">
            <v>UN00</v>
          </cell>
          <cell r="C1252" t="str">
            <v>RM76</v>
          </cell>
        </row>
        <row r="1253">
          <cell r="A1253" t="str">
            <v>UN6V</v>
          </cell>
          <cell r="B1253" t="str">
            <v>UN00</v>
          </cell>
          <cell r="C1253" t="str">
            <v>RM30</v>
          </cell>
        </row>
        <row r="1254">
          <cell r="A1254" t="str">
            <v>UN71</v>
          </cell>
          <cell r="B1254" t="str">
            <v>UN00</v>
          </cell>
          <cell r="C1254" t="str">
            <v>RM61</v>
          </cell>
        </row>
        <row r="1255">
          <cell r="A1255" t="str">
            <v>UN72</v>
          </cell>
          <cell r="B1255" t="str">
            <v>UN00</v>
          </cell>
          <cell r="C1255" t="str">
            <v>RM62</v>
          </cell>
        </row>
        <row r="1256">
          <cell r="A1256" t="str">
            <v>UN73</v>
          </cell>
          <cell r="B1256" t="str">
            <v>UN00</v>
          </cell>
          <cell r="C1256" t="str">
            <v>RM63</v>
          </cell>
        </row>
        <row r="1257">
          <cell r="A1257" t="str">
            <v>UN74</v>
          </cell>
          <cell r="B1257" t="str">
            <v>UN00</v>
          </cell>
          <cell r="C1257" t="str">
            <v>RM64</v>
          </cell>
        </row>
        <row r="1258">
          <cell r="A1258" t="str">
            <v>UN75</v>
          </cell>
          <cell r="B1258" t="str">
            <v>UN00</v>
          </cell>
          <cell r="C1258" t="str">
            <v>RM65</v>
          </cell>
        </row>
        <row r="1259">
          <cell r="A1259" t="str">
            <v>UN76</v>
          </cell>
          <cell r="B1259" t="str">
            <v>UN00</v>
          </cell>
          <cell r="C1259" t="str">
            <v>RM66</v>
          </cell>
        </row>
        <row r="1260">
          <cell r="A1260" t="str">
            <v>UN77</v>
          </cell>
          <cell r="B1260" t="str">
            <v>UN00</v>
          </cell>
          <cell r="C1260" t="str">
            <v>RM67</v>
          </cell>
        </row>
        <row r="1261">
          <cell r="A1261" t="str">
            <v>UN78</v>
          </cell>
          <cell r="B1261" t="str">
            <v>UN00</v>
          </cell>
          <cell r="C1261" t="str">
            <v>RM68</v>
          </cell>
        </row>
        <row r="1262">
          <cell r="A1262" t="str">
            <v>UN79</v>
          </cell>
          <cell r="B1262" t="str">
            <v>UN00</v>
          </cell>
          <cell r="C1262" t="str">
            <v>RM69</v>
          </cell>
        </row>
        <row r="1263">
          <cell r="A1263" t="str">
            <v>UN7L</v>
          </cell>
          <cell r="B1263" t="str">
            <v>UN00</v>
          </cell>
          <cell r="C1263" t="str">
            <v>UN56</v>
          </cell>
        </row>
        <row r="1264">
          <cell r="A1264" t="str">
            <v>UN7M</v>
          </cell>
          <cell r="B1264" t="str">
            <v>UN00</v>
          </cell>
          <cell r="C1264" t="str">
            <v>UN57</v>
          </cell>
        </row>
        <row r="1265">
          <cell r="A1265" t="str">
            <v>UN7V</v>
          </cell>
          <cell r="B1265" t="str">
            <v>UN00</v>
          </cell>
          <cell r="C1265" t="str">
            <v>RM70</v>
          </cell>
        </row>
        <row r="1266">
          <cell r="A1266" t="str">
            <v>UN89</v>
          </cell>
          <cell r="B1266" t="str">
            <v>UN00</v>
          </cell>
          <cell r="C1266" t="str">
            <v>RM77</v>
          </cell>
        </row>
        <row r="1267">
          <cell r="A1267" t="str">
            <v>UQ11</v>
          </cell>
          <cell r="B1267" t="str">
            <v>UQ00</v>
          </cell>
          <cell r="C1267" t="str">
            <v>RM1</v>
          </cell>
        </row>
        <row r="1268">
          <cell r="A1268" t="str">
            <v>UQ12</v>
          </cell>
          <cell r="B1268" t="str">
            <v>UQ00</v>
          </cell>
          <cell r="C1268" t="str">
            <v>RM2</v>
          </cell>
        </row>
        <row r="1269">
          <cell r="A1269" t="str">
            <v>UQ13</v>
          </cell>
          <cell r="B1269" t="str">
            <v>UQ00</v>
          </cell>
          <cell r="C1269" t="str">
            <v>RM3</v>
          </cell>
        </row>
        <row r="1270">
          <cell r="A1270" t="str">
            <v>UQ14</v>
          </cell>
          <cell r="B1270" t="str">
            <v>UQ00</v>
          </cell>
          <cell r="C1270" t="str">
            <v>RM4</v>
          </cell>
        </row>
        <row r="1271">
          <cell r="A1271" t="str">
            <v>UQ15</v>
          </cell>
          <cell r="B1271" t="str">
            <v>UQ00</v>
          </cell>
          <cell r="C1271" t="str">
            <v>RM5</v>
          </cell>
        </row>
        <row r="1272">
          <cell r="A1272" t="str">
            <v>UQ16</v>
          </cell>
          <cell r="B1272" t="str">
            <v>UQ00</v>
          </cell>
          <cell r="C1272" t="str">
            <v>RM6</v>
          </cell>
        </row>
        <row r="1273">
          <cell r="A1273" t="str">
            <v>UQ17</v>
          </cell>
          <cell r="B1273" t="str">
            <v>UQ00</v>
          </cell>
          <cell r="C1273" t="str">
            <v>RM7</v>
          </cell>
        </row>
        <row r="1274">
          <cell r="A1274" t="str">
            <v>UQ18</v>
          </cell>
          <cell r="B1274" t="str">
            <v>UQ00</v>
          </cell>
          <cell r="C1274" t="str">
            <v>RM8</v>
          </cell>
        </row>
        <row r="1275">
          <cell r="A1275" t="str">
            <v>UQ19</v>
          </cell>
          <cell r="B1275" t="str">
            <v>UQ00</v>
          </cell>
          <cell r="C1275" t="str">
            <v>RM9</v>
          </cell>
        </row>
        <row r="1276">
          <cell r="A1276" t="str">
            <v>UQ1L</v>
          </cell>
          <cell r="B1276" t="str">
            <v>UQ00</v>
          </cell>
          <cell r="C1276" t="str">
            <v>RM52</v>
          </cell>
        </row>
        <row r="1277">
          <cell r="A1277" t="str">
            <v>UQ1V</v>
          </cell>
          <cell r="B1277" t="str">
            <v>UQ00</v>
          </cell>
          <cell r="C1277" t="str">
            <v>RM10</v>
          </cell>
        </row>
        <row r="1278">
          <cell r="A1278" t="str">
            <v>UQ21</v>
          </cell>
          <cell r="B1278" t="str">
            <v>UQ00</v>
          </cell>
          <cell r="C1278" t="str">
            <v>RM11</v>
          </cell>
        </row>
        <row r="1279">
          <cell r="A1279" t="str">
            <v>UQ22</v>
          </cell>
          <cell r="B1279" t="str">
            <v>UQ00</v>
          </cell>
          <cell r="C1279" t="str">
            <v>RM12</v>
          </cell>
        </row>
        <row r="1280">
          <cell r="A1280" t="str">
            <v>UQ23</v>
          </cell>
          <cell r="B1280" t="str">
            <v>UQ00</v>
          </cell>
          <cell r="C1280" t="str">
            <v>RM13</v>
          </cell>
        </row>
        <row r="1281">
          <cell r="A1281" t="str">
            <v>UQ24</v>
          </cell>
          <cell r="B1281" t="str">
            <v>UQ00</v>
          </cell>
          <cell r="C1281" t="str">
            <v>RM14</v>
          </cell>
        </row>
        <row r="1282">
          <cell r="A1282" t="str">
            <v>UQ25</v>
          </cell>
          <cell r="B1282" t="str">
            <v>UQ00</v>
          </cell>
          <cell r="C1282" t="str">
            <v>RM15</v>
          </cell>
        </row>
        <row r="1283">
          <cell r="A1283" t="str">
            <v>UQ26</v>
          </cell>
          <cell r="B1283" t="str">
            <v>UQ00</v>
          </cell>
          <cell r="C1283" t="str">
            <v>RM16</v>
          </cell>
        </row>
        <row r="1284">
          <cell r="A1284" t="str">
            <v>UQ27</v>
          </cell>
          <cell r="B1284" t="str">
            <v>UQ00</v>
          </cell>
          <cell r="C1284" t="str">
            <v>RM17</v>
          </cell>
        </row>
        <row r="1285">
          <cell r="A1285" t="str">
            <v>UQ28</v>
          </cell>
          <cell r="B1285" t="str">
            <v>UQ00</v>
          </cell>
          <cell r="C1285" t="str">
            <v>RM18</v>
          </cell>
        </row>
        <row r="1286">
          <cell r="A1286" t="str">
            <v>UQ29</v>
          </cell>
          <cell r="B1286" t="str">
            <v>UQ00</v>
          </cell>
          <cell r="C1286" t="str">
            <v>RM19</v>
          </cell>
        </row>
        <row r="1287">
          <cell r="A1287" t="str">
            <v>UQ2L</v>
          </cell>
          <cell r="B1287" t="str">
            <v>UQ00</v>
          </cell>
          <cell r="C1287" t="str">
            <v>RM53</v>
          </cell>
        </row>
        <row r="1288">
          <cell r="A1288" t="str">
            <v>UQ2V</v>
          </cell>
          <cell r="B1288" t="str">
            <v>UQ00</v>
          </cell>
          <cell r="C1288" t="str">
            <v>RM20</v>
          </cell>
        </row>
        <row r="1289">
          <cell r="A1289" t="str">
            <v>UQ31</v>
          </cell>
          <cell r="B1289" t="str">
            <v>UQ00</v>
          </cell>
          <cell r="C1289" t="str">
            <v>RM31</v>
          </cell>
        </row>
        <row r="1290">
          <cell r="A1290" t="str">
            <v>UQ32</v>
          </cell>
          <cell r="B1290" t="str">
            <v>UQ00</v>
          </cell>
          <cell r="C1290" t="str">
            <v>RM32</v>
          </cell>
        </row>
        <row r="1291">
          <cell r="A1291" t="str">
            <v>UQ33</v>
          </cell>
          <cell r="B1291" t="str">
            <v>UQ00</v>
          </cell>
          <cell r="C1291" t="str">
            <v>RM33</v>
          </cell>
        </row>
        <row r="1292">
          <cell r="A1292" t="str">
            <v>UQ34</v>
          </cell>
          <cell r="B1292" t="str">
            <v>UQ00</v>
          </cell>
          <cell r="C1292" t="str">
            <v>RM34</v>
          </cell>
        </row>
        <row r="1293">
          <cell r="A1293" t="str">
            <v>UQ35</v>
          </cell>
          <cell r="B1293" t="str">
            <v>UQ00</v>
          </cell>
          <cell r="C1293" t="str">
            <v>RM35</v>
          </cell>
        </row>
        <row r="1294">
          <cell r="A1294" t="str">
            <v>UQ36</v>
          </cell>
          <cell r="B1294" t="str">
            <v>UQ00</v>
          </cell>
          <cell r="C1294" t="str">
            <v>RM36</v>
          </cell>
        </row>
        <row r="1295">
          <cell r="A1295" t="str">
            <v>UQ37</v>
          </cell>
          <cell r="B1295" t="str">
            <v>UQ00</v>
          </cell>
          <cell r="C1295" t="str">
            <v>RM37</v>
          </cell>
        </row>
        <row r="1296">
          <cell r="A1296" t="str">
            <v>UQ38</v>
          </cell>
          <cell r="B1296" t="str">
            <v>UQ00</v>
          </cell>
          <cell r="C1296" t="str">
            <v>RM38</v>
          </cell>
        </row>
        <row r="1297">
          <cell r="A1297" t="str">
            <v>UQ39</v>
          </cell>
          <cell r="B1297" t="str">
            <v>UQ00</v>
          </cell>
          <cell r="C1297" t="str">
            <v>RM39</v>
          </cell>
        </row>
        <row r="1298">
          <cell r="A1298" t="str">
            <v>UQ3L</v>
          </cell>
          <cell r="B1298" t="str">
            <v>UQ00</v>
          </cell>
          <cell r="C1298" t="str">
            <v>RM54</v>
          </cell>
        </row>
        <row r="1299">
          <cell r="A1299" t="str">
            <v>UQ3V</v>
          </cell>
          <cell r="B1299" t="str">
            <v>UQ00</v>
          </cell>
          <cell r="C1299" t="str">
            <v>RM40</v>
          </cell>
        </row>
        <row r="1300">
          <cell r="A1300" t="str">
            <v>UQ41</v>
          </cell>
          <cell r="B1300" t="str">
            <v>UQ00</v>
          </cell>
          <cell r="C1300" t="str">
            <v>RM41</v>
          </cell>
        </row>
        <row r="1301">
          <cell r="A1301" t="str">
            <v>UQ42</v>
          </cell>
          <cell r="B1301" t="str">
            <v>UQ00</v>
          </cell>
          <cell r="C1301" t="str">
            <v>RM42</v>
          </cell>
        </row>
        <row r="1302">
          <cell r="A1302" t="str">
            <v>UQ43</v>
          </cell>
          <cell r="B1302" t="str">
            <v>UQ00</v>
          </cell>
          <cell r="C1302" t="str">
            <v>RM43</v>
          </cell>
        </row>
        <row r="1303">
          <cell r="A1303" t="str">
            <v>UQ44</v>
          </cell>
          <cell r="B1303" t="str">
            <v>UQ00</v>
          </cell>
          <cell r="C1303" t="str">
            <v>RM44</v>
          </cell>
        </row>
        <row r="1304">
          <cell r="A1304" t="str">
            <v>UQ45</v>
          </cell>
          <cell r="B1304" t="str">
            <v>UQ00</v>
          </cell>
          <cell r="C1304" t="str">
            <v>RM45</v>
          </cell>
        </row>
        <row r="1305">
          <cell r="A1305" t="str">
            <v>UQ46</v>
          </cell>
          <cell r="B1305" t="str">
            <v>UQ00</v>
          </cell>
          <cell r="C1305" t="str">
            <v>RM46</v>
          </cell>
        </row>
        <row r="1306">
          <cell r="A1306" t="str">
            <v>UQ47</v>
          </cell>
          <cell r="B1306" t="str">
            <v>UQ00</v>
          </cell>
          <cell r="C1306" t="str">
            <v>RM47</v>
          </cell>
        </row>
        <row r="1307">
          <cell r="A1307" t="str">
            <v>UQ48</v>
          </cell>
          <cell r="B1307" t="str">
            <v>UQ00</v>
          </cell>
          <cell r="C1307" t="str">
            <v>RM48</v>
          </cell>
        </row>
        <row r="1308">
          <cell r="A1308" t="str">
            <v>UQ49</v>
          </cell>
          <cell r="B1308" t="str">
            <v>UQ00</v>
          </cell>
          <cell r="C1308" t="str">
            <v>RM49</v>
          </cell>
        </row>
        <row r="1309">
          <cell r="A1309" t="str">
            <v>UQ4L</v>
          </cell>
          <cell r="B1309" t="str">
            <v>UQ00</v>
          </cell>
          <cell r="C1309" t="str">
            <v>RM55</v>
          </cell>
        </row>
        <row r="1310">
          <cell r="A1310" t="str">
            <v>UQ4V</v>
          </cell>
          <cell r="B1310" t="str">
            <v>UQ00</v>
          </cell>
          <cell r="C1310" t="str">
            <v>RM50</v>
          </cell>
        </row>
        <row r="1311">
          <cell r="A1311" t="str">
            <v>UR11</v>
          </cell>
          <cell r="B1311" t="str">
            <v>UR00</v>
          </cell>
          <cell r="C1311" t="str">
            <v>RM1</v>
          </cell>
        </row>
        <row r="1312">
          <cell r="A1312" t="str">
            <v>UR12</v>
          </cell>
          <cell r="B1312" t="str">
            <v>UR00</v>
          </cell>
          <cell r="C1312" t="str">
            <v>RM2</v>
          </cell>
        </row>
        <row r="1313">
          <cell r="A1313" t="str">
            <v>UR13</v>
          </cell>
          <cell r="B1313" t="str">
            <v>UR00</v>
          </cell>
          <cell r="C1313" t="str">
            <v>RM3</v>
          </cell>
        </row>
        <row r="1314">
          <cell r="A1314" t="str">
            <v>UR14</v>
          </cell>
          <cell r="B1314" t="str">
            <v>UR00</v>
          </cell>
          <cell r="C1314" t="str">
            <v>RM4</v>
          </cell>
        </row>
        <row r="1315">
          <cell r="A1315" t="str">
            <v>UR15</v>
          </cell>
          <cell r="B1315" t="str">
            <v>UR00</v>
          </cell>
          <cell r="C1315" t="str">
            <v>RM5</v>
          </cell>
        </row>
        <row r="1316">
          <cell r="A1316" t="str">
            <v>UR16</v>
          </cell>
          <cell r="B1316" t="str">
            <v>UR00</v>
          </cell>
          <cell r="C1316" t="str">
            <v>RM6</v>
          </cell>
        </row>
        <row r="1317">
          <cell r="A1317" t="str">
            <v>UR17</v>
          </cell>
          <cell r="B1317" t="str">
            <v>UR00</v>
          </cell>
          <cell r="C1317" t="str">
            <v>RM7</v>
          </cell>
        </row>
        <row r="1318">
          <cell r="A1318" t="str">
            <v>UR18</v>
          </cell>
          <cell r="B1318" t="str">
            <v>UR00</v>
          </cell>
          <cell r="C1318" t="str">
            <v>RM8</v>
          </cell>
        </row>
        <row r="1319">
          <cell r="A1319" t="str">
            <v>UR19</v>
          </cell>
          <cell r="B1319" t="str">
            <v>UR00</v>
          </cell>
          <cell r="C1319" t="str">
            <v>RM9</v>
          </cell>
        </row>
        <row r="1320">
          <cell r="A1320" t="str">
            <v>UR1L</v>
          </cell>
          <cell r="B1320" t="str">
            <v>UR00</v>
          </cell>
          <cell r="C1320" t="str">
            <v>RM52</v>
          </cell>
        </row>
        <row r="1321">
          <cell r="A1321" t="str">
            <v>UR1V</v>
          </cell>
          <cell r="B1321" t="str">
            <v>UR00</v>
          </cell>
          <cell r="C1321" t="str">
            <v>RM10</v>
          </cell>
        </row>
        <row r="1322">
          <cell r="A1322" t="str">
            <v>UR21</v>
          </cell>
          <cell r="B1322" t="str">
            <v>UR00</v>
          </cell>
          <cell r="C1322" t="str">
            <v>RM11</v>
          </cell>
        </row>
        <row r="1323">
          <cell r="A1323" t="str">
            <v>UR22</v>
          </cell>
          <cell r="B1323" t="str">
            <v>UR00</v>
          </cell>
          <cell r="C1323" t="str">
            <v>RM12</v>
          </cell>
        </row>
        <row r="1324">
          <cell r="A1324" t="str">
            <v>UR23</v>
          </cell>
          <cell r="B1324" t="str">
            <v>UR00</v>
          </cell>
          <cell r="C1324" t="str">
            <v>RM13</v>
          </cell>
        </row>
        <row r="1325">
          <cell r="A1325" t="str">
            <v>UR24</v>
          </cell>
          <cell r="B1325" t="str">
            <v>UR00</v>
          </cell>
          <cell r="C1325" t="str">
            <v>RM14</v>
          </cell>
        </row>
        <row r="1326">
          <cell r="A1326" t="str">
            <v>UR25</v>
          </cell>
          <cell r="B1326" t="str">
            <v>UR00</v>
          </cell>
          <cell r="C1326" t="str">
            <v>RM15</v>
          </cell>
        </row>
        <row r="1327">
          <cell r="A1327" t="str">
            <v>UR26</v>
          </cell>
          <cell r="B1327" t="str">
            <v>UR00</v>
          </cell>
          <cell r="C1327" t="str">
            <v>RM16</v>
          </cell>
        </row>
        <row r="1328">
          <cell r="A1328" t="str">
            <v>UR27</v>
          </cell>
          <cell r="B1328" t="str">
            <v>UR00</v>
          </cell>
          <cell r="C1328" t="str">
            <v>RM17</v>
          </cell>
        </row>
        <row r="1329">
          <cell r="A1329" t="str">
            <v>UR28</v>
          </cell>
          <cell r="B1329" t="str">
            <v>UR00</v>
          </cell>
          <cell r="C1329" t="str">
            <v>RM18</v>
          </cell>
        </row>
        <row r="1330">
          <cell r="A1330" t="str">
            <v>UR29</v>
          </cell>
          <cell r="B1330" t="str">
            <v>UR00</v>
          </cell>
          <cell r="C1330" t="str">
            <v>RM19</v>
          </cell>
        </row>
        <row r="1331">
          <cell r="A1331" t="str">
            <v>UR2L</v>
          </cell>
          <cell r="B1331" t="str">
            <v>UR00</v>
          </cell>
          <cell r="C1331" t="str">
            <v>RM53</v>
          </cell>
        </row>
        <row r="1332">
          <cell r="A1332" t="str">
            <v>UR2V</v>
          </cell>
          <cell r="B1332" t="str">
            <v>UR00</v>
          </cell>
          <cell r="C1332" t="str">
            <v>RM20</v>
          </cell>
        </row>
        <row r="1333">
          <cell r="A1333" t="str">
            <v>UR31</v>
          </cell>
          <cell r="B1333" t="str">
            <v>UR00</v>
          </cell>
          <cell r="C1333" t="str">
            <v>RM31</v>
          </cell>
        </row>
        <row r="1334">
          <cell r="A1334" t="str">
            <v>UR32</v>
          </cell>
          <cell r="B1334" t="str">
            <v>UR00</v>
          </cell>
          <cell r="C1334" t="str">
            <v>RM32</v>
          </cell>
        </row>
        <row r="1335">
          <cell r="A1335" t="str">
            <v>UR33</v>
          </cell>
          <cell r="B1335" t="str">
            <v>UR00</v>
          </cell>
          <cell r="C1335" t="str">
            <v>RM33</v>
          </cell>
        </row>
        <row r="1336">
          <cell r="A1336" t="str">
            <v>UR34</v>
          </cell>
          <cell r="B1336" t="str">
            <v>UR00</v>
          </cell>
          <cell r="C1336" t="str">
            <v>RM34</v>
          </cell>
        </row>
        <row r="1337">
          <cell r="A1337" t="str">
            <v>UR35</v>
          </cell>
          <cell r="B1337" t="str">
            <v>UR00</v>
          </cell>
          <cell r="C1337" t="str">
            <v>RM35</v>
          </cell>
        </row>
        <row r="1338">
          <cell r="A1338" t="str">
            <v>UR36</v>
          </cell>
          <cell r="B1338" t="str">
            <v>UR00</v>
          </cell>
          <cell r="C1338" t="str">
            <v>RM36</v>
          </cell>
        </row>
        <row r="1339">
          <cell r="A1339" t="str">
            <v>UR37</v>
          </cell>
          <cell r="B1339" t="str">
            <v>UR00</v>
          </cell>
          <cell r="C1339" t="str">
            <v>RM37</v>
          </cell>
        </row>
        <row r="1340">
          <cell r="A1340" t="str">
            <v>UR38</v>
          </cell>
          <cell r="B1340" t="str">
            <v>UR00</v>
          </cell>
          <cell r="C1340" t="str">
            <v>RM38</v>
          </cell>
        </row>
        <row r="1341">
          <cell r="A1341" t="str">
            <v>UR39</v>
          </cell>
          <cell r="B1341" t="str">
            <v>UR00</v>
          </cell>
          <cell r="C1341" t="str">
            <v>RM39</v>
          </cell>
        </row>
        <row r="1342">
          <cell r="A1342" t="str">
            <v>UR3L</v>
          </cell>
          <cell r="B1342" t="str">
            <v>UR00</v>
          </cell>
          <cell r="C1342" t="str">
            <v>RM54</v>
          </cell>
        </row>
        <row r="1343">
          <cell r="A1343" t="str">
            <v>UR3V</v>
          </cell>
          <cell r="B1343" t="str">
            <v>UR00</v>
          </cell>
          <cell r="C1343" t="str">
            <v>RM40</v>
          </cell>
        </row>
        <row r="1344">
          <cell r="A1344" t="str">
            <v>UR41</v>
          </cell>
          <cell r="B1344" t="str">
            <v>UR00</v>
          </cell>
          <cell r="C1344" t="str">
            <v>RM41</v>
          </cell>
        </row>
        <row r="1345">
          <cell r="A1345" t="str">
            <v>UR42</v>
          </cell>
          <cell r="B1345" t="str">
            <v>UR00</v>
          </cell>
          <cell r="C1345" t="str">
            <v>RM42</v>
          </cell>
        </row>
        <row r="1346">
          <cell r="A1346" t="str">
            <v>UR43</v>
          </cell>
          <cell r="B1346" t="str">
            <v>UR00</v>
          </cell>
          <cell r="C1346" t="str">
            <v>RM43</v>
          </cell>
        </row>
        <row r="1347">
          <cell r="A1347" t="str">
            <v>UR44</v>
          </cell>
          <cell r="B1347" t="str">
            <v>UR00</v>
          </cell>
          <cell r="C1347" t="str">
            <v>RM44</v>
          </cell>
        </row>
        <row r="1348">
          <cell r="A1348" t="str">
            <v>UR45</v>
          </cell>
          <cell r="B1348" t="str">
            <v>UR00</v>
          </cell>
          <cell r="C1348" t="str">
            <v>RM45</v>
          </cell>
        </row>
        <row r="1349">
          <cell r="A1349" t="str">
            <v>UR46</v>
          </cell>
          <cell r="B1349" t="str">
            <v>UR00</v>
          </cell>
          <cell r="C1349" t="str">
            <v>RM46</v>
          </cell>
        </row>
        <row r="1350">
          <cell r="A1350" t="str">
            <v>UR47</v>
          </cell>
          <cell r="B1350" t="str">
            <v>UR00</v>
          </cell>
          <cell r="C1350" t="str">
            <v>RM47</v>
          </cell>
        </row>
        <row r="1351">
          <cell r="A1351" t="str">
            <v>UR48</v>
          </cell>
          <cell r="B1351" t="str">
            <v>UR00</v>
          </cell>
          <cell r="C1351" t="str">
            <v>RM48</v>
          </cell>
        </row>
        <row r="1352">
          <cell r="A1352" t="str">
            <v>UR49</v>
          </cell>
          <cell r="B1352" t="str">
            <v>UR00</v>
          </cell>
          <cell r="C1352" t="str">
            <v>RM49</v>
          </cell>
        </row>
        <row r="1353">
          <cell r="A1353" t="str">
            <v>UR4L</v>
          </cell>
          <cell r="B1353" t="str">
            <v>UR00</v>
          </cell>
          <cell r="C1353" t="str">
            <v>RM55</v>
          </cell>
        </row>
        <row r="1354">
          <cell r="A1354" t="str">
            <v>UR4V</v>
          </cell>
          <cell r="B1354" t="str">
            <v>UR00</v>
          </cell>
          <cell r="C1354" t="str">
            <v>RM50</v>
          </cell>
        </row>
        <row r="1355">
          <cell r="A1355" t="str">
            <v>B110</v>
          </cell>
          <cell r="B1355" t="str">
            <v>B0A0</v>
          </cell>
          <cell r="C1355" t="str">
            <v>RM61</v>
          </cell>
        </row>
        <row r="1356">
          <cell r="A1356" t="str">
            <v>B1B0</v>
          </cell>
          <cell r="B1356" t="str">
            <v>B0A0</v>
          </cell>
          <cell r="C1356" t="str">
            <v>RM21</v>
          </cell>
        </row>
        <row r="1357">
          <cell r="A1357" t="str">
            <v>B210</v>
          </cell>
          <cell r="B1357" t="str">
            <v>B0A0</v>
          </cell>
          <cell r="C1357" t="str">
            <v>RM62</v>
          </cell>
        </row>
        <row r="1358">
          <cell r="A1358" t="str">
            <v>B310</v>
          </cell>
          <cell r="B1358" t="str">
            <v>B0A0</v>
          </cell>
          <cell r="C1358" t="str">
            <v>RM63</v>
          </cell>
        </row>
        <row r="1359">
          <cell r="A1359" t="str">
            <v>B510</v>
          </cell>
          <cell r="B1359" t="str">
            <v>B0A0</v>
          </cell>
          <cell r="C1359" t="str">
            <v>RM65</v>
          </cell>
        </row>
        <row r="1360">
          <cell r="A1360" t="str">
            <v>B51A</v>
          </cell>
          <cell r="B1360" t="str">
            <v>B0A0</v>
          </cell>
          <cell r="C1360" t="str">
            <v>RM131</v>
          </cell>
        </row>
        <row r="1361">
          <cell r="A1361" t="str">
            <v>B610</v>
          </cell>
          <cell r="B1361" t="str">
            <v>B0A0</v>
          </cell>
          <cell r="C1361" t="str">
            <v>RM66</v>
          </cell>
        </row>
        <row r="1362">
          <cell r="A1362" t="str">
            <v>B910</v>
          </cell>
          <cell r="B1362" t="str">
            <v>B0A0</v>
          </cell>
          <cell r="C1362" t="str">
            <v>RM69</v>
          </cell>
        </row>
        <row r="1363">
          <cell r="A1363" t="str">
            <v>BL10</v>
          </cell>
          <cell r="B1363" t="str">
            <v>B0A0</v>
          </cell>
          <cell r="C1363" t="str">
            <v>RM56</v>
          </cell>
        </row>
        <row r="1364">
          <cell r="A1364" t="str">
            <v>BV10</v>
          </cell>
          <cell r="B1364" t="str">
            <v>B0A0</v>
          </cell>
          <cell r="C1364" t="str">
            <v>RM70</v>
          </cell>
        </row>
        <row r="1365">
          <cell r="A1365" t="str">
            <v>C61X</v>
          </cell>
          <cell r="B1365" t="str">
            <v>C0A0</v>
          </cell>
          <cell r="C1365" t="str">
            <v>RM136</v>
          </cell>
        </row>
        <row r="1366">
          <cell r="A1366" t="str">
            <v>C64X</v>
          </cell>
          <cell r="B1366" t="str">
            <v>C0A0</v>
          </cell>
          <cell r="C1366" t="str">
            <v>RM137</v>
          </cell>
        </row>
        <row r="1367">
          <cell r="A1367" t="str">
            <v>C110</v>
          </cell>
          <cell r="B1367" t="str">
            <v>C0A0</v>
          </cell>
          <cell r="C1367" t="str">
            <v>RM61</v>
          </cell>
        </row>
        <row r="1368">
          <cell r="A1368" t="str">
            <v>C112</v>
          </cell>
          <cell r="B1368" t="str">
            <v>C0A0</v>
          </cell>
          <cell r="C1368" t="str">
            <v>RM78</v>
          </cell>
        </row>
        <row r="1369">
          <cell r="A1369" t="str">
            <v>C1A1</v>
          </cell>
          <cell r="B1369" t="str">
            <v>C0A0</v>
          </cell>
          <cell r="C1369" t="str">
            <v>RM1</v>
          </cell>
        </row>
        <row r="1370">
          <cell r="A1370" t="str">
            <v>C1A2</v>
          </cell>
          <cell r="B1370" t="str">
            <v>C0A0</v>
          </cell>
          <cell r="C1370" t="str">
            <v>RM11</v>
          </cell>
        </row>
        <row r="1371">
          <cell r="A1371" t="str">
            <v>C1A3</v>
          </cell>
          <cell r="B1371" t="str">
            <v>C0A0</v>
          </cell>
          <cell r="C1371" t="str">
            <v>RM31</v>
          </cell>
        </row>
        <row r="1372">
          <cell r="A1372" t="str">
            <v>C1A4</v>
          </cell>
          <cell r="B1372" t="str">
            <v>C0A0</v>
          </cell>
          <cell r="C1372" t="str">
            <v>RM41</v>
          </cell>
        </row>
        <row r="1373">
          <cell r="A1373" t="str">
            <v>C1B0</v>
          </cell>
          <cell r="B1373" t="str">
            <v>C0A0</v>
          </cell>
          <cell r="C1373" t="str">
            <v>RM21</v>
          </cell>
        </row>
        <row r="1374">
          <cell r="A1374" t="str">
            <v>C1C0</v>
          </cell>
          <cell r="B1374" t="str">
            <v>C0A0</v>
          </cell>
          <cell r="C1374" t="str">
            <v>RM79</v>
          </cell>
        </row>
        <row r="1375">
          <cell r="A1375" t="str">
            <v>C210</v>
          </cell>
          <cell r="B1375" t="str">
            <v>C0A0</v>
          </cell>
          <cell r="C1375" t="str">
            <v>RM62</v>
          </cell>
        </row>
        <row r="1376">
          <cell r="A1376" t="str">
            <v>C2A1</v>
          </cell>
          <cell r="B1376" t="str">
            <v>C0A0</v>
          </cell>
          <cell r="C1376" t="str">
            <v>RM2</v>
          </cell>
        </row>
        <row r="1377">
          <cell r="A1377" t="str">
            <v>C2A2</v>
          </cell>
          <cell r="B1377" t="str">
            <v>C0A0</v>
          </cell>
          <cell r="C1377" t="str">
            <v>RM12</v>
          </cell>
        </row>
        <row r="1378">
          <cell r="A1378" t="str">
            <v>C2A3</v>
          </cell>
          <cell r="B1378" t="str">
            <v>C0A0</v>
          </cell>
          <cell r="C1378" t="str">
            <v>RM32</v>
          </cell>
        </row>
        <row r="1379">
          <cell r="A1379" t="str">
            <v>C2A4</v>
          </cell>
          <cell r="B1379" t="str">
            <v>C0A0</v>
          </cell>
          <cell r="C1379" t="str">
            <v>RM42</v>
          </cell>
        </row>
        <row r="1380">
          <cell r="A1380" t="str">
            <v>C2B0</v>
          </cell>
          <cell r="B1380" t="str">
            <v>C0A0</v>
          </cell>
          <cell r="C1380" t="str">
            <v>RM22</v>
          </cell>
        </row>
        <row r="1381">
          <cell r="A1381" t="str">
            <v>C2C0</v>
          </cell>
          <cell r="B1381" t="str">
            <v>C0A0</v>
          </cell>
          <cell r="C1381" t="str">
            <v>RM80</v>
          </cell>
        </row>
        <row r="1382">
          <cell r="A1382" t="str">
            <v>C310</v>
          </cell>
          <cell r="B1382" t="str">
            <v>C0A0</v>
          </cell>
          <cell r="C1382" t="str">
            <v>RM63</v>
          </cell>
        </row>
        <row r="1383">
          <cell r="A1383" t="str">
            <v>C3A1</v>
          </cell>
          <cell r="B1383" t="str">
            <v>C0A0</v>
          </cell>
          <cell r="C1383" t="str">
            <v>RM3</v>
          </cell>
        </row>
        <row r="1384">
          <cell r="A1384" t="str">
            <v>C3A2</v>
          </cell>
          <cell r="B1384" t="str">
            <v>C0A0</v>
          </cell>
          <cell r="C1384" t="str">
            <v>RM13</v>
          </cell>
        </row>
        <row r="1385">
          <cell r="A1385" t="str">
            <v>C3A3</v>
          </cell>
          <cell r="B1385" t="str">
            <v>C0A0</v>
          </cell>
          <cell r="C1385" t="str">
            <v>RM33</v>
          </cell>
        </row>
        <row r="1386">
          <cell r="A1386" t="str">
            <v>C3A4</v>
          </cell>
          <cell r="B1386" t="str">
            <v>C0A0</v>
          </cell>
          <cell r="C1386" t="str">
            <v>RM43</v>
          </cell>
        </row>
        <row r="1387">
          <cell r="A1387" t="str">
            <v>C3B0</v>
          </cell>
          <cell r="B1387" t="str">
            <v>C0A0</v>
          </cell>
          <cell r="C1387" t="str">
            <v>RM23</v>
          </cell>
        </row>
        <row r="1388">
          <cell r="A1388" t="str">
            <v>C410</v>
          </cell>
          <cell r="B1388" t="str">
            <v>C0A0</v>
          </cell>
          <cell r="C1388" t="str">
            <v>RM64</v>
          </cell>
        </row>
        <row r="1389">
          <cell r="A1389" t="str">
            <v>C4A1</v>
          </cell>
          <cell r="B1389" t="str">
            <v>C0A0</v>
          </cell>
          <cell r="C1389" t="str">
            <v>RM4</v>
          </cell>
        </row>
        <row r="1390">
          <cell r="A1390" t="str">
            <v>C4A2</v>
          </cell>
          <cell r="B1390" t="str">
            <v>C0A0</v>
          </cell>
          <cell r="C1390" t="str">
            <v>RM14</v>
          </cell>
        </row>
        <row r="1391">
          <cell r="A1391" t="str">
            <v>C4A3</v>
          </cell>
          <cell r="B1391" t="str">
            <v>C0A0</v>
          </cell>
          <cell r="C1391" t="str">
            <v>RM34</v>
          </cell>
        </row>
        <row r="1392">
          <cell r="A1392" t="str">
            <v>C4A4</v>
          </cell>
          <cell r="B1392" t="str">
            <v>C0A0</v>
          </cell>
          <cell r="C1392" t="str">
            <v>RM44</v>
          </cell>
        </row>
        <row r="1393">
          <cell r="A1393" t="str">
            <v>C4B0</v>
          </cell>
          <cell r="B1393" t="str">
            <v>C0A0</v>
          </cell>
          <cell r="C1393" t="str">
            <v>RM24</v>
          </cell>
        </row>
        <row r="1394">
          <cell r="A1394" t="str">
            <v>C510</v>
          </cell>
          <cell r="B1394" t="str">
            <v>C0A0</v>
          </cell>
          <cell r="C1394" t="str">
            <v>RM65</v>
          </cell>
        </row>
        <row r="1395">
          <cell r="A1395" t="str">
            <v>C5A3</v>
          </cell>
          <cell r="B1395" t="str">
            <v>C0A0</v>
          </cell>
          <cell r="C1395" t="str">
            <v>RM35</v>
          </cell>
        </row>
        <row r="1396">
          <cell r="A1396" t="str">
            <v>C5A4</v>
          </cell>
          <cell r="B1396" t="str">
            <v>C0A0</v>
          </cell>
          <cell r="C1396" t="str">
            <v>RM45</v>
          </cell>
        </row>
        <row r="1397">
          <cell r="A1397" t="str">
            <v>C5B0</v>
          </cell>
          <cell r="B1397" t="str">
            <v>C0A0</v>
          </cell>
          <cell r="C1397" t="str">
            <v>RM25</v>
          </cell>
        </row>
        <row r="1398">
          <cell r="A1398" t="str">
            <v>C5C0</v>
          </cell>
          <cell r="B1398" t="str">
            <v>C0A0</v>
          </cell>
          <cell r="C1398" t="str">
            <v>RM81</v>
          </cell>
        </row>
        <row r="1399">
          <cell r="A1399" t="str">
            <v>C610</v>
          </cell>
          <cell r="B1399" t="str">
            <v>C0A0</v>
          </cell>
          <cell r="C1399" t="str">
            <v>RM66</v>
          </cell>
        </row>
        <row r="1400">
          <cell r="A1400" t="str">
            <v>C6A1</v>
          </cell>
          <cell r="B1400" t="str">
            <v>C0A0</v>
          </cell>
          <cell r="C1400" t="str">
            <v>RM6</v>
          </cell>
        </row>
        <row r="1401">
          <cell r="A1401" t="str">
            <v>C6A2</v>
          </cell>
          <cell r="B1401" t="str">
            <v>C0A0</v>
          </cell>
          <cell r="C1401" t="str">
            <v>RM16</v>
          </cell>
        </row>
        <row r="1402">
          <cell r="A1402" t="str">
            <v>C6A3</v>
          </cell>
          <cell r="B1402" t="str">
            <v>C0A0</v>
          </cell>
          <cell r="C1402" t="str">
            <v>RM36</v>
          </cell>
        </row>
        <row r="1403">
          <cell r="A1403" t="str">
            <v>C6A4</v>
          </cell>
          <cell r="B1403" t="str">
            <v>C0A0</v>
          </cell>
          <cell r="C1403" t="str">
            <v>RM46</v>
          </cell>
        </row>
        <row r="1404">
          <cell r="A1404" t="str">
            <v>C6B0</v>
          </cell>
          <cell r="B1404" t="str">
            <v>C0A0</v>
          </cell>
          <cell r="C1404" t="str">
            <v>RM26</v>
          </cell>
        </row>
        <row r="1405">
          <cell r="A1405" t="str">
            <v>C6C0</v>
          </cell>
          <cell r="B1405" t="str">
            <v>C0A0</v>
          </cell>
          <cell r="C1405" t="str">
            <v>RM82</v>
          </cell>
        </row>
        <row r="1406">
          <cell r="A1406" t="str">
            <v>C7A1</v>
          </cell>
          <cell r="B1406" t="str">
            <v>C0A0</v>
          </cell>
          <cell r="C1406" t="str">
            <v>RM7</v>
          </cell>
        </row>
        <row r="1407">
          <cell r="A1407" t="str">
            <v>C7A2</v>
          </cell>
          <cell r="B1407" t="str">
            <v>C0A0</v>
          </cell>
          <cell r="C1407" t="str">
            <v>RM17</v>
          </cell>
        </row>
        <row r="1408">
          <cell r="A1408" t="str">
            <v>C7A3</v>
          </cell>
          <cell r="B1408" t="str">
            <v>C0A0</v>
          </cell>
          <cell r="C1408" t="str">
            <v>RM37</v>
          </cell>
        </row>
        <row r="1409">
          <cell r="A1409" t="str">
            <v>C7A4</v>
          </cell>
          <cell r="B1409" t="str">
            <v>C0A0</v>
          </cell>
          <cell r="C1409" t="str">
            <v>RM47</v>
          </cell>
        </row>
        <row r="1410">
          <cell r="A1410" t="str">
            <v>C7B0</v>
          </cell>
          <cell r="B1410" t="str">
            <v>C0A0</v>
          </cell>
          <cell r="C1410" t="str">
            <v>RM27</v>
          </cell>
        </row>
        <row r="1411">
          <cell r="A1411" t="str">
            <v>C7C0</v>
          </cell>
          <cell r="B1411" t="str">
            <v>C0A0</v>
          </cell>
          <cell r="C1411" t="str">
            <v>RM83</v>
          </cell>
        </row>
        <row r="1412">
          <cell r="A1412" t="str">
            <v>C810</v>
          </cell>
          <cell r="B1412" t="str">
            <v>C0A0</v>
          </cell>
          <cell r="C1412" t="str">
            <v>RM68</v>
          </cell>
        </row>
        <row r="1413">
          <cell r="A1413" t="str">
            <v>C8A1</v>
          </cell>
          <cell r="B1413" t="str">
            <v>C0A0</v>
          </cell>
          <cell r="C1413" t="str">
            <v>RM8</v>
          </cell>
        </row>
        <row r="1414">
          <cell r="A1414" t="str">
            <v>C8A2</v>
          </cell>
          <cell r="B1414" t="str">
            <v>C0A0</v>
          </cell>
          <cell r="C1414" t="str">
            <v>RM18</v>
          </cell>
        </row>
        <row r="1415">
          <cell r="A1415" t="str">
            <v>C8A3</v>
          </cell>
          <cell r="B1415" t="str">
            <v>C0A0</v>
          </cell>
          <cell r="C1415" t="str">
            <v>RM38</v>
          </cell>
        </row>
        <row r="1416">
          <cell r="A1416" t="str">
            <v>C8A4</v>
          </cell>
          <cell r="B1416" t="str">
            <v>C0A0</v>
          </cell>
          <cell r="C1416" t="str">
            <v>RM48</v>
          </cell>
        </row>
        <row r="1417">
          <cell r="A1417" t="str">
            <v>C8B0</v>
          </cell>
          <cell r="B1417" t="str">
            <v>C0A0</v>
          </cell>
          <cell r="C1417" t="str">
            <v>RM28</v>
          </cell>
        </row>
        <row r="1418">
          <cell r="A1418" t="str">
            <v>C8C0</v>
          </cell>
          <cell r="B1418" t="str">
            <v>C0A0</v>
          </cell>
          <cell r="C1418" t="str">
            <v>RM84</v>
          </cell>
        </row>
        <row r="1419">
          <cell r="A1419" t="str">
            <v>C910</v>
          </cell>
          <cell r="B1419" t="str">
            <v>C0A0</v>
          </cell>
          <cell r="C1419" t="str">
            <v>RM69</v>
          </cell>
        </row>
        <row r="1420">
          <cell r="A1420" t="str">
            <v>C91D</v>
          </cell>
          <cell r="B1420" t="str">
            <v>C0A0</v>
          </cell>
          <cell r="C1420" t="str">
            <v>RM138</v>
          </cell>
        </row>
        <row r="1421">
          <cell r="A1421" t="str">
            <v>C9A4</v>
          </cell>
          <cell r="B1421" t="str">
            <v>C0A0</v>
          </cell>
          <cell r="C1421" t="str">
            <v>RM49</v>
          </cell>
        </row>
        <row r="1422">
          <cell r="A1422" t="str">
            <v>C9B0</v>
          </cell>
          <cell r="B1422" t="str">
            <v>C0A0</v>
          </cell>
          <cell r="C1422" t="str">
            <v>RM29</v>
          </cell>
        </row>
        <row r="1423">
          <cell r="A1423" t="str">
            <v>C9C0</v>
          </cell>
          <cell r="B1423" t="str">
            <v>C0A0</v>
          </cell>
          <cell r="C1423" t="str">
            <v>RM85</v>
          </cell>
        </row>
        <row r="1424">
          <cell r="A1424" t="str">
            <v>CBB0</v>
          </cell>
          <cell r="B1424" t="str">
            <v>C0A0</v>
          </cell>
          <cell r="C1424" t="str">
            <v>RM86</v>
          </cell>
        </row>
        <row r="1425">
          <cell r="A1425" t="str">
            <v>CMA3</v>
          </cell>
          <cell r="B1425" t="str">
            <v>C0A0</v>
          </cell>
          <cell r="C1425" t="str">
            <v>RM87</v>
          </cell>
        </row>
        <row r="1426">
          <cell r="A1426" t="str">
            <v>CV10</v>
          </cell>
          <cell r="B1426" t="str">
            <v>C0A0</v>
          </cell>
          <cell r="C1426" t="str">
            <v>RM70</v>
          </cell>
        </row>
        <row r="1427">
          <cell r="A1427" t="str">
            <v>CVA1</v>
          </cell>
          <cell r="B1427" t="str">
            <v>C0A0</v>
          </cell>
          <cell r="C1427" t="str">
            <v>RM10</v>
          </cell>
        </row>
        <row r="1428">
          <cell r="A1428" t="str">
            <v>CVA2</v>
          </cell>
          <cell r="B1428" t="str">
            <v>C0A0</v>
          </cell>
          <cell r="C1428" t="str">
            <v>RM20</v>
          </cell>
        </row>
        <row r="1429">
          <cell r="A1429" t="str">
            <v>CVA3</v>
          </cell>
          <cell r="B1429" t="str">
            <v>C0A0</v>
          </cell>
          <cell r="C1429" t="str">
            <v>RM40</v>
          </cell>
        </row>
        <row r="1430">
          <cell r="A1430" t="str">
            <v>CVA4</v>
          </cell>
          <cell r="B1430" t="str">
            <v>C0A0</v>
          </cell>
          <cell r="C1430" t="str">
            <v>RM50</v>
          </cell>
        </row>
        <row r="1431">
          <cell r="A1431" t="str">
            <v>CVB0</v>
          </cell>
          <cell r="B1431" t="str">
            <v>C0A0</v>
          </cell>
          <cell r="C1431" t="str">
            <v>RM30</v>
          </cell>
        </row>
        <row r="1432">
          <cell r="A1432" t="str">
            <v>CVC0</v>
          </cell>
          <cell r="B1432" t="str">
            <v>C0A0</v>
          </cell>
          <cell r="C1432" t="str">
            <v>RM88</v>
          </cell>
        </row>
        <row r="1433">
          <cell r="A1433" t="str">
            <v>Q200</v>
          </cell>
          <cell r="B1433" t="str">
            <v>C0A0</v>
          </cell>
          <cell r="C1433" t="str">
            <v>RM139</v>
          </cell>
        </row>
        <row r="1434">
          <cell r="A1434" t="str">
            <v>Q201</v>
          </cell>
          <cell r="B1434" t="str">
            <v>C0A0</v>
          </cell>
          <cell r="C1434" t="str">
            <v>RM140</v>
          </cell>
        </row>
        <row r="1435">
          <cell r="A1435" t="str">
            <v>C5BL</v>
          </cell>
          <cell r="B1435" t="str">
            <v>C0AL</v>
          </cell>
          <cell r="C1435" t="str">
            <v>RM25</v>
          </cell>
        </row>
        <row r="1436">
          <cell r="A1436" t="str">
            <v>CA11</v>
          </cell>
          <cell r="B1436" t="str">
            <v>CAN0</v>
          </cell>
          <cell r="C1436" t="str">
            <v>RM61</v>
          </cell>
        </row>
        <row r="1437">
          <cell r="A1437" t="str">
            <v>CA12</v>
          </cell>
          <cell r="B1437" t="str">
            <v>CAN0</v>
          </cell>
          <cell r="C1437" t="str">
            <v>RM62</v>
          </cell>
        </row>
        <row r="1438">
          <cell r="A1438" t="str">
            <v>CA13</v>
          </cell>
          <cell r="B1438" t="str">
            <v>CAN0</v>
          </cell>
          <cell r="C1438" t="str">
            <v>RM63</v>
          </cell>
        </row>
        <row r="1439">
          <cell r="A1439" t="str">
            <v>CA14</v>
          </cell>
          <cell r="B1439" t="str">
            <v>CAN0</v>
          </cell>
          <cell r="C1439" t="str">
            <v>RM64</v>
          </cell>
        </row>
        <row r="1440">
          <cell r="A1440" t="str">
            <v>CA15</v>
          </cell>
          <cell r="B1440" t="str">
            <v>CAN0</v>
          </cell>
          <cell r="C1440" t="str">
            <v>RM65</v>
          </cell>
        </row>
        <row r="1441">
          <cell r="A1441" t="str">
            <v>CA17</v>
          </cell>
          <cell r="B1441" t="str">
            <v>CAN0</v>
          </cell>
          <cell r="C1441" t="str">
            <v>RM67</v>
          </cell>
        </row>
        <row r="1442">
          <cell r="A1442" t="str">
            <v>CA18</v>
          </cell>
          <cell r="B1442" t="str">
            <v>CAN0</v>
          </cell>
          <cell r="C1442" t="str">
            <v>RM68</v>
          </cell>
        </row>
        <row r="1443">
          <cell r="A1443" t="str">
            <v>CA19</v>
          </cell>
          <cell r="B1443" t="str">
            <v>CAN0</v>
          </cell>
          <cell r="C1443" t="str">
            <v>RM69</v>
          </cell>
        </row>
        <row r="1444">
          <cell r="A1444" t="str">
            <v>CB11</v>
          </cell>
          <cell r="B1444" t="str">
            <v>CMBS</v>
          </cell>
          <cell r="C1444" t="str">
            <v>RM89</v>
          </cell>
        </row>
        <row r="1445">
          <cell r="A1445" t="str">
            <v>CB12</v>
          </cell>
          <cell r="B1445" t="str">
            <v>CMBS</v>
          </cell>
          <cell r="C1445" t="str">
            <v>RM2</v>
          </cell>
        </row>
        <row r="1446">
          <cell r="A1446" t="str">
            <v>CB13</v>
          </cell>
          <cell r="B1446" t="str">
            <v>CMBS</v>
          </cell>
          <cell r="C1446" t="str">
            <v>RM3</v>
          </cell>
        </row>
        <row r="1447">
          <cell r="A1447" t="str">
            <v>CB14</v>
          </cell>
          <cell r="B1447" t="str">
            <v>CMBS</v>
          </cell>
          <cell r="C1447" t="str">
            <v>RM4</v>
          </cell>
        </row>
        <row r="1448">
          <cell r="A1448" t="str">
            <v>CB15</v>
          </cell>
          <cell r="B1448" t="str">
            <v>CMBS</v>
          </cell>
          <cell r="C1448" t="str">
            <v>RM90</v>
          </cell>
        </row>
        <row r="1449">
          <cell r="A1449" t="str">
            <v>CB16</v>
          </cell>
          <cell r="B1449" t="str">
            <v>CMBS</v>
          </cell>
          <cell r="C1449" t="str">
            <v>RM6</v>
          </cell>
        </row>
        <row r="1450">
          <cell r="A1450" t="str">
            <v>CB19</v>
          </cell>
          <cell r="B1450" t="str">
            <v>CMBS</v>
          </cell>
          <cell r="C1450" t="str">
            <v>RM9</v>
          </cell>
        </row>
        <row r="1451">
          <cell r="A1451" t="str">
            <v>CB1V</v>
          </cell>
          <cell r="B1451" t="str">
            <v>CMBS</v>
          </cell>
          <cell r="C1451" t="str">
            <v>RM10</v>
          </cell>
        </row>
        <row r="1452">
          <cell r="A1452" t="str">
            <v>CB21</v>
          </cell>
          <cell r="B1452" t="str">
            <v>CMBS</v>
          </cell>
          <cell r="C1452" t="str">
            <v>RM30</v>
          </cell>
        </row>
        <row r="1453">
          <cell r="A1453" t="str">
            <v>CB22</v>
          </cell>
          <cell r="B1453" t="str">
            <v>CMBS</v>
          </cell>
          <cell r="C1453" t="str">
            <v>RM12</v>
          </cell>
        </row>
        <row r="1454">
          <cell r="A1454" t="str">
            <v>CB23</v>
          </cell>
          <cell r="B1454" t="str">
            <v>CMBS</v>
          </cell>
          <cell r="C1454" t="str">
            <v>RM13</v>
          </cell>
        </row>
        <row r="1455">
          <cell r="A1455" t="str">
            <v>CB24</v>
          </cell>
          <cell r="B1455" t="str">
            <v>CMBS</v>
          </cell>
          <cell r="C1455" t="str">
            <v>RM14</v>
          </cell>
        </row>
        <row r="1456">
          <cell r="A1456" t="str">
            <v>CB25</v>
          </cell>
          <cell r="B1456" t="str">
            <v>CMBS</v>
          </cell>
          <cell r="C1456" t="str">
            <v>RM92</v>
          </cell>
        </row>
        <row r="1457">
          <cell r="A1457" t="str">
            <v>CB26</v>
          </cell>
          <cell r="B1457" t="str">
            <v>CMBS</v>
          </cell>
          <cell r="C1457" t="str">
            <v>RM16</v>
          </cell>
        </row>
        <row r="1458">
          <cell r="A1458" t="str">
            <v>CB29</v>
          </cell>
          <cell r="B1458" t="str">
            <v>CMBS</v>
          </cell>
          <cell r="C1458" t="str">
            <v>RM19</v>
          </cell>
        </row>
        <row r="1459">
          <cell r="A1459" t="str">
            <v>CB2V</v>
          </cell>
          <cell r="B1459" t="str">
            <v>CMBS</v>
          </cell>
          <cell r="C1459" t="str">
            <v>RM20</v>
          </cell>
        </row>
        <row r="1460">
          <cell r="A1460" t="str">
            <v>CB31</v>
          </cell>
          <cell r="B1460" t="str">
            <v>CMBS</v>
          </cell>
          <cell r="C1460" t="str">
            <v>RM93</v>
          </cell>
        </row>
        <row r="1461">
          <cell r="A1461" t="str">
            <v>CB32</v>
          </cell>
          <cell r="B1461" t="str">
            <v>CMBS</v>
          </cell>
          <cell r="C1461" t="str">
            <v>RM32</v>
          </cell>
        </row>
        <row r="1462">
          <cell r="A1462" t="str">
            <v>CB33</v>
          </cell>
          <cell r="B1462" t="str">
            <v>CMBS</v>
          </cell>
          <cell r="C1462" t="str">
            <v>RM33</v>
          </cell>
        </row>
        <row r="1463">
          <cell r="A1463" t="str">
            <v>CB34</v>
          </cell>
          <cell r="B1463" t="str">
            <v>CMBS</v>
          </cell>
          <cell r="C1463" t="str">
            <v>RM34</v>
          </cell>
        </row>
        <row r="1464">
          <cell r="A1464" t="str">
            <v>CB35</v>
          </cell>
          <cell r="B1464" t="str">
            <v>CMBS</v>
          </cell>
          <cell r="C1464" t="str">
            <v>RM94</v>
          </cell>
        </row>
        <row r="1465">
          <cell r="A1465" t="str">
            <v>CB36</v>
          </cell>
          <cell r="B1465" t="str">
            <v>CMBS</v>
          </cell>
          <cell r="C1465" t="str">
            <v>RM36</v>
          </cell>
        </row>
        <row r="1466">
          <cell r="A1466" t="str">
            <v>CB39</v>
          </cell>
          <cell r="B1466" t="str">
            <v>CMBS</v>
          </cell>
          <cell r="C1466" t="str">
            <v>RM39</v>
          </cell>
        </row>
        <row r="1467">
          <cell r="A1467" t="str">
            <v>CB3V</v>
          </cell>
          <cell r="B1467" t="str">
            <v>CMBS</v>
          </cell>
          <cell r="C1467" t="str">
            <v>RM40</v>
          </cell>
        </row>
        <row r="1468">
          <cell r="A1468" t="str">
            <v>CB41</v>
          </cell>
          <cell r="B1468" t="str">
            <v>CMBS</v>
          </cell>
          <cell r="C1468" t="str">
            <v>RM95</v>
          </cell>
        </row>
        <row r="1469">
          <cell r="A1469" t="str">
            <v>CB42</v>
          </cell>
          <cell r="B1469" t="str">
            <v>CMBS</v>
          </cell>
          <cell r="C1469" t="str">
            <v>RM42</v>
          </cell>
        </row>
        <row r="1470">
          <cell r="A1470" t="str">
            <v>CB43</v>
          </cell>
          <cell r="B1470" t="str">
            <v>CMBS</v>
          </cell>
          <cell r="C1470" t="str">
            <v>RM43</v>
          </cell>
        </row>
        <row r="1471">
          <cell r="A1471" t="str">
            <v>CB44</v>
          </cell>
          <cell r="B1471" t="str">
            <v>CMBS</v>
          </cell>
          <cell r="C1471" t="str">
            <v>RM44</v>
          </cell>
        </row>
        <row r="1472">
          <cell r="A1472" t="str">
            <v>CB45</v>
          </cell>
          <cell r="B1472" t="str">
            <v>CMBS</v>
          </cell>
          <cell r="C1472" t="str">
            <v>RM96</v>
          </cell>
        </row>
        <row r="1473">
          <cell r="A1473" t="str">
            <v>CB46</v>
          </cell>
          <cell r="B1473" t="str">
            <v>CMBS</v>
          </cell>
          <cell r="C1473" t="str">
            <v>RM46</v>
          </cell>
        </row>
        <row r="1474">
          <cell r="A1474" t="str">
            <v>CB49</v>
          </cell>
          <cell r="B1474" t="str">
            <v>CMBS</v>
          </cell>
          <cell r="C1474" t="str">
            <v>RM49</v>
          </cell>
        </row>
        <row r="1475">
          <cell r="A1475" t="str">
            <v>CB4V</v>
          </cell>
          <cell r="B1475" t="str">
            <v>CMBS</v>
          </cell>
          <cell r="C1475" t="str">
            <v>RM50</v>
          </cell>
        </row>
        <row r="1476">
          <cell r="A1476" t="str">
            <v>CY11</v>
          </cell>
          <cell r="B1476" t="str">
            <v>CY00</v>
          </cell>
          <cell r="C1476" t="str">
            <v>RM1</v>
          </cell>
        </row>
        <row r="1477">
          <cell r="A1477" t="str">
            <v>CY12</v>
          </cell>
          <cell r="B1477" t="str">
            <v>CY00</v>
          </cell>
          <cell r="C1477" t="str">
            <v>RM2</v>
          </cell>
        </row>
        <row r="1478">
          <cell r="A1478" t="str">
            <v>CY13</v>
          </cell>
          <cell r="B1478" t="str">
            <v>CY00</v>
          </cell>
          <cell r="C1478" t="str">
            <v>RM3</v>
          </cell>
        </row>
        <row r="1479">
          <cell r="A1479" t="str">
            <v>CY14</v>
          </cell>
          <cell r="B1479" t="str">
            <v>CY00</v>
          </cell>
          <cell r="C1479" t="str">
            <v>RM4</v>
          </cell>
        </row>
        <row r="1480">
          <cell r="A1480" t="str">
            <v>CY15</v>
          </cell>
          <cell r="B1480" t="str">
            <v>CY00</v>
          </cell>
          <cell r="C1480" t="str">
            <v>RM5</v>
          </cell>
        </row>
        <row r="1481">
          <cell r="A1481" t="str">
            <v>CY16</v>
          </cell>
          <cell r="B1481" t="str">
            <v>CY00</v>
          </cell>
          <cell r="C1481" t="str">
            <v>RM6</v>
          </cell>
        </row>
        <row r="1482">
          <cell r="A1482" t="str">
            <v>CY17</v>
          </cell>
          <cell r="B1482" t="str">
            <v>CY00</v>
          </cell>
          <cell r="C1482" t="str">
            <v>RM7</v>
          </cell>
        </row>
        <row r="1483">
          <cell r="A1483" t="str">
            <v>CY18</v>
          </cell>
          <cell r="B1483" t="str">
            <v>CY00</v>
          </cell>
          <cell r="C1483" t="str">
            <v xml:space="preserve">RM8 </v>
          </cell>
        </row>
        <row r="1484">
          <cell r="A1484" t="str">
            <v>CY19</v>
          </cell>
          <cell r="B1484" t="str">
            <v>CY00</v>
          </cell>
          <cell r="C1484" t="str">
            <v>RM9</v>
          </cell>
        </row>
        <row r="1485">
          <cell r="A1485" t="str">
            <v>CY1V</v>
          </cell>
          <cell r="B1485" t="str">
            <v>CY00</v>
          </cell>
          <cell r="C1485" t="str">
            <v>RM10</v>
          </cell>
        </row>
        <row r="1486">
          <cell r="A1486" t="str">
            <v>CY21</v>
          </cell>
          <cell r="B1486" t="str">
            <v>CY00</v>
          </cell>
          <cell r="C1486" t="str">
            <v>RM11</v>
          </cell>
        </row>
        <row r="1487">
          <cell r="A1487" t="str">
            <v>CY22</v>
          </cell>
          <cell r="B1487" t="str">
            <v>CY00</v>
          </cell>
          <cell r="C1487" t="str">
            <v>RM12</v>
          </cell>
        </row>
        <row r="1488">
          <cell r="A1488" t="str">
            <v>CY23</v>
          </cell>
          <cell r="B1488" t="str">
            <v>CY00</v>
          </cell>
          <cell r="C1488" t="str">
            <v>RM13</v>
          </cell>
        </row>
        <row r="1489">
          <cell r="A1489" t="str">
            <v>CY24</v>
          </cell>
          <cell r="B1489" t="str">
            <v>CY00</v>
          </cell>
          <cell r="C1489" t="str">
            <v>RM14</v>
          </cell>
        </row>
        <row r="1490">
          <cell r="A1490" t="str">
            <v>CY25</v>
          </cell>
          <cell r="B1490" t="str">
            <v>CY00</v>
          </cell>
          <cell r="C1490" t="str">
            <v>RM15</v>
          </cell>
        </row>
        <row r="1491">
          <cell r="A1491" t="str">
            <v>CY26</v>
          </cell>
          <cell r="B1491" t="str">
            <v>CY00</v>
          </cell>
          <cell r="C1491" t="str">
            <v>RM16</v>
          </cell>
        </row>
        <row r="1492">
          <cell r="A1492" t="str">
            <v>CY27</v>
          </cell>
          <cell r="B1492" t="str">
            <v>CY00</v>
          </cell>
          <cell r="C1492" t="str">
            <v>RM17</v>
          </cell>
        </row>
        <row r="1493">
          <cell r="A1493" t="str">
            <v>CY28</v>
          </cell>
          <cell r="B1493" t="str">
            <v>CY00</v>
          </cell>
          <cell r="C1493" t="str">
            <v>RM18</v>
          </cell>
        </row>
        <row r="1494">
          <cell r="A1494" t="str">
            <v>CY29</v>
          </cell>
          <cell r="B1494" t="str">
            <v>CY00</v>
          </cell>
          <cell r="C1494" t="str">
            <v>RM19</v>
          </cell>
        </row>
        <row r="1495">
          <cell r="A1495" t="str">
            <v>CY2V</v>
          </cell>
          <cell r="B1495" t="str">
            <v>CY00</v>
          </cell>
          <cell r="C1495" t="str">
            <v>RM20</v>
          </cell>
        </row>
        <row r="1496">
          <cell r="A1496" t="str">
            <v>CY31</v>
          </cell>
          <cell r="B1496" t="str">
            <v>CY00</v>
          </cell>
          <cell r="C1496" t="str">
            <v>RM31</v>
          </cell>
        </row>
        <row r="1497">
          <cell r="A1497" t="str">
            <v>CY32</v>
          </cell>
          <cell r="B1497" t="str">
            <v>CY00</v>
          </cell>
          <cell r="C1497" t="str">
            <v>RM32</v>
          </cell>
        </row>
        <row r="1498">
          <cell r="A1498" t="str">
            <v>CY33</v>
          </cell>
          <cell r="B1498" t="str">
            <v>CY00</v>
          </cell>
          <cell r="C1498" t="str">
            <v>RM33</v>
          </cell>
        </row>
        <row r="1499">
          <cell r="A1499" t="str">
            <v>CY34</v>
          </cell>
          <cell r="B1499" t="str">
            <v>CY00</v>
          </cell>
          <cell r="C1499" t="str">
            <v>RM34</v>
          </cell>
        </row>
        <row r="1500">
          <cell r="A1500" t="str">
            <v>CY35</v>
          </cell>
          <cell r="B1500" t="str">
            <v>CY00</v>
          </cell>
          <cell r="C1500" t="str">
            <v>RM35</v>
          </cell>
        </row>
        <row r="1501">
          <cell r="A1501" t="str">
            <v>CY36</v>
          </cell>
          <cell r="B1501" t="str">
            <v>CY00</v>
          </cell>
          <cell r="C1501" t="str">
            <v>RM36</v>
          </cell>
        </row>
        <row r="1502">
          <cell r="A1502" t="str">
            <v>CY37</v>
          </cell>
          <cell r="B1502" t="str">
            <v>CY00</v>
          </cell>
          <cell r="C1502" t="str">
            <v>RM37</v>
          </cell>
        </row>
        <row r="1503">
          <cell r="A1503" t="str">
            <v>CY38</v>
          </cell>
          <cell r="B1503" t="str">
            <v>CY00</v>
          </cell>
          <cell r="C1503" t="str">
            <v>RM38</v>
          </cell>
        </row>
        <row r="1504">
          <cell r="A1504" t="str">
            <v>CY39</v>
          </cell>
          <cell r="B1504" t="str">
            <v>CY00</v>
          </cell>
          <cell r="C1504" t="str">
            <v>RM39</v>
          </cell>
        </row>
        <row r="1505">
          <cell r="A1505" t="str">
            <v>CY3V</v>
          </cell>
          <cell r="B1505" t="str">
            <v>CY00</v>
          </cell>
          <cell r="C1505" t="str">
            <v>RM40</v>
          </cell>
        </row>
        <row r="1506">
          <cell r="A1506" t="str">
            <v>CY41</v>
          </cell>
          <cell r="B1506" t="str">
            <v>CY00</v>
          </cell>
          <cell r="C1506" t="str">
            <v>RM41</v>
          </cell>
        </row>
        <row r="1507">
          <cell r="A1507" t="str">
            <v>CY42</v>
          </cell>
          <cell r="B1507" t="str">
            <v>CY00</v>
          </cell>
          <cell r="C1507" t="str">
            <v>RM42</v>
          </cell>
        </row>
        <row r="1508">
          <cell r="A1508" t="str">
            <v>CY43</v>
          </cell>
          <cell r="B1508" t="str">
            <v>CY00</v>
          </cell>
          <cell r="C1508" t="str">
            <v>RM43</v>
          </cell>
        </row>
        <row r="1509">
          <cell r="A1509" t="str">
            <v>CY44</v>
          </cell>
          <cell r="B1509" t="str">
            <v>CY00</v>
          </cell>
          <cell r="C1509" t="str">
            <v>RM44</v>
          </cell>
        </row>
        <row r="1510">
          <cell r="A1510" t="str">
            <v>CY45</v>
          </cell>
          <cell r="B1510" t="str">
            <v>CY00</v>
          </cell>
          <cell r="C1510" t="str">
            <v>RM45</v>
          </cell>
        </row>
        <row r="1511">
          <cell r="A1511" t="str">
            <v>CY46</v>
          </cell>
          <cell r="B1511" t="str">
            <v>CY00</v>
          </cell>
          <cell r="C1511" t="str">
            <v>RM46</v>
          </cell>
        </row>
        <row r="1512">
          <cell r="A1512" t="str">
            <v>CY47</v>
          </cell>
          <cell r="B1512" t="str">
            <v>CY00</v>
          </cell>
          <cell r="C1512" t="str">
            <v>RM47</v>
          </cell>
        </row>
        <row r="1513">
          <cell r="A1513" t="str">
            <v>CY48</v>
          </cell>
          <cell r="B1513" t="str">
            <v>CY00</v>
          </cell>
          <cell r="C1513" t="str">
            <v>RM48</v>
          </cell>
        </row>
        <row r="1514">
          <cell r="A1514" t="str">
            <v>CY49</v>
          </cell>
          <cell r="B1514" t="str">
            <v>CY00</v>
          </cell>
          <cell r="C1514" t="str">
            <v>RM49</v>
          </cell>
        </row>
        <row r="1515">
          <cell r="A1515" t="str">
            <v>CY4V</v>
          </cell>
          <cell r="B1515" t="str">
            <v>CY00</v>
          </cell>
          <cell r="C1515" t="str">
            <v>RM50</v>
          </cell>
        </row>
        <row r="1516">
          <cell r="A1516" t="str">
            <v>CY71</v>
          </cell>
          <cell r="B1516" t="str">
            <v>CY00</v>
          </cell>
          <cell r="C1516" t="str">
            <v>RM61</v>
          </cell>
        </row>
        <row r="1517">
          <cell r="A1517" t="str">
            <v>CY72</v>
          </cell>
          <cell r="B1517" t="str">
            <v>CY00</v>
          </cell>
          <cell r="C1517" t="str">
            <v>RM62</v>
          </cell>
        </row>
        <row r="1518">
          <cell r="A1518" t="str">
            <v>CY73</v>
          </cell>
          <cell r="B1518" t="str">
            <v>CY00</v>
          </cell>
          <cell r="C1518" t="str">
            <v>RM63</v>
          </cell>
        </row>
        <row r="1519">
          <cell r="A1519" t="str">
            <v>CY74</v>
          </cell>
          <cell r="B1519" t="str">
            <v>CY00</v>
          </cell>
          <cell r="C1519" t="str">
            <v>RM64</v>
          </cell>
        </row>
        <row r="1520">
          <cell r="A1520" t="str">
            <v>CY75</v>
          </cell>
          <cell r="B1520" t="str">
            <v>CY00</v>
          </cell>
          <cell r="C1520" t="str">
            <v>RM65</v>
          </cell>
        </row>
        <row r="1521">
          <cell r="A1521" t="str">
            <v>CY76</v>
          </cell>
          <cell r="B1521" t="str">
            <v>CY00</v>
          </cell>
          <cell r="C1521" t="str">
            <v>RM66</v>
          </cell>
        </row>
        <row r="1522">
          <cell r="A1522" t="str">
            <v>CY77</v>
          </cell>
          <cell r="B1522" t="str">
            <v>CY00</v>
          </cell>
          <cell r="C1522" t="str">
            <v>RM67</v>
          </cell>
        </row>
        <row r="1523">
          <cell r="A1523" t="str">
            <v>CY78</v>
          </cell>
          <cell r="B1523" t="str">
            <v>CY00</v>
          </cell>
          <cell r="C1523" t="str">
            <v>RM68</v>
          </cell>
        </row>
        <row r="1524">
          <cell r="A1524" t="str">
            <v>CY79</v>
          </cell>
          <cell r="B1524" t="str">
            <v>CY00</v>
          </cell>
          <cell r="C1524" t="str">
            <v>RM69</v>
          </cell>
        </row>
        <row r="1525">
          <cell r="A1525" t="str">
            <v>CY7V</v>
          </cell>
          <cell r="B1525" t="str">
            <v>CY00</v>
          </cell>
          <cell r="C1525" t="str">
            <v>RM70</v>
          </cell>
        </row>
        <row r="1526">
          <cell r="A1526" t="str">
            <v>D310</v>
          </cell>
          <cell r="B1526" t="str">
            <v>D0A0</v>
          </cell>
          <cell r="C1526" t="str">
            <v>RM63</v>
          </cell>
        </row>
        <row r="1527">
          <cell r="A1527" t="str">
            <v>D510</v>
          </cell>
          <cell r="B1527" t="str">
            <v>D0A0</v>
          </cell>
          <cell r="C1527" t="str">
            <v>RM65</v>
          </cell>
        </row>
        <row r="1528">
          <cell r="A1528" t="str">
            <v>DL10</v>
          </cell>
          <cell r="B1528" t="str">
            <v>D0A0</v>
          </cell>
          <cell r="C1528" t="str">
            <v>RM56</v>
          </cell>
        </row>
        <row r="1529">
          <cell r="A1529" t="str">
            <v>E1A1</v>
          </cell>
          <cell r="B1529" t="str">
            <v>E0A0</v>
          </cell>
          <cell r="C1529" t="str">
            <v>RM21</v>
          </cell>
        </row>
        <row r="1530">
          <cell r="A1530" t="str">
            <v>E1A2</v>
          </cell>
          <cell r="B1530" t="str">
            <v>E0A0</v>
          </cell>
          <cell r="C1530" t="str">
            <v>RM132</v>
          </cell>
        </row>
        <row r="1531">
          <cell r="A1531" t="str">
            <v>E2A1</v>
          </cell>
          <cell r="B1531" t="str">
            <v>E0A0</v>
          </cell>
          <cell r="C1531" t="str">
            <v>RM22</v>
          </cell>
        </row>
        <row r="1532">
          <cell r="A1532" t="str">
            <v>E2A2</v>
          </cell>
          <cell r="B1532" t="str">
            <v>E0A0</v>
          </cell>
          <cell r="C1532" t="str">
            <v>RM133</v>
          </cell>
        </row>
        <row r="1533">
          <cell r="A1533" t="str">
            <v>E3A1</v>
          </cell>
          <cell r="B1533" t="str">
            <v>E0A0</v>
          </cell>
          <cell r="C1533" t="str">
            <v>RM23</v>
          </cell>
        </row>
        <row r="1534">
          <cell r="A1534" t="str">
            <v>E3A2</v>
          </cell>
          <cell r="B1534" t="str">
            <v>E0A0</v>
          </cell>
          <cell r="C1534" t="str">
            <v>RM134</v>
          </cell>
        </row>
        <row r="1535">
          <cell r="A1535" t="str">
            <v>E4A1</v>
          </cell>
          <cell r="B1535" t="str">
            <v>E0A0</v>
          </cell>
          <cell r="C1535" t="str">
            <v>RM24</v>
          </cell>
        </row>
        <row r="1536">
          <cell r="A1536" t="str">
            <v>E4A2</v>
          </cell>
          <cell r="B1536" t="str">
            <v>E0A0</v>
          </cell>
          <cell r="C1536" t="str">
            <v>RM135</v>
          </cell>
        </row>
        <row r="1537">
          <cell r="A1537" t="str">
            <v>E4L1</v>
          </cell>
          <cell r="B1537" t="str">
            <v>E0A0</v>
          </cell>
          <cell r="C1537" t="str">
            <v>RM24</v>
          </cell>
        </row>
        <row r="1538">
          <cell r="A1538" t="str">
            <v>E6A1</v>
          </cell>
          <cell r="B1538" t="str">
            <v>E0A0</v>
          </cell>
          <cell r="C1538" t="str">
            <v>RM26</v>
          </cell>
        </row>
        <row r="1539">
          <cell r="A1539" t="str">
            <v>E9A1</v>
          </cell>
          <cell r="B1539" t="str">
            <v>E0A0</v>
          </cell>
          <cell r="C1539" t="str">
            <v>RM29</v>
          </cell>
        </row>
        <row r="1540">
          <cell r="A1540" t="str">
            <v>E9A2</v>
          </cell>
          <cell r="B1540" t="str">
            <v>E0A0</v>
          </cell>
          <cell r="C1540" t="str">
            <v>RM77</v>
          </cell>
        </row>
        <row r="1541">
          <cell r="A1541" t="str">
            <v>EVA1</v>
          </cell>
          <cell r="B1541" t="str">
            <v>E0A0</v>
          </cell>
          <cell r="C1541" t="str">
            <v>RM30</v>
          </cell>
        </row>
        <row r="1542">
          <cell r="A1542" t="str">
            <v>E11X</v>
          </cell>
          <cell r="B1542" t="str">
            <v>E0AX</v>
          </cell>
          <cell r="C1542" t="str">
            <v>RM21</v>
          </cell>
        </row>
        <row r="1543">
          <cell r="A1543" t="str">
            <v>E12X</v>
          </cell>
          <cell r="B1543" t="str">
            <v>E0AX</v>
          </cell>
          <cell r="C1543" t="str">
            <v>RM79</v>
          </cell>
        </row>
        <row r="1544">
          <cell r="A1544" t="str">
            <v>E21X</v>
          </cell>
          <cell r="B1544" t="str">
            <v>E0AX</v>
          </cell>
          <cell r="C1544" t="str">
            <v>RM22</v>
          </cell>
        </row>
        <row r="1545">
          <cell r="A1545" t="str">
            <v xml:space="preserve">E22X </v>
          </cell>
          <cell r="B1545" t="str">
            <v>E0AX</v>
          </cell>
          <cell r="C1545" t="str">
            <v>RM80</v>
          </cell>
        </row>
        <row r="1546">
          <cell r="A1546" t="str">
            <v>E31X</v>
          </cell>
          <cell r="B1546" t="str">
            <v>E0AX</v>
          </cell>
          <cell r="C1546" t="str">
            <v>RM23</v>
          </cell>
        </row>
        <row r="1547">
          <cell r="A1547" t="str">
            <v>E32X</v>
          </cell>
          <cell r="B1547" t="str">
            <v>E0AX</v>
          </cell>
          <cell r="C1547" t="str">
            <v>RM97</v>
          </cell>
        </row>
        <row r="1548">
          <cell r="A1548" t="str">
            <v>E41X</v>
          </cell>
          <cell r="B1548" t="str">
            <v>E0AX</v>
          </cell>
          <cell r="C1548" t="str">
            <v>RM24</v>
          </cell>
        </row>
        <row r="1549">
          <cell r="A1549" t="str">
            <v>E42X</v>
          </cell>
          <cell r="B1549" t="str">
            <v>E0AX</v>
          </cell>
          <cell r="C1549" t="str">
            <v>RM98</v>
          </cell>
        </row>
        <row r="1550">
          <cell r="A1550" t="str">
            <v>E51X</v>
          </cell>
          <cell r="B1550" t="str">
            <v>E0AX</v>
          </cell>
          <cell r="C1550" t="str">
            <v>RM25</v>
          </cell>
        </row>
        <row r="1551">
          <cell r="A1551" t="str">
            <v>E52X</v>
          </cell>
          <cell r="B1551" t="str">
            <v>E0AX</v>
          </cell>
          <cell r="C1551" t="str">
            <v>RM81</v>
          </cell>
        </row>
        <row r="1552">
          <cell r="A1552" t="str">
            <v>E61X</v>
          </cell>
          <cell r="B1552" t="str">
            <v>E0AX</v>
          </cell>
          <cell r="C1552" t="str">
            <v>RM26</v>
          </cell>
        </row>
        <row r="1553">
          <cell r="A1553" t="str">
            <v>E62X</v>
          </cell>
          <cell r="B1553" t="str">
            <v>E0AX</v>
          </cell>
          <cell r="C1553" t="str">
            <v>RM82</v>
          </cell>
        </row>
        <row r="1554">
          <cell r="A1554" t="str">
            <v>E91X</v>
          </cell>
          <cell r="B1554" t="str">
            <v>E0AX</v>
          </cell>
          <cell r="C1554" t="str">
            <v>RM29</v>
          </cell>
        </row>
        <row r="1555">
          <cell r="A1555" t="str">
            <v>E92X</v>
          </cell>
          <cell r="B1555" t="str">
            <v>E0AX</v>
          </cell>
          <cell r="C1555" t="str">
            <v>RM85</v>
          </cell>
        </row>
        <row r="1556">
          <cell r="A1556" t="str">
            <v>E1L1</v>
          </cell>
          <cell r="B1556" t="str">
            <v>E0L0</v>
          </cell>
          <cell r="C1556" t="str">
            <v>RM21</v>
          </cell>
        </row>
        <row r="1557">
          <cell r="A1557" t="str">
            <v>E2L1</v>
          </cell>
          <cell r="B1557" t="str">
            <v>E0L0</v>
          </cell>
          <cell r="C1557" t="str">
            <v>RM22</v>
          </cell>
        </row>
        <row r="1558">
          <cell r="A1558" t="str">
            <v>E3L1</v>
          </cell>
          <cell r="B1558" t="str">
            <v>E0L0</v>
          </cell>
          <cell r="C1558" t="str">
            <v>RM23</v>
          </cell>
        </row>
        <row r="1559">
          <cell r="A1559" t="str">
            <v>E4L1</v>
          </cell>
          <cell r="B1559" t="str">
            <v>E0L0</v>
          </cell>
          <cell r="C1559" t="str">
            <v>RM24</v>
          </cell>
        </row>
        <row r="1560">
          <cell r="A1560" t="str">
            <v>E5L1</v>
          </cell>
          <cell r="B1560" t="str">
            <v>E0L0</v>
          </cell>
          <cell r="C1560" t="str">
            <v>RM25</v>
          </cell>
        </row>
        <row r="1561">
          <cell r="A1561" t="str">
            <v>E6L1</v>
          </cell>
          <cell r="B1561" t="str">
            <v>E0L0</v>
          </cell>
          <cell r="C1561" t="str">
            <v>RM26</v>
          </cell>
        </row>
        <row r="1562">
          <cell r="A1562" t="str">
            <v>EVL1</v>
          </cell>
          <cell r="B1562" t="str">
            <v>E0L0</v>
          </cell>
          <cell r="C1562" t="str">
            <v>RM30</v>
          </cell>
        </row>
        <row r="1563">
          <cell r="A1563" t="str">
            <v>F110</v>
          </cell>
          <cell r="B1563" t="str">
            <v>F0C0</v>
          </cell>
          <cell r="C1563" t="str">
            <v>RM61</v>
          </cell>
        </row>
        <row r="1564">
          <cell r="A1564" t="str">
            <v>F510</v>
          </cell>
          <cell r="B1564" t="str">
            <v>F0C0</v>
          </cell>
          <cell r="C1564" t="str">
            <v>RM65</v>
          </cell>
        </row>
        <row r="1565">
          <cell r="A1565" t="str">
            <v>GS1V</v>
          </cell>
          <cell r="B1565" t="str">
            <v>GS00</v>
          </cell>
          <cell r="C1565" t="str">
            <v>RM70</v>
          </cell>
        </row>
        <row r="1566">
          <cell r="A1566" t="str">
            <v>J1A1</v>
          </cell>
          <cell r="B1566" t="str">
            <v>J0A0</v>
          </cell>
          <cell r="C1566" t="str">
            <v>RM111</v>
          </cell>
        </row>
        <row r="1567">
          <cell r="A1567" t="str">
            <v>J1A2</v>
          </cell>
          <cell r="B1567" t="str">
            <v>J0A0</v>
          </cell>
          <cell r="C1567" t="str">
            <v>RM102</v>
          </cell>
        </row>
        <row r="1568">
          <cell r="A1568" t="str">
            <v>J1A3</v>
          </cell>
          <cell r="B1568" t="str">
            <v>J0A0</v>
          </cell>
          <cell r="C1568" t="str">
            <v>RM122</v>
          </cell>
        </row>
        <row r="1569">
          <cell r="A1569" t="str">
            <v>J2A1</v>
          </cell>
          <cell r="B1569" t="str">
            <v>J0A0</v>
          </cell>
          <cell r="C1569" t="str">
            <v>RM114</v>
          </cell>
        </row>
        <row r="1570">
          <cell r="A1570" t="str">
            <v>J2A2</v>
          </cell>
          <cell r="B1570" t="str">
            <v>J0A0</v>
          </cell>
          <cell r="C1570" t="str">
            <v>RM105</v>
          </cell>
        </row>
        <row r="1571">
          <cell r="A1571" t="str">
            <v>J2A3</v>
          </cell>
          <cell r="B1571" t="str">
            <v>J0A0</v>
          </cell>
          <cell r="C1571" t="str">
            <v>RM125</v>
          </cell>
        </row>
        <row r="1572">
          <cell r="A1572" t="str">
            <v>J3A1</v>
          </cell>
          <cell r="B1572" t="str">
            <v>J0A0</v>
          </cell>
          <cell r="C1572" t="str">
            <v>RM116</v>
          </cell>
        </row>
        <row r="1573">
          <cell r="A1573" t="str">
            <v>J3A2</v>
          </cell>
          <cell r="B1573" t="str">
            <v>J0A0</v>
          </cell>
          <cell r="C1573" t="str">
            <v>RM106</v>
          </cell>
        </row>
        <row r="1574">
          <cell r="A1574" t="str">
            <v>J3A1</v>
          </cell>
          <cell r="B1574" t="str">
            <v>J0A0</v>
          </cell>
          <cell r="C1574" t="str">
            <v>RM116</v>
          </cell>
        </row>
        <row r="1575">
          <cell r="A1575" t="str">
            <v>J4A1</v>
          </cell>
          <cell r="B1575" t="str">
            <v>J0A0</v>
          </cell>
          <cell r="C1575" t="str">
            <v>RM117</v>
          </cell>
        </row>
        <row r="1576">
          <cell r="A1576" t="str">
            <v>J4A2</v>
          </cell>
          <cell r="B1576" t="str">
            <v>J0A0</v>
          </cell>
          <cell r="C1576" t="str">
            <v>RM107</v>
          </cell>
        </row>
        <row r="1577">
          <cell r="A1577" t="str">
            <v>J4A3</v>
          </cell>
          <cell r="B1577" t="str">
            <v>J0A0</v>
          </cell>
          <cell r="C1577" t="str">
            <v>RM127</v>
          </cell>
        </row>
        <row r="1578">
          <cell r="A1578" t="str">
            <v>J5A1</v>
          </cell>
          <cell r="B1578" t="str">
            <v>J0A0</v>
          </cell>
          <cell r="C1578" t="str">
            <v>RM110</v>
          </cell>
        </row>
        <row r="1579">
          <cell r="A1579" t="str">
            <v>J5A2</v>
          </cell>
          <cell r="B1579" t="str">
            <v>J0A0</v>
          </cell>
          <cell r="C1579" t="str">
            <v>RM101</v>
          </cell>
        </row>
        <row r="1580">
          <cell r="A1580" t="str">
            <v>J5A3</v>
          </cell>
          <cell r="B1580" t="str">
            <v>J0A0</v>
          </cell>
          <cell r="C1580" t="str">
            <v>RM121</v>
          </cell>
        </row>
        <row r="1581">
          <cell r="A1581" t="str">
            <v>J6A1</v>
          </cell>
          <cell r="B1581" t="str">
            <v>J0A0</v>
          </cell>
          <cell r="C1581" t="str">
            <v>RM115</v>
          </cell>
        </row>
        <row r="1582">
          <cell r="A1582" t="str">
            <v>J7A1</v>
          </cell>
          <cell r="B1582" t="str">
            <v>J0A0</v>
          </cell>
          <cell r="C1582" t="str">
            <v>RM109</v>
          </cell>
        </row>
        <row r="1583">
          <cell r="A1583" t="str">
            <v>J7A2</v>
          </cell>
          <cell r="B1583" t="str">
            <v>J0A0</v>
          </cell>
          <cell r="C1583" t="str">
            <v>RM100</v>
          </cell>
        </row>
        <row r="1584">
          <cell r="A1584" t="str">
            <v>J7A3</v>
          </cell>
          <cell r="B1584" t="str">
            <v>J0A0</v>
          </cell>
          <cell r="C1584" t="str">
            <v>RM120</v>
          </cell>
        </row>
        <row r="1585">
          <cell r="A1585" t="str">
            <v>J8A1</v>
          </cell>
          <cell r="B1585" t="str">
            <v>J0A0</v>
          </cell>
          <cell r="C1585" t="str">
            <v>RM113</v>
          </cell>
        </row>
        <row r="1586">
          <cell r="A1586" t="str">
            <v>J8A2</v>
          </cell>
          <cell r="B1586" t="str">
            <v>J0A0</v>
          </cell>
          <cell r="C1586" t="str">
            <v>RM104</v>
          </cell>
        </row>
        <row r="1587">
          <cell r="A1587" t="str">
            <v>J8A3</v>
          </cell>
          <cell r="B1587" t="str">
            <v>J0A0</v>
          </cell>
          <cell r="C1587" t="str">
            <v>RM124</v>
          </cell>
        </row>
        <row r="1588">
          <cell r="A1588" t="str">
            <v>J9A1</v>
          </cell>
          <cell r="B1588" t="str">
            <v>J0A0</v>
          </cell>
          <cell r="C1588" t="str">
            <v>RM108</v>
          </cell>
        </row>
        <row r="1589">
          <cell r="A1589" t="str">
            <v>J9A2</v>
          </cell>
          <cell r="B1589" t="str">
            <v>J0A0</v>
          </cell>
          <cell r="C1589" t="str">
            <v>RM99</v>
          </cell>
        </row>
        <row r="1590">
          <cell r="A1590" t="str">
            <v>J9A3</v>
          </cell>
          <cell r="B1590" t="str">
            <v>J0A0</v>
          </cell>
          <cell r="C1590" t="str">
            <v>RM119</v>
          </cell>
        </row>
        <row r="1591">
          <cell r="A1591" t="str">
            <v>JVA1</v>
          </cell>
          <cell r="B1591" t="str">
            <v>J0A0</v>
          </cell>
          <cell r="C1591" t="str">
            <v>RM112</v>
          </cell>
        </row>
        <row r="1592">
          <cell r="A1592" t="str">
            <v>JVA2</v>
          </cell>
          <cell r="B1592" t="str">
            <v>J0A0</v>
          </cell>
          <cell r="C1592" t="str">
            <v>RM103</v>
          </cell>
        </row>
        <row r="1593">
          <cell r="A1593" t="str">
            <v>JVA3</v>
          </cell>
          <cell r="B1593" t="str">
            <v>J0A0</v>
          </cell>
          <cell r="C1593" t="str">
            <v>RM123</v>
          </cell>
        </row>
        <row r="1594">
          <cell r="A1594" t="str">
            <v>JVA4</v>
          </cell>
          <cell r="B1594" t="str">
            <v>J0A0</v>
          </cell>
          <cell r="C1594" t="str">
            <v>RM118</v>
          </cell>
        </row>
        <row r="1595">
          <cell r="A1595" t="str">
            <v>RVB0</v>
          </cell>
          <cell r="B1595" t="str">
            <v>R0A0</v>
          </cell>
          <cell r="C1595" t="str">
            <v>RM128</v>
          </cell>
        </row>
        <row r="1596">
          <cell r="A1596" t="str">
            <v xml:space="preserve">RAB0 </v>
          </cell>
          <cell r="B1596" t="str">
            <v>R0A0</v>
          </cell>
          <cell r="C1596" t="str">
            <v>RM129</v>
          </cell>
        </row>
        <row r="1597">
          <cell r="A1597" t="str">
            <v>EBBA</v>
          </cell>
          <cell r="B1597" t="str">
            <v>EB00</v>
          </cell>
          <cell r="C1597" t="str">
            <v>S18</v>
          </cell>
        </row>
        <row r="1598">
          <cell r="A1598" t="str">
            <v>EBBR</v>
          </cell>
          <cell r="B1598" t="str">
            <v>EB00</v>
          </cell>
          <cell r="C1598" t="str">
            <v>S19</v>
          </cell>
        </row>
        <row r="1599">
          <cell r="A1599" t="str">
            <v>EBFI</v>
          </cell>
          <cell r="B1599" t="str">
            <v>EB00</v>
          </cell>
          <cell r="C1599" t="str">
            <v>S20</v>
          </cell>
        </row>
        <row r="1600">
          <cell r="A1600" t="str">
            <v>EBIN</v>
          </cell>
          <cell r="B1600" t="str">
            <v>EB00</v>
          </cell>
          <cell r="C1600" t="str">
            <v>S21</v>
          </cell>
        </row>
        <row r="1601">
          <cell r="A1601" t="str">
            <v>EA00</v>
          </cell>
          <cell r="B1601" t="str">
            <v>EL00</v>
          </cell>
          <cell r="C1601" t="str">
            <v>S9</v>
          </cell>
        </row>
        <row r="1602">
          <cell r="A1602" t="str">
            <v>EX00</v>
          </cell>
          <cell r="B1602" t="str">
            <v>EMU0</v>
          </cell>
          <cell r="C1602" t="str">
            <v>S35</v>
          </cell>
        </row>
        <row r="1603">
          <cell r="A1603" t="str">
            <v>EPL0</v>
          </cell>
          <cell r="B1603" t="str">
            <v>EMUL</v>
          </cell>
          <cell r="C1603" t="str">
            <v>S37</v>
          </cell>
        </row>
        <row r="1604">
          <cell r="A1604" t="str">
            <v>EXL0</v>
          </cell>
          <cell r="B1604" t="str">
            <v>EMUL</v>
          </cell>
          <cell r="C1604" t="str">
            <v>S35</v>
          </cell>
        </row>
        <row r="1605">
          <cell r="A1605" t="str">
            <v>ENL0</v>
          </cell>
          <cell r="B1605" t="str">
            <v>EMUL</v>
          </cell>
          <cell r="C1605" t="str">
            <v>S36</v>
          </cell>
        </row>
        <row r="1606">
          <cell r="A1606" t="str">
            <v>EMXC</v>
          </cell>
          <cell r="B1606" t="str">
            <v>EMUL</v>
          </cell>
          <cell r="C1606" t="str">
            <v>S38</v>
          </cell>
        </row>
        <row r="1607">
          <cell r="A1607" t="str">
            <v>EJAX</v>
          </cell>
          <cell r="B1607" t="str">
            <v>ER00</v>
          </cell>
          <cell r="C1607" t="str">
            <v>S17</v>
          </cell>
        </row>
        <row r="1608">
          <cell r="A1608" t="str">
            <v>EJ00</v>
          </cell>
          <cell r="B1608" t="str">
            <v>ER00</v>
          </cell>
          <cell r="C1608" t="str">
            <v>S22</v>
          </cell>
        </row>
        <row r="1609">
          <cell r="A1609" t="str">
            <v>EK00</v>
          </cell>
          <cell r="B1609" t="str">
            <v>ER00</v>
          </cell>
          <cell r="C1609" t="str">
            <v>S34</v>
          </cell>
        </row>
        <row r="1610">
          <cell r="A1610" t="str">
            <v>EJBI</v>
          </cell>
          <cell r="B1610" t="str">
            <v>ER00</v>
          </cell>
          <cell r="C1610" t="str">
            <v>S23</v>
          </cell>
        </row>
        <row r="1611">
          <cell r="A1611" t="str">
            <v>EJCC</v>
          </cell>
          <cell r="B1611" t="str">
            <v>ER00</v>
          </cell>
          <cell r="C1611" t="str">
            <v>S24</v>
          </cell>
        </row>
        <row r="1612">
          <cell r="A1612" t="str">
            <v>EJCG</v>
          </cell>
          <cell r="B1612" t="str">
            <v>ER00</v>
          </cell>
          <cell r="C1612" t="str">
            <v>S25</v>
          </cell>
        </row>
        <row r="1613">
          <cell r="A1613" t="str">
            <v>EJCN</v>
          </cell>
          <cell r="B1613" t="str">
            <v>ER00</v>
          </cell>
          <cell r="C1613" t="str">
            <v>S26</v>
          </cell>
        </row>
        <row r="1614">
          <cell r="A1614" t="str">
            <v>EJEN</v>
          </cell>
          <cell r="B1614" t="str">
            <v>ER00</v>
          </cell>
          <cell r="C1614" t="str">
            <v>S27</v>
          </cell>
        </row>
        <row r="1615">
          <cell r="A1615" t="str">
            <v>EJME</v>
          </cell>
          <cell r="B1615" t="str">
            <v>ER00</v>
          </cell>
          <cell r="C1615" t="str">
            <v>S28</v>
          </cell>
        </row>
        <row r="1616">
          <cell r="A1616" t="str">
            <v>EJRE</v>
          </cell>
          <cell r="B1616" t="str">
            <v>ER00</v>
          </cell>
          <cell r="C1616" t="str">
            <v>S29</v>
          </cell>
        </row>
        <row r="1617">
          <cell r="A1617" t="str">
            <v>EJSC</v>
          </cell>
          <cell r="B1617" t="str">
            <v>ER00</v>
          </cell>
          <cell r="C1617" t="str">
            <v>S30</v>
          </cell>
        </row>
        <row r="1618">
          <cell r="A1618" t="str">
            <v>EJSN</v>
          </cell>
          <cell r="B1618" t="str">
            <v>ER00</v>
          </cell>
          <cell r="C1618" t="str">
            <v>S31</v>
          </cell>
        </row>
        <row r="1619">
          <cell r="A1619" t="str">
            <v>EJTC</v>
          </cell>
          <cell r="B1619" t="str">
            <v>ER00</v>
          </cell>
          <cell r="C1619" t="str">
            <v>S32</v>
          </cell>
        </row>
        <row r="1620">
          <cell r="A1620" t="str">
            <v>EJTE</v>
          </cell>
          <cell r="B1620" t="str">
            <v>ER00</v>
          </cell>
          <cell r="C1620" t="str">
            <v>S33</v>
          </cell>
        </row>
        <row r="1621">
          <cell r="A1621" t="str">
            <v>ERXM</v>
          </cell>
          <cell r="B1621" t="str">
            <v>ER00</v>
          </cell>
          <cell r="C1621" t="str">
            <v>S151</v>
          </cell>
        </row>
        <row r="1622">
          <cell r="A1622" t="str">
            <v>JF00</v>
          </cell>
          <cell r="B1622" t="str">
            <v>JC00</v>
          </cell>
          <cell r="C1622" t="str">
            <v>S17</v>
          </cell>
        </row>
        <row r="1623">
          <cell r="A1623" t="str">
            <v>JI00</v>
          </cell>
          <cell r="B1623" t="str">
            <v>JC00</v>
          </cell>
          <cell r="C1623" t="str">
            <v>S22</v>
          </cell>
        </row>
        <row r="1624">
          <cell r="A1624" t="str">
            <v>JU00</v>
          </cell>
          <cell r="B1624" t="str">
            <v>JC00</v>
          </cell>
          <cell r="C1624" t="str">
            <v>S34</v>
          </cell>
        </row>
        <row r="1625">
          <cell r="A1625" t="str">
            <v>JFBA</v>
          </cell>
          <cell r="B1625" t="str">
            <v>JC00</v>
          </cell>
          <cell r="C1625" t="str">
            <v>S18</v>
          </cell>
        </row>
        <row r="1626">
          <cell r="A1626" t="str">
            <v>JFBR</v>
          </cell>
          <cell r="B1626" t="str">
            <v>JC00</v>
          </cell>
          <cell r="C1626" t="str">
            <v>S19</v>
          </cell>
        </row>
        <row r="1627">
          <cell r="A1627" t="str">
            <v>JFFI</v>
          </cell>
          <cell r="B1627" t="str">
            <v>JC00</v>
          </cell>
          <cell r="C1627" t="str">
            <v>S20</v>
          </cell>
        </row>
        <row r="1628">
          <cell r="A1628" t="str">
            <v>JFIN</v>
          </cell>
          <cell r="B1628" t="str">
            <v>JC00</v>
          </cell>
          <cell r="C1628" t="str">
            <v>S21</v>
          </cell>
        </row>
        <row r="1629">
          <cell r="A1629" t="str">
            <v>JIBI</v>
          </cell>
          <cell r="B1629" t="str">
            <v>JC00</v>
          </cell>
          <cell r="C1629" t="str">
            <v>S23</v>
          </cell>
        </row>
        <row r="1630">
          <cell r="A1630" t="str">
            <v>JICC</v>
          </cell>
          <cell r="B1630" t="str">
            <v>JC00</v>
          </cell>
          <cell r="C1630" t="str">
            <v>S24</v>
          </cell>
        </row>
        <row r="1631">
          <cell r="A1631" t="str">
            <v>JICG</v>
          </cell>
          <cell r="B1631" t="str">
            <v>JC00</v>
          </cell>
          <cell r="C1631" t="str">
            <v>S25</v>
          </cell>
        </row>
        <row r="1632">
          <cell r="A1632" t="str">
            <v>JICN</v>
          </cell>
          <cell r="B1632" t="str">
            <v>JC00</v>
          </cell>
          <cell r="C1632" t="str">
            <v>S26</v>
          </cell>
        </row>
        <row r="1633">
          <cell r="A1633" t="str">
            <v>JIEN</v>
          </cell>
          <cell r="B1633" t="str">
            <v>JC00</v>
          </cell>
          <cell r="C1633" t="str">
            <v>S27</v>
          </cell>
        </row>
        <row r="1634">
          <cell r="A1634" t="str">
            <v>JIME</v>
          </cell>
          <cell r="B1634" t="str">
            <v>JC00</v>
          </cell>
          <cell r="C1634" t="str">
            <v>S28</v>
          </cell>
        </row>
        <row r="1635">
          <cell r="A1635" t="str">
            <v>JIRE</v>
          </cell>
          <cell r="B1635" t="str">
            <v>JC00</v>
          </cell>
          <cell r="C1635" t="str">
            <v>S29</v>
          </cell>
        </row>
        <row r="1636">
          <cell r="A1636" t="str">
            <v>JISC</v>
          </cell>
          <cell r="B1636" t="str">
            <v>JC00</v>
          </cell>
          <cell r="C1636" t="str">
            <v>S30</v>
          </cell>
        </row>
        <row r="1637">
          <cell r="A1637" t="str">
            <v>JITC</v>
          </cell>
          <cell r="B1637" t="str">
            <v>JC00</v>
          </cell>
          <cell r="C1637" t="str">
            <v>S32</v>
          </cell>
        </row>
        <row r="1638">
          <cell r="A1638" t="str">
            <v>JITE</v>
          </cell>
          <cell r="B1638" t="str">
            <v>JC00</v>
          </cell>
          <cell r="C1638" t="str">
            <v>S33</v>
          </cell>
        </row>
        <row r="1639">
          <cell r="A1639" t="str">
            <v>UL00</v>
          </cell>
          <cell r="B1639" t="str">
            <v>UC00</v>
          </cell>
          <cell r="C1639" t="str">
            <v>S8</v>
          </cell>
        </row>
        <row r="1640">
          <cell r="A1640" t="str">
            <v>UF00</v>
          </cell>
          <cell r="B1640" t="str">
            <v>UR00</v>
          </cell>
          <cell r="C1640" t="str">
            <v>S17</v>
          </cell>
        </row>
        <row r="1641">
          <cell r="A1641" t="str">
            <v>UI00</v>
          </cell>
          <cell r="B1641" t="str">
            <v>UR00</v>
          </cell>
          <cell r="C1641" t="str">
            <v>S22</v>
          </cell>
        </row>
        <row r="1642">
          <cell r="A1642" t="str">
            <v>UU00</v>
          </cell>
          <cell r="B1642" t="str">
            <v>UR00</v>
          </cell>
          <cell r="C1642" t="str">
            <v>S34</v>
          </cell>
        </row>
        <row r="1643">
          <cell r="A1643" t="str">
            <v>UFBA</v>
          </cell>
          <cell r="B1643" t="str">
            <v>UR00</v>
          </cell>
          <cell r="C1643" t="str">
            <v>S18</v>
          </cell>
        </row>
        <row r="1644">
          <cell r="A1644" t="str">
            <v>UFBR</v>
          </cell>
          <cell r="B1644" t="str">
            <v>UR00</v>
          </cell>
          <cell r="C1644" t="str">
            <v>S19</v>
          </cell>
        </row>
        <row r="1645">
          <cell r="A1645" t="str">
            <v>UFFI</v>
          </cell>
          <cell r="B1645" t="str">
            <v>UR00</v>
          </cell>
          <cell r="C1645" t="str">
            <v>S20</v>
          </cell>
        </row>
        <row r="1646">
          <cell r="A1646" t="str">
            <v>UFIN</v>
          </cell>
          <cell r="B1646" t="str">
            <v>UR00</v>
          </cell>
          <cell r="C1646" t="str">
            <v>S21</v>
          </cell>
        </row>
        <row r="1647">
          <cell r="A1647" t="str">
            <v>UIBI</v>
          </cell>
          <cell r="B1647" t="str">
            <v>UR00</v>
          </cell>
          <cell r="C1647" t="str">
            <v>S23</v>
          </cell>
        </row>
        <row r="1648">
          <cell r="A1648" t="str">
            <v>UICC</v>
          </cell>
          <cell r="B1648" t="str">
            <v>UR00</v>
          </cell>
          <cell r="C1648" t="str">
            <v>S24</v>
          </cell>
        </row>
        <row r="1649">
          <cell r="A1649" t="str">
            <v>UICG</v>
          </cell>
          <cell r="B1649" t="str">
            <v>UR00</v>
          </cell>
          <cell r="C1649" t="str">
            <v>S25</v>
          </cell>
        </row>
        <row r="1650">
          <cell r="A1650" t="str">
            <v>UICN</v>
          </cell>
          <cell r="B1650" t="str">
            <v>UR00</v>
          </cell>
          <cell r="C1650" t="str">
            <v>S26</v>
          </cell>
        </row>
        <row r="1651">
          <cell r="A1651" t="str">
            <v>UIEN</v>
          </cell>
          <cell r="B1651" t="str">
            <v>UR00</v>
          </cell>
          <cell r="C1651" t="str">
            <v>S27</v>
          </cell>
        </row>
        <row r="1652">
          <cell r="A1652" t="str">
            <v>UIME</v>
          </cell>
          <cell r="B1652" t="str">
            <v>UR00</v>
          </cell>
          <cell r="C1652" t="str">
            <v>S28</v>
          </cell>
        </row>
        <row r="1653">
          <cell r="A1653" t="str">
            <v>UIRE</v>
          </cell>
          <cell r="B1653" t="str">
            <v>UR00</v>
          </cell>
          <cell r="C1653" t="str">
            <v>S29</v>
          </cell>
        </row>
        <row r="1654">
          <cell r="A1654" t="str">
            <v>UISC</v>
          </cell>
          <cell r="B1654" t="str">
            <v>UR00</v>
          </cell>
          <cell r="C1654" t="str">
            <v>S30</v>
          </cell>
        </row>
        <row r="1655">
          <cell r="A1655" t="str">
            <v>UISN</v>
          </cell>
          <cell r="B1655" t="str">
            <v>UR00</v>
          </cell>
          <cell r="C1655" t="str">
            <v>S31</v>
          </cell>
        </row>
        <row r="1656">
          <cell r="A1656" t="str">
            <v>UITC</v>
          </cell>
          <cell r="B1656" t="str">
            <v>UR00</v>
          </cell>
          <cell r="C1656" t="str">
            <v>S32</v>
          </cell>
        </row>
        <row r="1657">
          <cell r="A1657" t="str">
            <v>UITE</v>
          </cell>
          <cell r="B1657" t="str">
            <v>UR00</v>
          </cell>
          <cell r="C1657" t="str">
            <v>S33</v>
          </cell>
        </row>
        <row r="1658">
          <cell r="A1658" t="str">
            <v>AFC0</v>
          </cell>
          <cell r="B1658" t="str">
            <v>AUC0</v>
          </cell>
          <cell r="C1658" t="str">
            <v>S17</v>
          </cell>
        </row>
        <row r="1659">
          <cell r="A1659" t="str">
            <v>AIC0</v>
          </cell>
          <cell r="B1659" t="str">
            <v>AUC0</v>
          </cell>
          <cell r="C1659" t="str">
            <v>S22</v>
          </cell>
        </row>
        <row r="1660">
          <cell r="A1660" t="str">
            <v>AZC0</v>
          </cell>
          <cell r="B1660" t="str">
            <v>AUC0</v>
          </cell>
          <cell r="C1660" t="str">
            <v>S34</v>
          </cell>
        </row>
        <row r="1661">
          <cell r="A1661" t="str">
            <v>C0D0</v>
          </cell>
          <cell r="B1661" t="str">
            <v>C0A0</v>
          </cell>
          <cell r="C1661" t="str">
            <v>S71</v>
          </cell>
        </row>
        <row r="1662">
          <cell r="A1662" t="str">
            <v>C0G0</v>
          </cell>
          <cell r="B1662" t="str">
            <v>C0A0</v>
          </cell>
          <cell r="C1662" t="str">
            <v>S126</v>
          </cell>
        </row>
        <row r="1663">
          <cell r="A1663" t="str">
            <v>C0J0</v>
          </cell>
          <cell r="B1663" t="str">
            <v>C0A0</v>
          </cell>
          <cell r="C1663" t="str">
            <v>S17</v>
          </cell>
        </row>
        <row r="1664">
          <cell r="A1664" t="str">
            <v>C0P0</v>
          </cell>
          <cell r="B1664" t="str">
            <v>C0A0</v>
          </cell>
          <cell r="C1664" t="str">
            <v>S18</v>
          </cell>
        </row>
        <row r="1665">
          <cell r="A1665" t="str">
            <v>C0Q0</v>
          </cell>
          <cell r="B1665" t="str">
            <v>C0A0</v>
          </cell>
          <cell r="C1665" t="str">
            <v>S34</v>
          </cell>
        </row>
        <row r="1666">
          <cell r="A1666" t="str">
            <v>C0R0</v>
          </cell>
          <cell r="B1666" t="str">
            <v>C0A0</v>
          </cell>
          <cell r="C1666" t="str">
            <v>S32</v>
          </cell>
        </row>
        <row r="1667">
          <cell r="A1667" t="str">
            <v>C0W0</v>
          </cell>
          <cell r="B1667" t="str">
            <v>C0A0</v>
          </cell>
          <cell r="C1667" t="str">
            <v>S111</v>
          </cell>
        </row>
        <row r="1668">
          <cell r="A1668" t="str">
            <v>CF00</v>
          </cell>
          <cell r="B1668" t="str">
            <v>C0A0</v>
          </cell>
          <cell r="C1668" t="str">
            <v>S17</v>
          </cell>
        </row>
        <row r="1669">
          <cell r="A1669" t="str">
            <v>CFBA</v>
          </cell>
          <cell r="B1669" t="str">
            <v>C0A0</v>
          </cell>
          <cell r="C1669" t="str">
            <v>S18</v>
          </cell>
        </row>
        <row r="1670">
          <cell r="A1670" t="str">
            <v>CFBR</v>
          </cell>
          <cell r="B1670" t="str">
            <v>C0A0</v>
          </cell>
          <cell r="C1670" t="str">
            <v>S19</v>
          </cell>
        </row>
        <row r="1671">
          <cell r="A1671" t="str">
            <v>CFFI</v>
          </cell>
          <cell r="B1671" t="str">
            <v>C0A0</v>
          </cell>
          <cell r="C1671" t="str">
            <v>S20</v>
          </cell>
        </row>
        <row r="1672">
          <cell r="A1672" t="str">
            <v>CFIS</v>
          </cell>
          <cell r="B1672" t="str">
            <v>C0A0</v>
          </cell>
          <cell r="C1672" t="str">
            <v>S21</v>
          </cell>
        </row>
        <row r="1673">
          <cell r="A1673" t="str">
            <v>CI00</v>
          </cell>
          <cell r="B1673" t="str">
            <v>C0A0</v>
          </cell>
          <cell r="C1673" t="str">
            <v>S22</v>
          </cell>
        </row>
        <row r="1674">
          <cell r="A1674" t="str">
            <v>CIAU</v>
          </cell>
          <cell r="B1674" t="str">
            <v>C0A0</v>
          </cell>
          <cell r="C1674" t="str">
            <v>S45</v>
          </cell>
        </row>
        <row r="1675">
          <cell r="A1675" t="str">
            <v>CIBI</v>
          </cell>
          <cell r="B1675" t="str">
            <v>C0A0</v>
          </cell>
          <cell r="C1675" t="str">
            <v>S23</v>
          </cell>
        </row>
        <row r="1676">
          <cell r="A1676" t="str">
            <v>CICC</v>
          </cell>
          <cell r="B1676" t="str">
            <v>C0A0</v>
          </cell>
          <cell r="C1676" t="str">
            <v>S25</v>
          </cell>
        </row>
        <row r="1677">
          <cell r="A1677" t="str">
            <v>CICG</v>
          </cell>
          <cell r="B1677" t="str">
            <v>C0A0</v>
          </cell>
          <cell r="C1677" t="str">
            <v>S24</v>
          </cell>
        </row>
        <row r="1678">
          <cell r="A1678" t="str">
            <v>CICN</v>
          </cell>
          <cell r="B1678" t="str">
            <v>C0A0</v>
          </cell>
          <cell r="C1678" t="str">
            <v>S26</v>
          </cell>
        </row>
        <row r="1679">
          <cell r="A1679" t="str">
            <v>CIEN</v>
          </cell>
          <cell r="B1679" t="str">
            <v>C0A0</v>
          </cell>
          <cell r="C1679" t="str">
            <v>S27</v>
          </cell>
        </row>
        <row r="1680">
          <cell r="A1680" t="str">
            <v>CIME</v>
          </cell>
          <cell r="B1680" t="str">
            <v>C0A0</v>
          </cell>
          <cell r="C1680" t="str">
            <v>S28</v>
          </cell>
        </row>
        <row r="1681">
          <cell r="A1681" t="str">
            <v>CIRE</v>
          </cell>
          <cell r="B1681" t="str">
            <v>C0A0</v>
          </cell>
          <cell r="C1681" t="str">
            <v>S29</v>
          </cell>
        </row>
        <row r="1682">
          <cell r="A1682" t="str">
            <v>CISC</v>
          </cell>
          <cell r="B1682" t="str">
            <v>C0A0</v>
          </cell>
          <cell r="C1682" t="str">
            <v>S30</v>
          </cell>
        </row>
        <row r="1683">
          <cell r="A1683" t="str">
            <v>CISN</v>
          </cell>
          <cell r="B1683" t="str">
            <v>C0A0</v>
          </cell>
          <cell r="C1683" t="str">
            <v>S31</v>
          </cell>
        </row>
        <row r="1684">
          <cell r="A1684" t="str">
            <v>CITC</v>
          </cell>
          <cell r="B1684" t="str">
            <v>C0A0</v>
          </cell>
          <cell r="C1684" t="str">
            <v>S32</v>
          </cell>
        </row>
        <row r="1685">
          <cell r="A1685" t="str">
            <v>CITE</v>
          </cell>
          <cell r="B1685" t="str">
            <v>C0A0</v>
          </cell>
          <cell r="C1685" t="str">
            <v>S33</v>
          </cell>
        </row>
        <row r="1686">
          <cell r="A1686" t="str">
            <v>CU00</v>
          </cell>
          <cell r="B1686" t="str">
            <v>C0A0</v>
          </cell>
          <cell r="C1686" t="str">
            <v>S34</v>
          </cell>
        </row>
        <row r="1687">
          <cell r="A1687" t="str">
            <v>USAE</v>
          </cell>
          <cell r="B1687" t="str">
            <v>C0A0</v>
          </cell>
          <cell r="C1687" t="str">
            <v>S40</v>
          </cell>
        </row>
        <row r="1688">
          <cell r="A1688" t="str">
            <v>USAP</v>
          </cell>
          <cell r="B1688" t="str">
            <v>C0A0</v>
          </cell>
          <cell r="C1688" t="str">
            <v>S46</v>
          </cell>
        </row>
        <row r="1689">
          <cell r="A1689" t="str">
            <v>USAU</v>
          </cell>
          <cell r="B1689" t="str">
            <v>C0A0</v>
          </cell>
          <cell r="C1689" t="str">
            <v>S48</v>
          </cell>
        </row>
        <row r="1690">
          <cell r="A1690" t="str">
            <v>USBV</v>
          </cell>
          <cell r="B1690" t="str">
            <v>C0A0</v>
          </cell>
          <cell r="C1690" t="str">
            <v>S51</v>
          </cell>
        </row>
        <row r="1691">
          <cell r="A1691" t="str">
            <v>USCP</v>
          </cell>
          <cell r="B1691" t="str">
            <v>C0A0</v>
          </cell>
          <cell r="C1691" t="str">
            <v>S59</v>
          </cell>
        </row>
        <row r="1692">
          <cell r="A1692" t="str">
            <v>USFO</v>
          </cell>
          <cell r="B1692" t="str">
            <v>C0A0</v>
          </cell>
          <cell r="C1692" t="str">
            <v>S74</v>
          </cell>
        </row>
        <row r="1693">
          <cell r="A1693" t="str">
            <v>USFR</v>
          </cell>
          <cell r="B1693" t="str">
            <v>C0A0</v>
          </cell>
          <cell r="C1693" t="str">
            <v>S72</v>
          </cell>
        </row>
        <row r="1694">
          <cell r="A1694" t="str">
            <v>USHP</v>
          </cell>
          <cell r="B1694" t="str">
            <v>C0A0</v>
          </cell>
          <cell r="C1694" t="str">
            <v>S84</v>
          </cell>
        </row>
        <row r="1695">
          <cell r="A1695" t="str">
            <v>USMA</v>
          </cell>
          <cell r="B1695" t="str">
            <v>C0A0</v>
          </cell>
          <cell r="C1695" t="str">
            <v>S91</v>
          </cell>
        </row>
        <row r="1696">
          <cell r="A1696" t="str">
            <v>USRE</v>
          </cell>
          <cell r="B1696" t="str">
            <v>C0A0</v>
          </cell>
          <cell r="C1696" t="str">
            <v>S106</v>
          </cell>
        </row>
        <row r="1697">
          <cell r="A1697" t="str">
            <v>USSR</v>
          </cell>
          <cell r="B1697" t="str">
            <v>C0A0</v>
          </cell>
          <cell r="C1697" t="str">
            <v>S97</v>
          </cell>
        </row>
        <row r="1698">
          <cell r="A1698" t="str">
            <v>USTE</v>
          </cell>
          <cell r="B1698" t="str">
            <v>C0A0</v>
          </cell>
          <cell r="C1698" t="str">
            <v>S119</v>
          </cell>
        </row>
        <row r="1699">
          <cell r="A1699" t="str">
            <v>USTO</v>
          </cell>
          <cell r="B1699" t="str">
            <v>C0A0</v>
          </cell>
          <cell r="C1699" t="str">
            <v>S120</v>
          </cell>
        </row>
        <row r="1700">
          <cell r="A1700" t="str">
            <v>CMOP</v>
          </cell>
          <cell r="B1700" t="str">
            <v>CMOS</v>
          </cell>
          <cell r="C1700" t="str">
            <v>S128</v>
          </cell>
        </row>
        <row r="1701">
          <cell r="A1701" t="str">
            <v>CMOQ</v>
          </cell>
          <cell r="B1701" t="str">
            <v>CMOS</v>
          </cell>
          <cell r="C1701" t="str">
            <v>S129</v>
          </cell>
        </row>
        <row r="1702">
          <cell r="A1702" t="str">
            <v>CMOZ</v>
          </cell>
          <cell r="B1702" t="str">
            <v>CMOS</v>
          </cell>
          <cell r="C1702" t="str">
            <v>S130</v>
          </cell>
        </row>
        <row r="1703">
          <cell r="A1703" t="str">
            <v>CMPZ</v>
          </cell>
          <cell r="B1703" t="str">
            <v>CMOS</v>
          </cell>
          <cell r="C1703" t="str">
            <v>S131</v>
          </cell>
        </row>
        <row r="1704">
          <cell r="A1704" t="str">
            <v>CMQZ</v>
          </cell>
          <cell r="B1704" t="str">
            <v>CMOS</v>
          </cell>
          <cell r="C1704" t="str">
            <v>S132</v>
          </cell>
        </row>
        <row r="1705">
          <cell r="A1705" t="str">
            <v>CMSZ</v>
          </cell>
          <cell r="B1705" t="str">
            <v>CMOS</v>
          </cell>
          <cell r="C1705" t="str">
            <v>S133</v>
          </cell>
        </row>
        <row r="1706">
          <cell r="A1706" t="str">
            <v>CMXT</v>
          </cell>
          <cell r="B1706" t="str">
            <v>CMOS</v>
          </cell>
          <cell r="C1706" t="str">
            <v>S138</v>
          </cell>
        </row>
        <row r="1707">
          <cell r="A1707" t="str">
            <v>CSIO</v>
          </cell>
          <cell r="B1707" t="str">
            <v>CMOS</v>
          </cell>
          <cell r="C1707" t="str">
            <v>S134</v>
          </cell>
        </row>
        <row r="1708">
          <cell r="A1708" t="str">
            <v>CSPO</v>
          </cell>
          <cell r="B1708" t="str">
            <v>CMOS</v>
          </cell>
          <cell r="C1708" t="str">
            <v>S135</v>
          </cell>
        </row>
        <row r="1709">
          <cell r="A1709" t="str">
            <v>CTIO</v>
          </cell>
          <cell r="B1709" t="str">
            <v>CMOS</v>
          </cell>
          <cell r="C1709" t="str">
            <v>S136</v>
          </cell>
        </row>
        <row r="1710">
          <cell r="A1710" t="str">
            <v>CTPO</v>
          </cell>
          <cell r="B1710" t="str">
            <v>CMOS</v>
          </cell>
          <cell r="C1710" t="str">
            <v>S137</v>
          </cell>
        </row>
        <row r="1711">
          <cell r="A1711" t="str">
            <v>DQG0</v>
          </cell>
          <cell r="B1711" t="str">
            <v>D0A0</v>
          </cell>
          <cell r="C1711" t="str">
            <v>S2</v>
          </cell>
        </row>
        <row r="1712">
          <cell r="A1712" t="str">
            <v>E0AC</v>
          </cell>
          <cell r="B1712" t="str">
            <v>E0A0</v>
          </cell>
          <cell r="C1712" t="str">
            <v>S16</v>
          </cell>
        </row>
        <row r="1713">
          <cell r="A1713" t="str">
            <v>E0AQ</v>
          </cell>
          <cell r="B1713" t="str">
            <v>E0A0</v>
          </cell>
          <cell r="C1713" t="str">
            <v>S2</v>
          </cell>
        </row>
        <row r="1714">
          <cell r="A1714" t="str">
            <v>E0BA</v>
          </cell>
          <cell r="B1714" t="str">
            <v>E0A0</v>
          </cell>
          <cell r="C1714" t="str">
            <v>S18</v>
          </cell>
        </row>
        <row r="1715">
          <cell r="A1715" t="str">
            <v>E0BI</v>
          </cell>
          <cell r="B1715" t="str">
            <v>E0A0</v>
          </cell>
          <cell r="C1715" t="str">
            <v>S23</v>
          </cell>
        </row>
        <row r="1716">
          <cell r="A1716" t="str">
            <v>E0BR</v>
          </cell>
          <cell r="B1716" t="str">
            <v>E0A0</v>
          </cell>
          <cell r="C1716" t="str">
            <v>S19</v>
          </cell>
        </row>
        <row r="1717">
          <cell r="A1717" t="str">
            <v>E0CC</v>
          </cell>
          <cell r="B1717" t="str">
            <v>E0A0</v>
          </cell>
          <cell r="C1717" t="str">
            <v>S25</v>
          </cell>
        </row>
        <row r="1718">
          <cell r="A1718" t="str">
            <v>E0CG</v>
          </cell>
          <cell r="B1718" t="str">
            <v>E0A0</v>
          </cell>
          <cell r="C1718" t="str">
            <v>S24</v>
          </cell>
        </row>
        <row r="1719">
          <cell r="A1719" t="str">
            <v>E0CN</v>
          </cell>
          <cell r="B1719" t="str">
            <v>E0A0</v>
          </cell>
          <cell r="C1719" t="str">
            <v>S26</v>
          </cell>
        </row>
        <row r="1720">
          <cell r="A1720" t="str">
            <v>E0EN</v>
          </cell>
          <cell r="B1720" t="str">
            <v>E0A0</v>
          </cell>
          <cell r="C1720" t="str">
            <v>S27</v>
          </cell>
        </row>
        <row r="1721">
          <cell r="A1721" t="str">
            <v>E0FI</v>
          </cell>
          <cell r="B1721" t="str">
            <v>E0A0</v>
          </cell>
          <cell r="C1721" t="str">
            <v>S20</v>
          </cell>
        </row>
        <row r="1722">
          <cell r="A1722" t="str">
            <v>E0FS</v>
          </cell>
          <cell r="B1722" t="str">
            <v>E0A0</v>
          </cell>
          <cell r="C1722" t="str">
            <v>S3</v>
          </cell>
        </row>
        <row r="1723">
          <cell r="A1723" t="str">
            <v>E0GG</v>
          </cell>
          <cell r="B1723" t="str">
            <v>E0A0</v>
          </cell>
          <cell r="C1723" t="str">
            <v>S4</v>
          </cell>
        </row>
        <row r="1724">
          <cell r="A1724" t="str">
            <v>E0IS</v>
          </cell>
          <cell r="B1724" t="str">
            <v>E0A0</v>
          </cell>
          <cell r="C1724" t="str">
            <v>S21</v>
          </cell>
        </row>
        <row r="1725">
          <cell r="A1725" t="str">
            <v>E0ME</v>
          </cell>
          <cell r="B1725" t="str">
            <v>E0A0</v>
          </cell>
          <cell r="C1725" t="str">
            <v>S28</v>
          </cell>
        </row>
        <row r="1726">
          <cell r="A1726" t="str">
            <v>E0RE</v>
          </cell>
          <cell r="B1726" t="str">
            <v>E0A0</v>
          </cell>
          <cell r="C1726" t="str">
            <v>S29</v>
          </cell>
        </row>
        <row r="1727">
          <cell r="A1727" t="str">
            <v>E0SC</v>
          </cell>
          <cell r="B1727" t="str">
            <v>E0A0</v>
          </cell>
          <cell r="C1727" t="str">
            <v>S30</v>
          </cell>
        </row>
        <row r="1728">
          <cell r="A1728" t="str">
            <v>E0SN</v>
          </cell>
          <cell r="B1728" t="str">
            <v>E0A0</v>
          </cell>
          <cell r="C1728" t="str">
            <v>S31</v>
          </cell>
        </row>
        <row r="1729">
          <cell r="A1729" t="str">
            <v>E0SU</v>
          </cell>
          <cell r="B1729" t="str">
            <v>E0A0</v>
          </cell>
          <cell r="C1729" t="str">
            <v>S7</v>
          </cell>
        </row>
        <row r="1730">
          <cell r="A1730" t="str">
            <v>E0TC</v>
          </cell>
          <cell r="B1730" t="str">
            <v>E0A0</v>
          </cell>
          <cell r="C1730" t="str">
            <v>S32</v>
          </cell>
        </row>
        <row r="1731">
          <cell r="A1731" t="str">
            <v>E0TE</v>
          </cell>
          <cell r="B1731" t="str">
            <v>E0A0</v>
          </cell>
          <cell r="C1731" t="str">
            <v>S33</v>
          </cell>
        </row>
        <row r="1732">
          <cell r="A1732" t="str">
            <v>E0UT</v>
          </cell>
          <cell r="B1732" t="str">
            <v>E0A0</v>
          </cell>
          <cell r="C1732" t="str">
            <v>S34</v>
          </cell>
        </row>
        <row r="1733">
          <cell r="A1733" t="str">
            <v>FDC0</v>
          </cell>
          <cell r="B1733" t="str">
            <v>F0C0</v>
          </cell>
          <cell r="C1733" t="str">
            <v>S22</v>
          </cell>
        </row>
        <row r="1734">
          <cell r="A1734" t="str">
            <v>FFC0</v>
          </cell>
          <cell r="B1734" t="str">
            <v>F0C0</v>
          </cell>
          <cell r="C1734" t="str">
            <v>S17</v>
          </cell>
        </row>
        <row r="1735">
          <cell r="A1735" t="str">
            <v>FUC0</v>
          </cell>
          <cell r="B1735" t="str">
            <v>F0C0</v>
          </cell>
          <cell r="C1735" t="str">
            <v>S34</v>
          </cell>
        </row>
        <row r="1736">
          <cell r="A1736" t="str">
            <v>G0BI</v>
          </cell>
          <cell r="B1736" t="str">
            <v>G0BC</v>
          </cell>
          <cell r="C1736" t="str">
            <v>S22</v>
          </cell>
        </row>
        <row r="1737">
          <cell r="A1737" t="str">
            <v>G0BU</v>
          </cell>
          <cell r="B1737" t="str">
            <v>G0BC</v>
          </cell>
          <cell r="C1737" t="str">
            <v>S34</v>
          </cell>
        </row>
        <row r="1738">
          <cell r="A1738" t="str">
            <v>GITE</v>
          </cell>
          <cell r="B1738" t="str">
            <v>G0BC</v>
          </cell>
          <cell r="C1738" t="str">
            <v>S33</v>
          </cell>
        </row>
        <row r="1739">
          <cell r="A1739" t="str">
            <v>G0BF</v>
          </cell>
          <cell r="B1739" t="str">
            <v>G0BC</v>
          </cell>
          <cell r="C1739" t="str">
            <v>S17</v>
          </cell>
        </row>
        <row r="1740">
          <cell r="A1740" t="str">
            <v>GFBA</v>
          </cell>
          <cell r="B1740" t="str">
            <v>G0BC</v>
          </cell>
          <cell r="C1740" t="str">
            <v>S18</v>
          </cell>
        </row>
        <row r="1741">
          <cell r="A1741" t="str">
            <v>GFBR</v>
          </cell>
          <cell r="B1741" t="str">
            <v>G0BC</v>
          </cell>
          <cell r="C1741" t="str">
            <v>S19</v>
          </cell>
        </row>
        <row r="1742">
          <cell r="A1742" t="str">
            <v>GFFI</v>
          </cell>
          <cell r="B1742" t="str">
            <v>G0BC</v>
          </cell>
          <cell r="C1742" t="str">
            <v>S20</v>
          </cell>
        </row>
        <row r="1743">
          <cell r="A1743" t="str">
            <v>GFIN</v>
          </cell>
          <cell r="B1743" t="str">
            <v>G0BC</v>
          </cell>
          <cell r="C1743" t="str">
            <v>S21</v>
          </cell>
        </row>
        <row r="1744">
          <cell r="A1744" t="str">
            <v>GIBI</v>
          </cell>
          <cell r="B1744" t="str">
            <v>G0BC</v>
          </cell>
          <cell r="C1744" t="str">
            <v>S23</v>
          </cell>
        </row>
        <row r="1745">
          <cell r="A1745" t="str">
            <v>GICC</v>
          </cell>
          <cell r="B1745" t="str">
            <v>G0BC</v>
          </cell>
          <cell r="C1745" t="str">
            <v>S25</v>
          </cell>
        </row>
        <row r="1746">
          <cell r="A1746" t="str">
            <v>GICG</v>
          </cell>
          <cell r="B1746" t="str">
            <v>G0BC</v>
          </cell>
          <cell r="C1746" t="str">
            <v>S24</v>
          </cell>
        </row>
        <row r="1747">
          <cell r="A1747" t="str">
            <v>GICN</v>
          </cell>
          <cell r="B1747" t="str">
            <v>G0BC</v>
          </cell>
          <cell r="C1747" t="str">
            <v>S26</v>
          </cell>
        </row>
        <row r="1748">
          <cell r="A1748" t="str">
            <v>GIEN</v>
          </cell>
          <cell r="B1748" t="str">
            <v>G0BC</v>
          </cell>
          <cell r="C1748" t="str">
            <v>S27</v>
          </cell>
        </row>
        <row r="1749">
          <cell r="A1749" t="str">
            <v>GIME</v>
          </cell>
          <cell r="B1749" t="str">
            <v>G0BC</v>
          </cell>
          <cell r="C1749" t="str">
            <v>S28</v>
          </cell>
        </row>
        <row r="1750">
          <cell r="A1750" t="str">
            <v>GISC</v>
          </cell>
          <cell r="B1750" t="str">
            <v>G0BC</v>
          </cell>
          <cell r="C1750" t="str">
            <v>S30</v>
          </cell>
        </row>
        <row r="1751">
          <cell r="A1751" t="str">
            <v>GISN</v>
          </cell>
          <cell r="B1751" t="str">
            <v>G0BC</v>
          </cell>
          <cell r="C1751" t="str">
            <v>S31</v>
          </cell>
        </row>
        <row r="1752">
          <cell r="A1752" t="str">
            <v>G0BN</v>
          </cell>
          <cell r="B1752" t="str">
            <v>G0BC</v>
          </cell>
          <cell r="C1752" t="str">
            <v>S35</v>
          </cell>
        </row>
        <row r="1753">
          <cell r="A1753" t="str">
            <v>GTCA</v>
          </cell>
          <cell r="B1753" t="str">
            <v>G0BC</v>
          </cell>
          <cell r="C1753" t="str">
            <v>S32</v>
          </cell>
        </row>
        <row r="1754">
          <cell r="A1754" t="str">
            <v>G0LB</v>
          </cell>
          <cell r="B1754" t="str">
            <v>G0LC</v>
          </cell>
          <cell r="C1754" t="str">
            <v>S17</v>
          </cell>
        </row>
        <row r="1755">
          <cell r="A1755" t="str">
            <v>G0LD</v>
          </cell>
          <cell r="B1755" t="str">
            <v>G0LC</v>
          </cell>
          <cell r="C1755" t="str">
            <v>S22</v>
          </cell>
        </row>
        <row r="1756">
          <cell r="A1756" t="str">
            <v>G0LE</v>
          </cell>
          <cell r="B1756" t="str">
            <v>G0LC</v>
          </cell>
          <cell r="C1756" t="str">
            <v>S34</v>
          </cell>
        </row>
        <row r="1757">
          <cell r="A1757" t="str">
            <v>GLBA</v>
          </cell>
          <cell r="B1757" t="str">
            <v>G0LC</v>
          </cell>
          <cell r="C1757" t="str">
            <v>S18</v>
          </cell>
        </row>
        <row r="1758">
          <cell r="A1758" t="str">
            <v>GLBI</v>
          </cell>
          <cell r="B1758" t="str">
            <v>G0LC</v>
          </cell>
          <cell r="C1758" t="str">
            <v>S23</v>
          </cell>
        </row>
        <row r="1759">
          <cell r="A1759" t="str">
            <v>GLBR</v>
          </cell>
          <cell r="B1759" t="str">
            <v>G0LC</v>
          </cell>
          <cell r="C1759" t="str">
            <v>S19</v>
          </cell>
        </row>
        <row r="1760">
          <cell r="A1760" t="str">
            <v>GLCC</v>
          </cell>
          <cell r="B1760" t="str">
            <v>G0LC</v>
          </cell>
          <cell r="C1760" t="str">
            <v>S25</v>
          </cell>
        </row>
        <row r="1761">
          <cell r="A1761" t="str">
            <v>GLCG</v>
          </cell>
          <cell r="B1761" t="str">
            <v>G0LC</v>
          </cell>
          <cell r="C1761" t="str">
            <v>S24</v>
          </cell>
        </row>
        <row r="1762">
          <cell r="A1762" t="str">
            <v>GLCN</v>
          </cell>
          <cell r="B1762" t="str">
            <v>G0LC</v>
          </cell>
          <cell r="C1762" t="str">
            <v>S26</v>
          </cell>
        </row>
        <row r="1763">
          <cell r="A1763" t="str">
            <v>GLEN</v>
          </cell>
          <cell r="B1763" t="str">
            <v>G0LC</v>
          </cell>
          <cell r="C1763" t="str">
            <v>S27</v>
          </cell>
        </row>
        <row r="1764">
          <cell r="A1764" t="str">
            <v>GLFI</v>
          </cell>
          <cell r="B1764" t="str">
            <v>G0LC</v>
          </cell>
          <cell r="C1764" t="str">
            <v>S20</v>
          </cell>
        </row>
        <row r="1765">
          <cell r="A1765" t="str">
            <v>GLIN</v>
          </cell>
          <cell r="B1765" t="str">
            <v>G0LC</v>
          </cell>
          <cell r="C1765" t="str">
            <v>S21</v>
          </cell>
        </row>
        <row r="1766">
          <cell r="A1766" t="str">
            <v>GLME</v>
          </cell>
          <cell r="B1766" t="str">
            <v>G0LC</v>
          </cell>
          <cell r="C1766" t="str">
            <v>S28</v>
          </cell>
        </row>
        <row r="1767">
          <cell r="A1767" t="str">
            <v>GLRL</v>
          </cell>
          <cell r="B1767" t="str">
            <v>G0LC</v>
          </cell>
          <cell r="C1767" t="str">
            <v>S29</v>
          </cell>
        </row>
        <row r="1768">
          <cell r="A1768" t="str">
            <v>GLSC</v>
          </cell>
          <cell r="B1768" t="str">
            <v>G0LC</v>
          </cell>
          <cell r="C1768" t="str">
            <v>S30</v>
          </cell>
        </row>
        <row r="1769">
          <cell r="A1769" t="str">
            <v>GLSN</v>
          </cell>
          <cell r="B1769" t="str">
            <v>G0LC</v>
          </cell>
          <cell r="C1769" t="str">
            <v>S31</v>
          </cell>
        </row>
        <row r="1770">
          <cell r="A1770" t="str">
            <v>GLTC</v>
          </cell>
          <cell r="B1770" t="str">
            <v>G0LC</v>
          </cell>
          <cell r="C1770" t="str">
            <v>S32</v>
          </cell>
        </row>
        <row r="1771">
          <cell r="A1771" t="str">
            <v>GLTE</v>
          </cell>
          <cell r="B1771" t="str">
            <v>G0LC</v>
          </cell>
          <cell r="C1771" t="str">
            <v>S33</v>
          </cell>
        </row>
        <row r="1772">
          <cell r="A1772" t="str">
            <v>GBXP</v>
          </cell>
          <cell r="B1772" t="str">
            <v>GBMP</v>
          </cell>
          <cell r="C1772" t="str">
            <v>S69</v>
          </cell>
        </row>
        <row r="1773">
          <cell r="A1773" t="str">
            <v>H0AE</v>
          </cell>
          <cell r="B1773" t="str">
            <v>H0A0</v>
          </cell>
          <cell r="C1773" t="str">
            <v>S40</v>
          </cell>
        </row>
        <row r="1774">
          <cell r="A1774" t="str">
            <v>H0AG</v>
          </cell>
          <cell r="B1774" t="str">
            <v>H0A0</v>
          </cell>
          <cell r="C1774" t="str">
            <v>S75</v>
          </cell>
        </row>
        <row r="1775">
          <cell r="A1775" t="str">
            <v>H0AH</v>
          </cell>
          <cell r="B1775" t="str">
            <v>H0A0</v>
          </cell>
          <cell r="C1775" t="str">
            <v>S83</v>
          </cell>
        </row>
        <row r="1776">
          <cell r="A1776" t="str">
            <v>H0AI</v>
          </cell>
          <cell r="B1776" t="str">
            <v>H0A0</v>
          </cell>
          <cell r="C1776" t="str">
            <v>S42</v>
          </cell>
        </row>
        <row r="1777">
          <cell r="A1777" t="str">
            <v>H0AU</v>
          </cell>
          <cell r="B1777" t="str">
            <v>H0A0</v>
          </cell>
          <cell r="C1777" t="str">
            <v>S49</v>
          </cell>
        </row>
        <row r="1778">
          <cell r="A1778" t="str">
            <v>H0BA</v>
          </cell>
          <cell r="B1778" t="str">
            <v>H0A0</v>
          </cell>
          <cell r="C1778" t="str">
            <v>S50</v>
          </cell>
        </row>
        <row r="1779">
          <cell r="A1779" t="str">
            <v>H0BL</v>
          </cell>
          <cell r="B1779" t="str">
            <v>H0A0</v>
          </cell>
          <cell r="C1779" t="str">
            <v>S53</v>
          </cell>
        </row>
        <row r="1780">
          <cell r="A1780" t="str">
            <v>H0BR</v>
          </cell>
          <cell r="B1780" t="str">
            <v>H0A0</v>
          </cell>
          <cell r="C1780" t="str">
            <v>S52</v>
          </cell>
        </row>
        <row r="1781">
          <cell r="A1781" t="str">
            <v>H0C0</v>
          </cell>
          <cell r="B1781" t="str">
            <v>H0A0</v>
          </cell>
          <cell r="C1781" t="str">
            <v>S59</v>
          </cell>
        </row>
        <row r="1782">
          <cell r="A1782" t="str">
            <v>H0CA</v>
          </cell>
          <cell r="B1782" t="str">
            <v>H0A0</v>
          </cell>
          <cell r="C1782" t="str">
            <v>S24</v>
          </cell>
        </row>
        <row r="1783">
          <cell r="A1783" t="str">
            <v>H0CH</v>
          </cell>
          <cell r="B1783" t="str">
            <v>H0A0</v>
          </cell>
          <cell r="C1783" t="str">
            <v>S56</v>
          </cell>
        </row>
        <row r="1784">
          <cell r="A1784" t="str">
            <v>H0CT</v>
          </cell>
          <cell r="B1784" t="str">
            <v>H0A0</v>
          </cell>
          <cell r="C1784" t="str">
            <v>S60</v>
          </cell>
        </row>
        <row r="1785">
          <cell r="A1785" t="str">
            <v>H0CV</v>
          </cell>
          <cell r="B1785" t="str">
            <v>H0A0</v>
          </cell>
          <cell r="C1785" t="str">
            <v>S54</v>
          </cell>
        </row>
        <row r="1786">
          <cell r="A1786" t="str">
            <v>H0DM</v>
          </cell>
          <cell r="B1786" t="str">
            <v>H0A0</v>
          </cell>
          <cell r="C1786" t="str">
            <v>S64</v>
          </cell>
        </row>
        <row r="1787">
          <cell r="A1787" t="str">
            <v>H0EL</v>
          </cell>
          <cell r="B1787" t="str">
            <v>H0A0</v>
          </cell>
          <cell r="C1787" t="str">
            <v>S34</v>
          </cell>
        </row>
        <row r="1788">
          <cell r="A1788" t="str">
            <v>H0EN</v>
          </cell>
          <cell r="B1788" t="str">
            <v>H0A0</v>
          </cell>
          <cell r="C1788" t="str">
            <v>S27</v>
          </cell>
        </row>
        <row r="1789">
          <cell r="A1789" t="str">
            <v>H0ET</v>
          </cell>
          <cell r="B1789" t="str">
            <v>H0A0</v>
          </cell>
          <cell r="C1789" t="str">
            <v>S66</v>
          </cell>
        </row>
        <row r="1790">
          <cell r="A1790" t="str">
            <v>H0EV</v>
          </cell>
          <cell r="B1790" t="str">
            <v>H0A0</v>
          </cell>
          <cell r="C1790" t="str">
            <v>S67</v>
          </cell>
        </row>
        <row r="1791">
          <cell r="A1791" t="str">
            <v>H0F0</v>
          </cell>
          <cell r="B1791" t="str">
            <v>H0A0</v>
          </cell>
          <cell r="C1791" t="str">
            <v>S73</v>
          </cell>
        </row>
        <row r="1792">
          <cell r="A1792" t="str">
            <v>H0FI</v>
          </cell>
          <cell r="B1792" t="str">
            <v>H0A0</v>
          </cell>
          <cell r="C1792" t="str">
            <v>S63</v>
          </cell>
        </row>
        <row r="1793">
          <cell r="A1793" t="str">
            <v>H0FR</v>
          </cell>
          <cell r="B1793" t="str">
            <v>H0A0</v>
          </cell>
          <cell r="C1793" t="str">
            <v>S72</v>
          </cell>
        </row>
        <row r="1794">
          <cell r="A1794" t="str">
            <v>H0HB</v>
          </cell>
          <cell r="B1794" t="str">
            <v>H0A0</v>
          </cell>
          <cell r="C1794" t="str">
            <v>S81</v>
          </cell>
        </row>
        <row r="1795">
          <cell r="A1795" t="str">
            <v>H0HL</v>
          </cell>
          <cell r="B1795" t="str">
            <v>H0A0</v>
          </cell>
          <cell r="C1795" t="str">
            <v>S79</v>
          </cell>
        </row>
        <row r="1796">
          <cell r="A1796" t="str">
            <v>H0IN</v>
          </cell>
          <cell r="B1796" t="str">
            <v>H0A0</v>
          </cell>
          <cell r="C1796" t="str">
            <v>S21</v>
          </cell>
        </row>
        <row r="1797">
          <cell r="A1797" t="str">
            <v>H0LE</v>
          </cell>
          <cell r="B1797" t="str">
            <v>H0A0</v>
          </cell>
          <cell r="C1797" t="str">
            <v>S89</v>
          </cell>
        </row>
        <row r="1798">
          <cell r="A1798" t="str">
            <v>H0ME</v>
          </cell>
          <cell r="B1798" t="str">
            <v>H0A0</v>
          </cell>
          <cell r="C1798" t="str">
            <v>S93</v>
          </cell>
        </row>
        <row r="1799">
          <cell r="A1799" t="str">
            <v>H0PA</v>
          </cell>
          <cell r="B1799" t="str">
            <v>H0A0</v>
          </cell>
          <cell r="C1799" t="str">
            <v>S98</v>
          </cell>
        </row>
        <row r="1800">
          <cell r="A1800" t="str">
            <v>H0PU</v>
          </cell>
          <cell r="B1800" t="str">
            <v>H0A0</v>
          </cell>
          <cell r="C1800" t="str">
            <v>S103</v>
          </cell>
        </row>
        <row r="1801">
          <cell r="A1801" t="str">
            <v>H0RA</v>
          </cell>
          <cell r="B1801" t="str">
            <v>H0A0</v>
          </cell>
          <cell r="C1801" t="str">
            <v>S104</v>
          </cell>
        </row>
        <row r="1802">
          <cell r="A1802" t="str">
            <v>H0RE</v>
          </cell>
          <cell r="B1802" t="str">
            <v>H0A0</v>
          </cell>
          <cell r="C1802" t="str">
            <v>S106</v>
          </cell>
        </row>
        <row r="1803">
          <cell r="A1803" t="str">
            <v>H0SE</v>
          </cell>
          <cell r="B1803" t="str">
            <v>H0A0</v>
          </cell>
          <cell r="C1803" t="str">
            <v>S108</v>
          </cell>
        </row>
        <row r="1804">
          <cell r="A1804" t="str">
            <v>H0SH</v>
          </cell>
          <cell r="B1804" t="str">
            <v>H0A0</v>
          </cell>
          <cell r="C1804" t="str">
            <v>S124</v>
          </cell>
        </row>
        <row r="1805">
          <cell r="A1805" t="str">
            <v>H0SR</v>
          </cell>
          <cell r="B1805" t="str">
            <v>H0A0</v>
          </cell>
          <cell r="C1805" t="str">
            <v>S97</v>
          </cell>
        </row>
        <row r="1806">
          <cell r="A1806" t="str">
            <v>H0ST</v>
          </cell>
          <cell r="B1806" t="str">
            <v>H0A0</v>
          </cell>
          <cell r="C1806" t="str">
            <v>S112</v>
          </cell>
        </row>
        <row r="1807">
          <cell r="A1807" t="str">
            <v>H0TC</v>
          </cell>
          <cell r="B1807" t="str">
            <v>H0A0</v>
          </cell>
          <cell r="C1807" t="str">
            <v>S32</v>
          </cell>
        </row>
        <row r="1808">
          <cell r="A1808" t="str">
            <v>H0TE</v>
          </cell>
          <cell r="B1808" t="str">
            <v>H0A0</v>
          </cell>
          <cell r="C1808" t="str">
            <v>S119</v>
          </cell>
        </row>
        <row r="1809">
          <cell r="A1809" t="str">
            <v>H0TN</v>
          </cell>
          <cell r="B1809" t="str">
            <v>H0A0</v>
          </cell>
          <cell r="C1809" t="str">
            <v>S117</v>
          </cell>
        </row>
        <row r="1810">
          <cell r="A1810" t="str">
            <v>H0TY</v>
          </cell>
          <cell r="B1810" t="str">
            <v>H0A0</v>
          </cell>
          <cell r="C1810" t="str">
            <v>S116</v>
          </cell>
        </row>
        <row r="1811">
          <cell r="A1811" t="str">
            <v>HG00</v>
          </cell>
          <cell r="B1811" t="str">
            <v>HA00</v>
          </cell>
          <cell r="C1811" t="str">
            <v>S144</v>
          </cell>
        </row>
        <row r="1812">
          <cell r="A1812" t="str">
            <v>HEMT</v>
          </cell>
          <cell r="B1812" t="str">
            <v>HE00</v>
          </cell>
          <cell r="C1812" t="str">
            <v>S118</v>
          </cell>
        </row>
        <row r="1813">
          <cell r="A1813" t="str">
            <v>HETC</v>
          </cell>
          <cell r="B1813" t="str">
            <v>HE00</v>
          </cell>
          <cell r="C1813" t="str">
            <v>S32</v>
          </cell>
        </row>
        <row r="1814">
          <cell r="A1814" t="str">
            <v>HPMT</v>
          </cell>
          <cell r="B1814" t="str">
            <v>HP00</v>
          </cell>
          <cell r="C1814" t="str">
            <v>S118</v>
          </cell>
        </row>
        <row r="1815">
          <cell r="A1815" t="str">
            <v>HPTC</v>
          </cell>
          <cell r="B1815" t="str">
            <v>HP00</v>
          </cell>
          <cell r="C1815" t="str">
            <v>S32</v>
          </cell>
        </row>
        <row r="1816">
          <cell r="A1816" t="str">
            <v>HWXA</v>
          </cell>
          <cell r="B1816" t="str">
            <v>HW00</v>
          </cell>
          <cell r="C1816" t="str">
            <v>S68</v>
          </cell>
        </row>
        <row r="1817">
          <cell r="A1817" t="str">
            <v>HWPM</v>
          </cell>
          <cell r="B1817" t="str">
            <v>HWP0</v>
          </cell>
          <cell r="C1817" t="str">
            <v>S118</v>
          </cell>
        </row>
        <row r="1818">
          <cell r="A1818" t="str">
            <v>HWPT</v>
          </cell>
          <cell r="B1818" t="str">
            <v>HWP0</v>
          </cell>
          <cell r="C1818" t="str">
            <v>S32</v>
          </cell>
        </row>
        <row r="1819">
          <cell r="A1819" t="str">
            <v>J0AE</v>
          </cell>
          <cell r="B1819" t="str">
            <v>J0A0</v>
          </cell>
          <cell r="C1819" t="str">
            <v>S40</v>
          </cell>
        </row>
        <row r="1820">
          <cell r="A1820" t="str">
            <v>J0AG</v>
          </cell>
          <cell r="B1820" t="str">
            <v>J0A0</v>
          </cell>
          <cell r="C1820" t="str">
            <v>S75</v>
          </cell>
        </row>
        <row r="1821">
          <cell r="A1821" t="str">
            <v>J0AH</v>
          </cell>
          <cell r="B1821" t="str">
            <v>J0A0</v>
          </cell>
          <cell r="C1821" t="str">
            <v>S83</v>
          </cell>
        </row>
        <row r="1822">
          <cell r="A1822" t="str">
            <v>J0AI</v>
          </cell>
          <cell r="B1822" t="str">
            <v>J0A0</v>
          </cell>
          <cell r="C1822" t="str">
            <v>S42</v>
          </cell>
        </row>
        <row r="1823">
          <cell r="A1823" t="str">
            <v>J0AU</v>
          </cell>
          <cell r="B1823" t="str">
            <v>J0A0</v>
          </cell>
          <cell r="C1823" t="str">
            <v>S49</v>
          </cell>
        </row>
        <row r="1824">
          <cell r="A1824" t="str">
            <v>J0BA</v>
          </cell>
          <cell r="B1824" t="str">
            <v>J0A0</v>
          </cell>
          <cell r="C1824" t="str">
            <v>S50</v>
          </cell>
        </row>
        <row r="1825">
          <cell r="A1825" t="str">
            <v>J0BL</v>
          </cell>
          <cell r="B1825" t="str">
            <v>J0A0</v>
          </cell>
          <cell r="C1825" t="str">
            <v>S53</v>
          </cell>
        </row>
        <row r="1826">
          <cell r="A1826" t="str">
            <v>J0BR</v>
          </cell>
          <cell r="B1826" t="str">
            <v>J0A0</v>
          </cell>
          <cell r="C1826" t="str">
            <v>S52</v>
          </cell>
        </row>
        <row r="1827">
          <cell r="A1827" t="str">
            <v>J0C0</v>
          </cell>
          <cell r="B1827" t="str">
            <v>J0A0</v>
          </cell>
          <cell r="C1827" t="str">
            <v>S59</v>
          </cell>
        </row>
        <row r="1828">
          <cell r="A1828" t="str">
            <v>J0CA</v>
          </cell>
          <cell r="B1828" t="str">
            <v>J0A0</v>
          </cell>
          <cell r="C1828" t="str">
            <v>S24</v>
          </cell>
        </row>
        <row r="1829">
          <cell r="A1829" t="str">
            <v>J0CH</v>
          </cell>
          <cell r="B1829" t="str">
            <v>J0A0</v>
          </cell>
          <cell r="C1829" t="str">
            <v>S56</v>
          </cell>
        </row>
        <row r="1830">
          <cell r="A1830" t="str">
            <v>J0CT</v>
          </cell>
          <cell r="B1830" t="str">
            <v>J0A0</v>
          </cell>
          <cell r="C1830" t="str">
            <v>S60</v>
          </cell>
        </row>
        <row r="1831">
          <cell r="A1831" t="str">
            <v>J0CV</v>
          </cell>
          <cell r="B1831" t="str">
            <v>J0A0</v>
          </cell>
          <cell r="C1831" t="str">
            <v>S54</v>
          </cell>
        </row>
        <row r="1832">
          <cell r="A1832" t="str">
            <v>J0DM</v>
          </cell>
          <cell r="B1832" t="str">
            <v>J0A0</v>
          </cell>
          <cell r="C1832" t="str">
            <v>S64</v>
          </cell>
        </row>
        <row r="1833">
          <cell r="A1833" t="str">
            <v>J0EL</v>
          </cell>
          <cell r="B1833" t="str">
            <v>J0A0</v>
          </cell>
          <cell r="C1833" t="str">
            <v>S34</v>
          </cell>
        </row>
        <row r="1834">
          <cell r="A1834" t="str">
            <v>J0EN</v>
          </cell>
          <cell r="B1834" t="str">
            <v>J0A0</v>
          </cell>
          <cell r="C1834" t="str">
            <v>S27</v>
          </cell>
        </row>
        <row r="1835">
          <cell r="A1835" t="str">
            <v>J0ET</v>
          </cell>
          <cell r="B1835" t="str">
            <v>J0A0</v>
          </cell>
          <cell r="C1835" t="str">
            <v>S66</v>
          </cell>
        </row>
        <row r="1836">
          <cell r="A1836" t="str">
            <v>J0EV</v>
          </cell>
          <cell r="B1836" t="str">
            <v>J0A0</v>
          </cell>
          <cell r="C1836" t="str">
            <v>S67</v>
          </cell>
        </row>
        <row r="1837">
          <cell r="A1837" t="str">
            <v>J0F0</v>
          </cell>
          <cell r="B1837" t="str">
            <v>J0A0</v>
          </cell>
          <cell r="C1837" t="str">
            <v>S73</v>
          </cell>
        </row>
        <row r="1838">
          <cell r="A1838" t="str">
            <v>J0FI</v>
          </cell>
          <cell r="B1838" t="str">
            <v>J0A0</v>
          </cell>
          <cell r="C1838" t="str">
            <v>S63</v>
          </cell>
        </row>
        <row r="1839">
          <cell r="A1839" t="str">
            <v>J0FR</v>
          </cell>
          <cell r="B1839" t="str">
            <v>J0A0</v>
          </cell>
          <cell r="C1839" t="str">
            <v>S72</v>
          </cell>
        </row>
        <row r="1840">
          <cell r="A1840" t="str">
            <v>J0HB</v>
          </cell>
          <cell r="B1840" t="str">
            <v>J0A0</v>
          </cell>
          <cell r="C1840" t="str">
            <v>S81</v>
          </cell>
        </row>
        <row r="1841">
          <cell r="A1841" t="str">
            <v>J0HL</v>
          </cell>
          <cell r="B1841" t="str">
            <v>J0A0</v>
          </cell>
          <cell r="C1841" t="str">
            <v>S79</v>
          </cell>
        </row>
        <row r="1842">
          <cell r="A1842" t="str">
            <v>J0IN</v>
          </cell>
          <cell r="B1842" t="str">
            <v>J0A0</v>
          </cell>
          <cell r="C1842" t="str">
            <v>S21</v>
          </cell>
        </row>
        <row r="1843">
          <cell r="A1843" t="str">
            <v>J0LE</v>
          </cell>
          <cell r="B1843" t="str">
            <v>J0A0</v>
          </cell>
          <cell r="C1843" t="str">
            <v>S89</v>
          </cell>
        </row>
        <row r="1844">
          <cell r="A1844" t="str">
            <v>J0PU</v>
          </cell>
          <cell r="B1844" t="str">
            <v>J0A0</v>
          </cell>
          <cell r="C1844" t="str">
            <v>S103</v>
          </cell>
        </row>
        <row r="1845">
          <cell r="A1845" t="str">
            <v>J0ME</v>
          </cell>
          <cell r="B1845" t="str">
            <v>J0A0</v>
          </cell>
          <cell r="C1845" t="str">
            <v>S93</v>
          </cell>
        </row>
        <row r="1846">
          <cell r="A1846" t="str">
            <v>J0PA</v>
          </cell>
          <cell r="B1846" t="str">
            <v>J0A0</v>
          </cell>
          <cell r="C1846" t="str">
            <v>S98</v>
          </cell>
        </row>
        <row r="1847">
          <cell r="A1847" t="str">
            <v>J0RA</v>
          </cell>
          <cell r="B1847" t="str">
            <v>J0A0</v>
          </cell>
          <cell r="C1847" t="str">
            <v>S104</v>
          </cell>
        </row>
        <row r="1848">
          <cell r="A1848" t="str">
            <v>J0RE</v>
          </cell>
          <cell r="B1848" t="str">
            <v>J0A0</v>
          </cell>
          <cell r="C1848" t="str">
            <v>S106</v>
          </cell>
        </row>
        <row r="1849">
          <cell r="A1849" t="str">
            <v>J0SE</v>
          </cell>
          <cell r="B1849" t="str">
            <v>J0A0</v>
          </cell>
          <cell r="C1849" t="str">
            <v>S108</v>
          </cell>
        </row>
        <row r="1850">
          <cell r="A1850" t="str">
            <v>J0SH</v>
          </cell>
          <cell r="B1850" t="str">
            <v>J0A0</v>
          </cell>
          <cell r="C1850" t="str">
            <v>S124</v>
          </cell>
        </row>
        <row r="1851">
          <cell r="A1851" t="str">
            <v>J0SR</v>
          </cell>
          <cell r="B1851" t="str">
            <v>J0A0</v>
          </cell>
          <cell r="C1851" t="str">
            <v>S97</v>
          </cell>
        </row>
        <row r="1852">
          <cell r="A1852" t="str">
            <v>J0ST</v>
          </cell>
          <cell r="B1852" t="str">
            <v>J0A0</v>
          </cell>
          <cell r="C1852" t="str">
            <v>S112</v>
          </cell>
        </row>
        <row r="1853">
          <cell r="A1853" t="str">
            <v>J0TC</v>
          </cell>
          <cell r="B1853" t="str">
            <v>J0A0</v>
          </cell>
          <cell r="C1853" t="str">
            <v>S32</v>
          </cell>
        </row>
        <row r="1854">
          <cell r="A1854" t="str">
            <v>J0TE</v>
          </cell>
          <cell r="B1854" t="str">
            <v>J0A0</v>
          </cell>
          <cell r="C1854" t="str">
            <v>S119</v>
          </cell>
        </row>
        <row r="1855">
          <cell r="A1855" t="str">
            <v>J0TN</v>
          </cell>
          <cell r="B1855" t="str">
            <v>J0A0</v>
          </cell>
          <cell r="C1855" t="str">
            <v>S117</v>
          </cell>
        </row>
        <row r="1856">
          <cell r="A1856" t="str">
            <v>J0TY</v>
          </cell>
          <cell r="B1856" t="str">
            <v>J0A0</v>
          </cell>
          <cell r="C1856" t="str">
            <v>S116</v>
          </cell>
        </row>
        <row r="1857">
          <cell r="A1857" t="str">
            <v>J0XT</v>
          </cell>
          <cell r="B1857" t="str">
            <v>J0A0</v>
          </cell>
          <cell r="C1857" t="str">
            <v>S70</v>
          </cell>
        </row>
        <row r="1858">
          <cell r="A1858" t="str">
            <v>JFE0</v>
          </cell>
          <cell r="B1858" t="str">
            <v>JCE0</v>
          </cell>
          <cell r="C1858" t="str">
            <v>S17</v>
          </cell>
        </row>
        <row r="1859">
          <cell r="A1859" t="str">
            <v>JIE0</v>
          </cell>
          <cell r="B1859" t="str">
            <v>JCE0</v>
          </cell>
          <cell r="C1859" t="str">
            <v>S22</v>
          </cell>
        </row>
        <row r="1860">
          <cell r="A1860" t="str">
            <v>JUE0</v>
          </cell>
          <cell r="B1860" t="str">
            <v>JCE0</v>
          </cell>
          <cell r="C1860" t="str">
            <v>S34</v>
          </cell>
        </row>
        <row r="1861">
          <cell r="A1861" t="str">
            <v>JME0</v>
          </cell>
          <cell r="B1861" t="str">
            <v>JPE0</v>
          </cell>
          <cell r="C1861" t="str">
            <v>S146</v>
          </cell>
        </row>
        <row r="1862">
          <cell r="A1862" t="str">
            <v>PEXS</v>
          </cell>
          <cell r="B1862" t="str">
            <v>PE00</v>
          </cell>
          <cell r="C1862" t="str">
            <v>S35</v>
          </cell>
        </row>
        <row r="1863">
          <cell r="A1863" t="str">
            <v>R0AU</v>
          </cell>
          <cell r="B1863" t="str">
            <v>PEP0</v>
          </cell>
          <cell r="C1863" t="str">
            <v>S34</v>
          </cell>
        </row>
        <row r="1864">
          <cell r="A1864" t="str">
            <v>R0C0</v>
          </cell>
          <cell r="B1864" t="str">
            <v>R0A0</v>
          </cell>
          <cell r="C1864" t="str">
            <v>S62</v>
          </cell>
        </row>
        <row r="1865">
          <cell r="A1865" t="str">
            <v>R0H0</v>
          </cell>
          <cell r="B1865" t="str">
            <v>R0A0</v>
          </cell>
          <cell r="C1865" t="str">
            <v>S80</v>
          </cell>
        </row>
        <row r="1866">
          <cell r="A1866" t="str">
            <v>R0M0</v>
          </cell>
          <cell r="B1866" t="str">
            <v>R0A0</v>
          </cell>
          <cell r="C1866" t="str">
            <v>S92</v>
          </cell>
        </row>
        <row r="1867">
          <cell r="A1867" t="str">
            <v>R0U0</v>
          </cell>
          <cell r="B1867" t="str">
            <v>R0A0</v>
          </cell>
          <cell r="C1867" t="str">
            <v>S47</v>
          </cell>
        </row>
        <row r="1868">
          <cell r="A1868" t="str">
            <v>R0FC</v>
          </cell>
          <cell r="B1868" t="str">
            <v>R0F0</v>
          </cell>
          <cell r="C1868" t="str">
            <v>S62</v>
          </cell>
        </row>
        <row r="1869">
          <cell r="A1869" t="str">
            <v>R0FH</v>
          </cell>
          <cell r="B1869" t="str">
            <v>R0F0</v>
          </cell>
          <cell r="C1869" t="str">
            <v>S80</v>
          </cell>
        </row>
        <row r="1870">
          <cell r="A1870" t="str">
            <v>R0FM</v>
          </cell>
          <cell r="B1870" t="str">
            <v>R0F0</v>
          </cell>
          <cell r="C1870" t="str">
            <v>S92</v>
          </cell>
        </row>
        <row r="1871">
          <cell r="A1871" t="str">
            <v>R0FS</v>
          </cell>
          <cell r="B1871" t="str">
            <v>R0F0</v>
          </cell>
          <cell r="C1871" t="str">
            <v>S113</v>
          </cell>
        </row>
        <row r="1872">
          <cell r="A1872" t="str">
            <v>R0FU</v>
          </cell>
          <cell r="B1872" t="str">
            <v>R0F0</v>
          </cell>
          <cell r="C1872" t="str">
            <v>S47</v>
          </cell>
        </row>
        <row r="1873">
          <cell r="A1873" t="str">
            <v>U0AA</v>
          </cell>
          <cell r="B1873" t="str">
            <v>U0A0</v>
          </cell>
          <cell r="C1873" t="str">
            <v>S110</v>
          </cell>
        </row>
        <row r="1874">
          <cell r="A1874" t="str">
            <v>U0AB</v>
          </cell>
          <cell r="B1874" t="str">
            <v>U0A0</v>
          </cell>
          <cell r="C1874" t="str">
            <v>S90</v>
          </cell>
        </row>
        <row r="1875">
          <cell r="A1875" t="str">
            <v>U0AE</v>
          </cell>
          <cell r="B1875" t="str">
            <v>U0A0</v>
          </cell>
          <cell r="C1875" t="str">
            <v>S65</v>
          </cell>
        </row>
        <row r="1876">
          <cell r="A1876" t="str">
            <v>U0AF</v>
          </cell>
          <cell r="B1876" t="str">
            <v>U0A0</v>
          </cell>
          <cell r="C1876" t="str">
            <v>S102</v>
          </cell>
        </row>
        <row r="1877">
          <cell r="A1877" t="str">
            <v>U0AG</v>
          </cell>
          <cell r="B1877" t="str">
            <v>U0A0</v>
          </cell>
          <cell r="C1877" t="str">
            <v>S77</v>
          </cell>
        </row>
        <row r="1878">
          <cell r="A1878" t="str">
            <v>U0AH</v>
          </cell>
          <cell r="B1878" t="str">
            <v>U0A0</v>
          </cell>
          <cell r="C1878" t="str">
            <v>S82</v>
          </cell>
        </row>
        <row r="1879">
          <cell r="A1879" t="str">
            <v>U0AL</v>
          </cell>
          <cell r="B1879" t="str">
            <v>U0A0</v>
          </cell>
          <cell r="C1879" t="str">
            <v>S88</v>
          </cell>
        </row>
        <row r="1880">
          <cell r="A1880" t="str">
            <v>U0AM</v>
          </cell>
          <cell r="B1880" t="str">
            <v>U0A0</v>
          </cell>
          <cell r="C1880" t="str">
            <v>S94</v>
          </cell>
        </row>
        <row r="1881">
          <cell r="A1881" t="str">
            <v>U0AP</v>
          </cell>
          <cell r="B1881" t="str">
            <v>U0A0</v>
          </cell>
          <cell r="C1881" t="str">
            <v>S101</v>
          </cell>
        </row>
        <row r="1882">
          <cell r="A1882" t="str">
            <v>U0AQ</v>
          </cell>
          <cell r="B1882" t="str">
            <v>U0A0</v>
          </cell>
          <cell r="C1882" t="str">
            <v>S100</v>
          </cell>
        </row>
        <row r="1883">
          <cell r="A1883" t="str">
            <v>U0AR</v>
          </cell>
          <cell r="B1883" t="str">
            <v>U0A0</v>
          </cell>
          <cell r="C1883" t="str">
            <v>S107</v>
          </cell>
        </row>
        <row r="1884">
          <cell r="A1884" t="str">
            <v>U0AS</v>
          </cell>
          <cell r="B1884" t="str">
            <v>U0A0</v>
          </cell>
          <cell r="C1884" t="str">
            <v>S109</v>
          </cell>
        </row>
        <row r="1885">
          <cell r="A1885" t="str">
            <v xml:space="preserve">U0AT </v>
          </cell>
          <cell r="B1885" t="str">
            <v>U0A0</v>
          </cell>
          <cell r="C1885" t="str">
            <v>S123</v>
          </cell>
        </row>
        <row r="1886">
          <cell r="A1886" t="str">
            <v>U0AU</v>
          </cell>
          <cell r="B1886" t="str">
            <v>U0A0</v>
          </cell>
          <cell r="C1886" t="str">
            <v>S95</v>
          </cell>
        </row>
        <row r="1887">
          <cell r="A1887" t="str">
            <v>U0AV</v>
          </cell>
          <cell r="B1887" t="str">
            <v>U0A0</v>
          </cell>
          <cell r="C1887" t="str">
            <v>S43</v>
          </cell>
        </row>
        <row r="1888">
          <cell r="A1888" t="str">
            <v>U0AW</v>
          </cell>
          <cell r="B1888" t="str">
            <v>U0A0</v>
          </cell>
          <cell r="C1888" t="str">
            <v>S127</v>
          </cell>
        </row>
        <row r="1889">
          <cell r="A1889" t="str">
            <v>U0C0</v>
          </cell>
          <cell r="B1889" t="str">
            <v>U0A0</v>
          </cell>
          <cell r="C1889" t="str">
            <v>S55</v>
          </cell>
        </row>
        <row r="1890">
          <cell r="A1890" t="str">
            <v>U0D0</v>
          </cell>
          <cell r="B1890" t="str">
            <v>U0A0</v>
          </cell>
          <cell r="C1890" t="str">
            <v>S86</v>
          </cell>
        </row>
        <row r="1891">
          <cell r="A1891" t="str">
            <v>U0HL</v>
          </cell>
          <cell r="B1891" t="str">
            <v>U0A0</v>
          </cell>
          <cell r="C1891" t="str">
            <v>S78</v>
          </cell>
        </row>
        <row r="1892">
          <cell r="A1892" t="str">
            <v>U0ID</v>
          </cell>
          <cell r="B1892" t="str">
            <v>U0A0</v>
          </cell>
          <cell r="C1892" t="str">
            <v>S87</v>
          </cell>
        </row>
        <row r="1893">
          <cell r="A1893" t="str">
            <v>U0N0</v>
          </cell>
          <cell r="B1893" t="str">
            <v>U0A0</v>
          </cell>
          <cell r="C1893" t="str">
            <v>S96</v>
          </cell>
        </row>
        <row r="1894">
          <cell r="A1894" t="str">
            <v>U0TB</v>
          </cell>
          <cell r="B1894" t="str">
            <v>U0A0</v>
          </cell>
          <cell r="C1894" t="str">
            <v>S121</v>
          </cell>
        </row>
        <row r="1895">
          <cell r="A1895" t="str">
            <v>U0TL</v>
          </cell>
          <cell r="B1895" t="str">
            <v>U0A0</v>
          </cell>
          <cell r="C1895" t="str">
            <v>S122</v>
          </cell>
        </row>
        <row r="1896">
          <cell r="A1896" t="str">
            <v>U0TX</v>
          </cell>
          <cell r="B1896" t="str">
            <v>U0A0</v>
          </cell>
          <cell r="C1896" t="str">
            <v>S115</v>
          </cell>
        </row>
        <row r="1897">
          <cell r="A1897" t="str">
            <v>U0UT</v>
          </cell>
          <cell r="B1897" t="str">
            <v>U0A0</v>
          </cell>
          <cell r="C1897" t="str">
            <v>S125</v>
          </cell>
        </row>
        <row r="1898">
          <cell r="A1898" t="str">
            <v>U0NC</v>
          </cell>
          <cell r="B1898" t="str">
            <v>U0AC</v>
          </cell>
          <cell r="C1898" t="str">
            <v>S96</v>
          </cell>
        </row>
        <row r="1899">
          <cell r="A1899" t="str">
            <v xml:space="preserve">UXTB </v>
          </cell>
          <cell r="B1899" t="str">
            <v>U0AC</v>
          </cell>
          <cell r="C1899" t="str">
            <v>S121</v>
          </cell>
        </row>
        <row r="1900">
          <cell r="A1900" t="str">
            <v>UXL0</v>
          </cell>
          <cell r="B1900" t="str">
            <v>US00</v>
          </cell>
          <cell r="C1900" t="str">
            <v>S35</v>
          </cell>
        </row>
        <row r="1901">
          <cell r="A1901" t="str">
            <v>USXC</v>
          </cell>
          <cell r="B1901" t="str">
            <v>US00</v>
          </cell>
          <cell r="C1901" t="str">
            <v>S69</v>
          </cell>
        </row>
        <row r="1902">
          <cell r="A1902" t="str">
            <v>UXL0</v>
          </cell>
          <cell r="B1902" t="str">
            <v>USL0</v>
          </cell>
          <cell r="C1902" t="str">
            <v>S35</v>
          </cell>
        </row>
      </sheetData>
      <sheetData sheetId="1"/>
      <sheetData sheetId="2"/>
      <sheetData sheetId="3" refreshError="1"/>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ssues"/>
      <sheetName val="Exhibit 1"/>
      <sheetName val="2"/>
      <sheetName val="3"/>
      <sheetName val="4"/>
      <sheetName val="cusip data"/>
      <sheetName val="SqlSectorData"/>
      <sheetName val="maps"/>
      <sheetName val="memberOAS"/>
    </sheetNames>
    <sheetDataSet>
      <sheetData sheetId="0">
        <row r="1">
          <cell r="A1" t="str">
            <v>Issue-based HY Distress Ratios</v>
          </cell>
        </row>
      </sheetData>
      <sheetData sheetId="1" refreshError="1"/>
      <sheetData sheetId="2" refreshError="1"/>
      <sheetData sheetId="3" refreshError="1">
        <row r="5">
          <cell r="E5" t="str">
            <v>sectorDistress</v>
          </cell>
          <cell r="F5" t="str">
            <v>marketContribution</v>
          </cell>
        </row>
      </sheetData>
      <sheetData sheetId="4" refreshError="1">
        <row r="4">
          <cell r="A4" t="str">
            <v>Date</v>
          </cell>
          <cell r="B4" t="str">
            <v>HW00/ALL</v>
          </cell>
          <cell r="C4" t="str">
            <v>HW00/USD</v>
          </cell>
          <cell r="D4" t="str">
            <v>HW00/EUR</v>
          </cell>
          <cell r="E4" t="str">
            <v>HW00/GBP</v>
          </cell>
          <cell r="F4" t="str">
            <v>HW00/CAD</v>
          </cell>
          <cell r="G4" t="str">
            <v>ANHY/ALL</v>
          </cell>
        </row>
      </sheetData>
      <sheetData sheetId="5" refreshError="1"/>
      <sheetData sheetId="6" refreshError="1">
        <row r="1">
          <cell r="B1">
            <v>39553</v>
          </cell>
        </row>
        <row r="2">
          <cell r="B2">
            <v>39583</v>
          </cell>
        </row>
        <row r="3">
          <cell r="A3" t="str">
            <v>SearchID</v>
          </cell>
          <cell r="B3" t="str">
            <v>Date</v>
          </cell>
          <cell r="C3" t="str">
            <v>Count</v>
          </cell>
        </row>
      </sheetData>
      <sheetData sheetId="7" refreshError="1">
        <row r="1">
          <cell r="A1" t="str">
            <v>HW00/USD</v>
          </cell>
        </row>
        <row r="2">
          <cell r="A2" t="str">
            <v>HW00</v>
          </cell>
          <cell r="B2" t="str">
            <v>USD</v>
          </cell>
        </row>
      </sheetData>
      <sheetData sheetId="8" refreshError="1">
        <row r="1">
          <cell r="A1">
            <v>2223</v>
          </cell>
        </row>
        <row r="2">
          <cell r="A2">
            <v>2319</v>
          </cell>
        </row>
        <row r="3">
          <cell r="A3">
            <v>1822</v>
          </cell>
        </row>
        <row r="4">
          <cell r="A4">
            <v>1551</v>
          </cell>
        </row>
        <row r="5">
          <cell r="A5">
            <v>1118</v>
          </cell>
        </row>
        <row r="6">
          <cell r="A6">
            <v>762</v>
          </cell>
        </row>
        <row r="7">
          <cell r="A7">
            <v>1112</v>
          </cell>
        </row>
        <row r="8">
          <cell r="A8">
            <v>991</v>
          </cell>
        </row>
        <row r="9">
          <cell r="A9">
            <v>435</v>
          </cell>
        </row>
        <row r="10">
          <cell r="A10">
            <v>1389</v>
          </cell>
        </row>
        <row r="11">
          <cell r="A11">
            <v>571</v>
          </cell>
        </row>
        <row r="12">
          <cell r="A12">
            <v>1330</v>
          </cell>
        </row>
        <row r="13">
          <cell r="A13">
            <v>275</v>
          </cell>
        </row>
        <row r="14">
          <cell r="A14">
            <v>379</v>
          </cell>
        </row>
        <row r="15">
          <cell r="A15">
            <v>503</v>
          </cell>
        </row>
        <row r="16">
          <cell r="A16">
            <v>527</v>
          </cell>
        </row>
        <row r="17">
          <cell r="A17">
            <v>2454</v>
          </cell>
        </row>
        <row r="18">
          <cell r="A18">
            <v>1379</v>
          </cell>
        </row>
        <row r="19">
          <cell r="A19">
            <v>1449</v>
          </cell>
        </row>
        <row r="20">
          <cell r="A20">
            <v>833</v>
          </cell>
        </row>
        <row r="21">
          <cell r="A21">
            <v>1745</v>
          </cell>
        </row>
        <row r="22">
          <cell r="A22">
            <v>708</v>
          </cell>
        </row>
        <row r="23">
          <cell r="A23">
            <v>1153</v>
          </cell>
        </row>
        <row r="24">
          <cell r="A24">
            <v>1161</v>
          </cell>
        </row>
        <row r="25">
          <cell r="A25">
            <v>1180</v>
          </cell>
        </row>
        <row r="26">
          <cell r="A26">
            <v>1101</v>
          </cell>
        </row>
        <row r="27">
          <cell r="A27">
            <v>1036</v>
          </cell>
        </row>
        <row r="28">
          <cell r="A28">
            <v>515</v>
          </cell>
        </row>
        <row r="29">
          <cell r="A29">
            <v>455</v>
          </cell>
        </row>
        <row r="30">
          <cell r="A30">
            <v>1057</v>
          </cell>
        </row>
        <row r="31">
          <cell r="A31">
            <v>769</v>
          </cell>
        </row>
        <row r="32">
          <cell r="A32">
            <v>387</v>
          </cell>
        </row>
        <row r="33">
          <cell r="A33">
            <v>387</v>
          </cell>
        </row>
        <row r="34">
          <cell r="A34">
            <v>400</v>
          </cell>
        </row>
        <row r="35">
          <cell r="A35">
            <v>469</v>
          </cell>
        </row>
        <row r="36">
          <cell r="A36">
            <v>394</v>
          </cell>
        </row>
        <row r="37">
          <cell r="A37">
            <v>455</v>
          </cell>
        </row>
        <row r="38">
          <cell r="A38">
            <v>840</v>
          </cell>
        </row>
        <row r="39">
          <cell r="A39">
            <v>773</v>
          </cell>
        </row>
        <row r="40">
          <cell r="A40">
            <v>576</v>
          </cell>
        </row>
        <row r="41">
          <cell r="A41">
            <v>995</v>
          </cell>
        </row>
        <row r="42">
          <cell r="A42">
            <v>846</v>
          </cell>
        </row>
        <row r="43">
          <cell r="A43">
            <v>1001</v>
          </cell>
        </row>
        <row r="44">
          <cell r="A44">
            <v>941</v>
          </cell>
        </row>
        <row r="45">
          <cell r="A45">
            <v>385</v>
          </cell>
        </row>
        <row r="46">
          <cell r="A46">
            <v>345</v>
          </cell>
        </row>
        <row r="47">
          <cell r="A47">
            <v>416</v>
          </cell>
        </row>
        <row r="48">
          <cell r="A48">
            <v>404</v>
          </cell>
        </row>
        <row r="49">
          <cell r="A49">
            <v>460</v>
          </cell>
        </row>
        <row r="50">
          <cell r="A50">
            <v>261</v>
          </cell>
        </row>
        <row r="51">
          <cell r="A51">
            <v>1278</v>
          </cell>
        </row>
        <row r="52">
          <cell r="A52">
            <v>728</v>
          </cell>
        </row>
        <row r="53">
          <cell r="A53">
            <v>964</v>
          </cell>
        </row>
        <row r="54">
          <cell r="A54">
            <v>937</v>
          </cell>
        </row>
        <row r="55">
          <cell r="A55">
            <v>155</v>
          </cell>
        </row>
        <row r="56">
          <cell r="A56">
            <v>533</v>
          </cell>
        </row>
        <row r="57">
          <cell r="A57">
            <v>725</v>
          </cell>
        </row>
        <row r="58">
          <cell r="A58">
            <v>622</v>
          </cell>
        </row>
        <row r="59">
          <cell r="A59">
            <v>1036</v>
          </cell>
        </row>
        <row r="60">
          <cell r="A60">
            <v>514</v>
          </cell>
        </row>
        <row r="61">
          <cell r="A61">
            <v>1322</v>
          </cell>
        </row>
        <row r="62">
          <cell r="A62">
            <v>785</v>
          </cell>
        </row>
        <row r="63">
          <cell r="A63">
            <v>1093</v>
          </cell>
        </row>
        <row r="64">
          <cell r="A64">
            <v>490</v>
          </cell>
        </row>
        <row r="65">
          <cell r="A65">
            <v>862</v>
          </cell>
        </row>
        <row r="66">
          <cell r="A66">
            <v>1391</v>
          </cell>
        </row>
        <row r="67">
          <cell r="A67">
            <v>775</v>
          </cell>
        </row>
        <row r="68">
          <cell r="A68">
            <v>685</v>
          </cell>
        </row>
        <row r="69">
          <cell r="A69">
            <v>415</v>
          </cell>
        </row>
        <row r="70">
          <cell r="A70">
            <v>743</v>
          </cell>
        </row>
        <row r="71">
          <cell r="A71">
            <v>1090</v>
          </cell>
        </row>
        <row r="72">
          <cell r="A72">
            <v>223</v>
          </cell>
        </row>
        <row r="73">
          <cell r="A73">
            <v>536</v>
          </cell>
        </row>
        <row r="74">
          <cell r="A74">
            <v>546</v>
          </cell>
        </row>
        <row r="75">
          <cell r="A75">
            <v>622</v>
          </cell>
        </row>
        <row r="76">
          <cell r="A76">
            <v>935</v>
          </cell>
        </row>
        <row r="77">
          <cell r="A77">
            <v>914</v>
          </cell>
        </row>
        <row r="78">
          <cell r="A78">
            <v>412</v>
          </cell>
        </row>
        <row r="79">
          <cell r="A79">
            <v>785</v>
          </cell>
        </row>
        <row r="80">
          <cell r="A80">
            <v>1018</v>
          </cell>
        </row>
        <row r="81">
          <cell r="A81">
            <v>1224</v>
          </cell>
        </row>
        <row r="82">
          <cell r="A82">
            <v>1093</v>
          </cell>
        </row>
        <row r="83">
          <cell r="A83">
            <v>504</v>
          </cell>
        </row>
        <row r="84">
          <cell r="A84">
            <v>1179</v>
          </cell>
        </row>
        <row r="85">
          <cell r="A85">
            <v>607</v>
          </cell>
        </row>
        <row r="86">
          <cell r="A86">
            <v>529</v>
          </cell>
        </row>
        <row r="87">
          <cell r="A87">
            <v>395</v>
          </cell>
        </row>
        <row r="88">
          <cell r="A88">
            <v>4638</v>
          </cell>
        </row>
        <row r="89">
          <cell r="A89">
            <v>742</v>
          </cell>
        </row>
        <row r="90">
          <cell r="A90">
            <v>868</v>
          </cell>
        </row>
        <row r="91">
          <cell r="A91">
            <v>2913</v>
          </cell>
        </row>
        <row r="92">
          <cell r="A92">
            <v>172</v>
          </cell>
        </row>
        <row r="93">
          <cell r="A93">
            <v>1013</v>
          </cell>
        </row>
        <row r="94">
          <cell r="A94">
            <v>858</v>
          </cell>
        </row>
        <row r="95">
          <cell r="A95">
            <v>826</v>
          </cell>
        </row>
        <row r="96">
          <cell r="A96">
            <v>612</v>
          </cell>
        </row>
        <row r="97">
          <cell r="A97">
            <v>4547</v>
          </cell>
        </row>
        <row r="98">
          <cell r="A98">
            <v>677</v>
          </cell>
        </row>
        <row r="99">
          <cell r="A99">
            <v>1756</v>
          </cell>
        </row>
        <row r="100">
          <cell r="A100">
            <v>1062</v>
          </cell>
        </row>
        <row r="101">
          <cell r="A101">
            <v>808</v>
          </cell>
        </row>
        <row r="102">
          <cell r="A102">
            <v>516</v>
          </cell>
        </row>
        <row r="103">
          <cell r="A103">
            <v>2248</v>
          </cell>
        </row>
        <row r="104">
          <cell r="A104">
            <v>383</v>
          </cell>
        </row>
        <row r="105">
          <cell r="A105">
            <v>576</v>
          </cell>
        </row>
        <row r="106">
          <cell r="A106">
            <v>358</v>
          </cell>
        </row>
        <row r="107">
          <cell r="A107">
            <v>1777</v>
          </cell>
        </row>
        <row r="108">
          <cell r="A108">
            <v>514</v>
          </cell>
        </row>
        <row r="109">
          <cell r="A109">
            <v>852</v>
          </cell>
        </row>
        <row r="110">
          <cell r="A110">
            <v>617</v>
          </cell>
        </row>
        <row r="111">
          <cell r="A111">
            <v>744</v>
          </cell>
        </row>
        <row r="112">
          <cell r="A112">
            <v>956</v>
          </cell>
        </row>
        <row r="113">
          <cell r="A113">
            <v>412</v>
          </cell>
        </row>
        <row r="114">
          <cell r="A114">
            <v>392</v>
          </cell>
        </row>
        <row r="115">
          <cell r="A115">
            <v>835</v>
          </cell>
        </row>
        <row r="116">
          <cell r="A116">
            <v>666</v>
          </cell>
        </row>
        <row r="117">
          <cell r="A117">
            <v>962</v>
          </cell>
        </row>
        <row r="118">
          <cell r="A118">
            <v>745</v>
          </cell>
        </row>
        <row r="119">
          <cell r="A119">
            <v>790</v>
          </cell>
        </row>
        <row r="120">
          <cell r="A120">
            <v>1337</v>
          </cell>
        </row>
        <row r="121">
          <cell r="A121">
            <v>946</v>
          </cell>
        </row>
        <row r="122">
          <cell r="A122">
            <v>223</v>
          </cell>
        </row>
        <row r="123">
          <cell r="A123">
            <v>376</v>
          </cell>
        </row>
        <row r="124">
          <cell r="A124">
            <v>378</v>
          </cell>
        </row>
        <row r="125">
          <cell r="A125">
            <v>634</v>
          </cell>
        </row>
        <row r="126">
          <cell r="A126">
            <v>784</v>
          </cell>
        </row>
        <row r="127">
          <cell r="A127">
            <v>360</v>
          </cell>
        </row>
        <row r="128">
          <cell r="A128">
            <v>678</v>
          </cell>
        </row>
        <row r="129">
          <cell r="A129">
            <v>321</v>
          </cell>
        </row>
        <row r="130">
          <cell r="A130">
            <v>1381</v>
          </cell>
        </row>
        <row r="131">
          <cell r="A131">
            <v>1381</v>
          </cell>
        </row>
        <row r="132">
          <cell r="A132">
            <v>1012</v>
          </cell>
        </row>
        <row r="133">
          <cell r="A133">
            <v>518</v>
          </cell>
        </row>
        <row r="134">
          <cell r="A134">
            <v>642</v>
          </cell>
        </row>
        <row r="135">
          <cell r="A135">
            <v>1231</v>
          </cell>
        </row>
        <row r="136">
          <cell r="A136">
            <v>308</v>
          </cell>
        </row>
        <row r="137">
          <cell r="A137">
            <v>681</v>
          </cell>
        </row>
        <row r="138">
          <cell r="A138">
            <v>778</v>
          </cell>
        </row>
        <row r="139">
          <cell r="A139">
            <v>844</v>
          </cell>
        </row>
        <row r="140">
          <cell r="A140">
            <v>669</v>
          </cell>
        </row>
        <row r="141">
          <cell r="A141">
            <v>889</v>
          </cell>
        </row>
        <row r="142">
          <cell r="A142">
            <v>954</v>
          </cell>
        </row>
        <row r="143">
          <cell r="A143">
            <v>1637</v>
          </cell>
        </row>
        <row r="144">
          <cell r="A144">
            <v>2065</v>
          </cell>
        </row>
        <row r="145">
          <cell r="A145">
            <v>1164</v>
          </cell>
        </row>
        <row r="146">
          <cell r="A146">
            <v>468</v>
          </cell>
        </row>
        <row r="147">
          <cell r="A147">
            <v>4347</v>
          </cell>
        </row>
        <row r="148">
          <cell r="A148">
            <v>904</v>
          </cell>
        </row>
        <row r="149">
          <cell r="A149">
            <v>975</v>
          </cell>
        </row>
        <row r="150">
          <cell r="A150">
            <v>1059</v>
          </cell>
        </row>
        <row r="151">
          <cell r="A151">
            <v>690</v>
          </cell>
        </row>
        <row r="152">
          <cell r="A152">
            <v>456</v>
          </cell>
        </row>
        <row r="153">
          <cell r="A153">
            <v>372</v>
          </cell>
        </row>
        <row r="154">
          <cell r="A154">
            <v>468</v>
          </cell>
        </row>
        <row r="155">
          <cell r="A155">
            <v>487</v>
          </cell>
        </row>
        <row r="156">
          <cell r="A156">
            <v>470</v>
          </cell>
        </row>
        <row r="157">
          <cell r="A157">
            <v>417</v>
          </cell>
        </row>
        <row r="158">
          <cell r="A158">
            <v>465</v>
          </cell>
        </row>
        <row r="159">
          <cell r="A159">
            <v>616</v>
          </cell>
        </row>
        <row r="160">
          <cell r="A160">
            <v>540</v>
          </cell>
        </row>
        <row r="161">
          <cell r="A161">
            <v>420</v>
          </cell>
        </row>
        <row r="162">
          <cell r="A162">
            <v>388</v>
          </cell>
        </row>
        <row r="163">
          <cell r="A163">
            <v>377</v>
          </cell>
        </row>
        <row r="164">
          <cell r="A164">
            <v>818</v>
          </cell>
        </row>
        <row r="165">
          <cell r="A165">
            <v>413</v>
          </cell>
        </row>
        <row r="166">
          <cell r="A166">
            <v>449</v>
          </cell>
        </row>
        <row r="167">
          <cell r="A167">
            <v>374</v>
          </cell>
        </row>
        <row r="168">
          <cell r="A168">
            <v>634</v>
          </cell>
        </row>
        <row r="169">
          <cell r="A169">
            <v>760</v>
          </cell>
        </row>
        <row r="170">
          <cell r="A170">
            <v>371</v>
          </cell>
        </row>
        <row r="171">
          <cell r="A171">
            <v>1395</v>
          </cell>
        </row>
        <row r="172">
          <cell r="A172">
            <v>862</v>
          </cell>
        </row>
        <row r="173">
          <cell r="A173">
            <v>811</v>
          </cell>
        </row>
        <row r="174">
          <cell r="A174">
            <v>827</v>
          </cell>
        </row>
        <row r="175">
          <cell r="A175">
            <v>622</v>
          </cell>
        </row>
        <row r="176">
          <cell r="A176">
            <v>696</v>
          </cell>
        </row>
        <row r="177">
          <cell r="A177">
            <v>967</v>
          </cell>
        </row>
        <row r="178">
          <cell r="A178">
            <v>413</v>
          </cell>
        </row>
        <row r="179">
          <cell r="A179">
            <v>411</v>
          </cell>
        </row>
        <row r="180">
          <cell r="A180">
            <v>770</v>
          </cell>
        </row>
        <row r="181">
          <cell r="A181">
            <v>352</v>
          </cell>
        </row>
        <row r="182">
          <cell r="A182">
            <v>540</v>
          </cell>
        </row>
        <row r="183">
          <cell r="A183">
            <v>281</v>
          </cell>
        </row>
        <row r="184">
          <cell r="A184">
            <v>406</v>
          </cell>
        </row>
        <row r="185">
          <cell r="A185">
            <v>413</v>
          </cell>
        </row>
        <row r="186">
          <cell r="A186">
            <v>887</v>
          </cell>
        </row>
        <row r="187">
          <cell r="A187">
            <v>646</v>
          </cell>
        </row>
        <row r="188">
          <cell r="A188">
            <v>1229</v>
          </cell>
        </row>
        <row r="189">
          <cell r="A189">
            <v>391</v>
          </cell>
        </row>
        <row r="190">
          <cell r="A190">
            <v>965</v>
          </cell>
        </row>
        <row r="191">
          <cell r="A191">
            <v>522</v>
          </cell>
        </row>
        <row r="192">
          <cell r="A192">
            <v>502</v>
          </cell>
        </row>
        <row r="193">
          <cell r="A193">
            <v>553</v>
          </cell>
        </row>
        <row r="194">
          <cell r="A194">
            <v>867</v>
          </cell>
        </row>
        <row r="195">
          <cell r="A195">
            <v>1154</v>
          </cell>
        </row>
        <row r="196">
          <cell r="A196">
            <v>399</v>
          </cell>
        </row>
        <row r="197">
          <cell r="A197">
            <v>565</v>
          </cell>
        </row>
        <row r="198">
          <cell r="A198">
            <v>383</v>
          </cell>
        </row>
        <row r="199">
          <cell r="A199">
            <v>421</v>
          </cell>
        </row>
        <row r="200">
          <cell r="A200">
            <v>503</v>
          </cell>
        </row>
        <row r="201">
          <cell r="A201">
            <v>408</v>
          </cell>
        </row>
        <row r="202">
          <cell r="A202">
            <v>581</v>
          </cell>
        </row>
        <row r="203">
          <cell r="A203">
            <v>421</v>
          </cell>
        </row>
        <row r="204">
          <cell r="A204">
            <v>424</v>
          </cell>
        </row>
        <row r="205">
          <cell r="A205">
            <v>736</v>
          </cell>
        </row>
        <row r="206">
          <cell r="A206">
            <v>1334</v>
          </cell>
        </row>
        <row r="207">
          <cell r="A207">
            <v>850</v>
          </cell>
        </row>
        <row r="208">
          <cell r="A208">
            <v>2379</v>
          </cell>
        </row>
        <row r="209">
          <cell r="A209">
            <v>409</v>
          </cell>
        </row>
        <row r="210">
          <cell r="A210">
            <v>418</v>
          </cell>
        </row>
        <row r="211">
          <cell r="A211">
            <v>383</v>
          </cell>
        </row>
        <row r="212">
          <cell r="A212">
            <v>410</v>
          </cell>
        </row>
        <row r="213">
          <cell r="A213">
            <v>334</v>
          </cell>
        </row>
        <row r="214">
          <cell r="A214">
            <v>504</v>
          </cell>
        </row>
        <row r="215">
          <cell r="A215">
            <v>659</v>
          </cell>
        </row>
        <row r="216">
          <cell r="A216">
            <v>616</v>
          </cell>
        </row>
        <row r="217">
          <cell r="A217">
            <v>317</v>
          </cell>
        </row>
        <row r="218">
          <cell r="A218">
            <v>439</v>
          </cell>
        </row>
        <row r="219">
          <cell r="A219">
            <v>457</v>
          </cell>
        </row>
        <row r="220">
          <cell r="A220">
            <v>1276</v>
          </cell>
        </row>
        <row r="221">
          <cell r="A221">
            <v>1677</v>
          </cell>
        </row>
        <row r="222">
          <cell r="A222">
            <v>421</v>
          </cell>
        </row>
        <row r="223">
          <cell r="A223">
            <v>797</v>
          </cell>
        </row>
        <row r="224">
          <cell r="A224">
            <v>345</v>
          </cell>
        </row>
        <row r="225">
          <cell r="A225">
            <v>762</v>
          </cell>
        </row>
        <row r="226">
          <cell r="A226">
            <v>378</v>
          </cell>
        </row>
        <row r="227">
          <cell r="A227">
            <v>716</v>
          </cell>
        </row>
        <row r="228">
          <cell r="A228">
            <v>428</v>
          </cell>
        </row>
        <row r="229">
          <cell r="A229">
            <v>772</v>
          </cell>
        </row>
        <row r="230">
          <cell r="A230">
            <v>652</v>
          </cell>
        </row>
        <row r="231">
          <cell r="A231">
            <v>555</v>
          </cell>
        </row>
        <row r="232">
          <cell r="A232">
            <v>607</v>
          </cell>
        </row>
        <row r="233">
          <cell r="A233">
            <v>341</v>
          </cell>
        </row>
        <row r="234">
          <cell r="A234">
            <v>1407</v>
          </cell>
        </row>
        <row r="235">
          <cell r="A235">
            <v>680</v>
          </cell>
        </row>
        <row r="236">
          <cell r="A236">
            <v>1056</v>
          </cell>
        </row>
        <row r="237">
          <cell r="A237">
            <v>643</v>
          </cell>
        </row>
        <row r="238">
          <cell r="A238">
            <v>928</v>
          </cell>
        </row>
        <row r="239">
          <cell r="A239">
            <v>1062</v>
          </cell>
        </row>
        <row r="240">
          <cell r="A240">
            <v>692</v>
          </cell>
        </row>
        <row r="241">
          <cell r="A241">
            <v>426</v>
          </cell>
        </row>
        <row r="242">
          <cell r="A242">
            <v>1060</v>
          </cell>
        </row>
        <row r="243">
          <cell r="A243">
            <v>364</v>
          </cell>
        </row>
        <row r="244">
          <cell r="A244">
            <v>766</v>
          </cell>
        </row>
        <row r="245">
          <cell r="A245">
            <v>683</v>
          </cell>
        </row>
        <row r="246">
          <cell r="A246">
            <v>792</v>
          </cell>
        </row>
        <row r="247">
          <cell r="A247">
            <v>377</v>
          </cell>
        </row>
        <row r="248">
          <cell r="A248">
            <v>1055</v>
          </cell>
        </row>
        <row r="249">
          <cell r="A249">
            <v>403</v>
          </cell>
        </row>
        <row r="250">
          <cell r="A250">
            <v>1015</v>
          </cell>
        </row>
        <row r="251">
          <cell r="A251">
            <v>345</v>
          </cell>
        </row>
        <row r="252">
          <cell r="A252">
            <v>800</v>
          </cell>
        </row>
        <row r="253">
          <cell r="A253">
            <v>345</v>
          </cell>
        </row>
        <row r="254">
          <cell r="A254">
            <v>1124</v>
          </cell>
        </row>
        <row r="255">
          <cell r="A255">
            <v>611</v>
          </cell>
        </row>
        <row r="256">
          <cell r="A256">
            <v>1609</v>
          </cell>
        </row>
        <row r="257">
          <cell r="A257">
            <v>248</v>
          </cell>
        </row>
        <row r="258">
          <cell r="A258">
            <v>287</v>
          </cell>
        </row>
        <row r="259">
          <cell r="A259">
            <v>935</v>
          </cell>
        </row>
        <row r="260">
          <cell r="A260">
            <v>758</v>
          </cell>
        </row>
        <row r="261">
          <cell r="A261">
            <v>625</v>
          </cell>
        </row>
        <row r="262">
          <cell r="A262">
            <v>660</v>
          </cell>
        </row>
        <row r="263">
          <cell r="A263">
            <v>694</v>
          </cell>
        </row>
        <row r="264">
          <cell r="A264">
            <v>785</v>
          </cell>
        </row>
        <row r="265">
          <cell r="A265">
            <v>729</v>
          </cell>
        </row>
        <row r="266">
          <cell r="A266">
            <v>785</v>
          </cell>
        </row>
        <row r="267">
          <cell r="A267">
            <v>401</v>
          </cell>
        </row>
        <row r="268">
          <cell r="A268">
            <v>467</v>
          </cell>
        </row>
        <row r="269">
          <cell r="A269">
            <v>483</v>
          </cell>
        </row>
        <row r="270">
          <cell r="A270">
            <v>1041</v>
          </cell>
        </row>
        <row r="271">
          <cell r="A271">
            <v>454</v>
          </cell>
        </row>
        <row r="272">
          <cell r="A272">
            <v>539</v>
          </cell>
        </row>
        <row r="273">
          <cell r="A273">
            <v>316</v>
          </cell>
        </row>
        <row r="274">
          <cell r="A274">
            <v>779</v>
          </cell>
        </row>
        <row r="275">
          <cell r="A275">
            <v>751</v>
          </cell>
        </row>
        <row r="276">
          <cell r="A276">
            <v>430</v>
          </cell>
        </row>
        <row r="277">
          <cell r="A277">
            <v>337</v>
          </cell>
        </row>
        <row r="278">
          <cell r="A278">
            <v>806</v>
          </cell>
        </row>
        <row r="279">
          <cell r="A279">
            <v>433</v>
          </cell>
        </row>
        <row r="280">
          <cell r="A280">
            <v>383</v>
          </cell>
        </row>
        <row r="281">
          <cell r="A281">
            <v>731</v>
          </cell>
        </row>
        <row r="282">
          <cell r="A282">
            <v>691</v>
          </cell>
        </row>
        <row r="283">
          <cell r="A283">
            <v>804</v>
          </cell>
        </row>
        <row r="284">
          <cell r="A284">
            <v>879</v>
          </cell>
        </row>
        <row r="285">
          <cell r="A285">
            <v>752</v>
          </cell>
        </row>
        <row r="286">
          <cell r="A286">
            <v>717</v>
          </cell>
        </row>
        <row r="287">
          <cell r="A287">
            <v>1225</v>
          </cell>
        </row>
        <row r="288">
          <cell r="A288">
            <v>1300</v>
          </cell>
        </row>
        <row r="289">
          <cell r="A289">
            <v>519</v>
          </cell>
        </row>
        <row r="290">
          <cell r="A290">
            <v>1223</v>
          </cell>
        </row>
        <row r="291">
          <cell r="A291">
            <v>1341</v>
          </cell>
        </row>
        <row r="292">
          <cell r="A292">
            <v>480</v>
          </cell>
        </row>
        <row r="293">
          <cell r="A293">
            <v>721</v>
          </cell>
        </row>
        <row r="294">
          <cell r="A294">
            <v>769</v>
          </cell>
        </row>
        <row r="295">
          <cell r="A295">
            <v>820</v>
          </cell>
        </row>
        <row r="296">
          <cell r="A296">
            <v>404</v>
          </cell>
        </row>
        <row r="297">
          <cell r="A297">
            <v>626</v>
          </cell>
        </row>
        <row r="298">
          <cell r="A298">
            <v>358</v>
          </cell>
        </row>
        <row r="299">
          <cell r="A299">
            <v>500</v>
          </cell>
        </row>
        <row r="300">
          <cell r="A300">
            <v>391</v>
          </cell>
        </row>
        <row r="301">
          <cell r="A301">
            <v>367</v>
          </cell>
        </row>
        <row r="302">
          <cell r="A302">
            <v>334</v>
          </cell>
        </row>
        <row r="303">
          <cell r="A303">
            <v>878</v>
          </cell>
        </row>
        <row r="304">
          <cell r="A304">
            <v>848</v>
          </cell>
        </row>
        <row r="305">
          <cell r="A305">
            <v>726</v>
          </cell>
        </row>
        <row r="306">
          <cell r="A306">
            <v>1005</v>
          </cell>
        </row>
        <row r="307">
          <cell r="A307">
            <v>690</v>
          </cell>
        </row>
        <row r="308">
          <cell r="A308">
            <v>310</v>
          </cell>
        </row>
        <row r="309">
          <cell r="A309">
            <v>772</v>
          </cell>
        </row>
        <row r="310">
          <cell r="A310">
            <v>474</v>
          </cell>
        </row>
        <row r="311">
          <cell r="A311">
            <v>457</v>
          </cell>
        </row>
        <row r="312">
          <cell r="A312">
            <v>384</v>
          </cell>
        </row>
        <row r="313">
          <cell r="A313">
            <v>428</v>
          </cell>
        </row>
        <row r="314">
          <cell r="A314">
            <v>430</v>
          </cell>
        </row>
        <row r="315">
          <cell r="A315">
            <v>838</v>
          </cell>
        </row>
        <row r="316">
          <cell r="A316">
            <v>597</v>
          </cell>
        </row>
        <row r="317">
          <cell r="A317">
            <v>1329</v>
          </cell>
        </row>
        <row r="318">
          <cell r="A318">
            <v>370</v>
          </cell>
        </row>
        <row r="319">
          <cell r="A319">
            <v>378</v>
          </cell>
        </row>
        <row r="320">
          <cell r="A320">
            <v>366</v>
          </cell>
        </row>
        <row r="321">
          <cell r="A321">
            <v>356</v>
          </cell>
        </row>
        <row r="322">
          <cell r="A322">
            <v>300</v>
          </cell>
        </row>
        <row r="323">
          <cell r="A323">
            <v>327</v>
          </cell>
        </row>
        <row r="324">
          <cell r="A324">
            <v>1274</v>
          </cell>
        </row>
        <row r="325">
          <cell r="A325">
            <v>879</v>
          </cell>
        </row>
        <row r="326">
          <cell r="A326">
            <v>450</v>
          </cell>
        </row>
        <row r="327">
          <cell r="A327">
            <v>2880</v>
          </cell>
        </row>
        <row r="328">
          <cell r="A328">
            <v>1274</v>
          </cell>
        </row>
        <row r="329">
          <cell r="A329">
            <v>1060</v>
          </cell>
        </row>
        <row r="330">
          <cell r="A330">
            <v>721</v>
          </cell>
        </row>
        <row r="331">
          <cell r="A331">
            <v>438</v>
          </cell>
        </row>
        <row r="332">
          <cell r="A332">
            <v>311</v>
          </cell>
        </row>
        <row r="333">
          <cell r="A333">
            <v>732</v>
          </cell>
        </row>
        <row r="334">
          <cell r="A334">
            <v>678</v>
          </cell>
        </row>
        <row r="335">
          <cell r="A335">
            <v>2588</v>
          </cell>
        </row>
        <row r="336">
          <cell r="A336">
            <v>2574</v>
          </cell>
        </row>
        <row r="337">
          <cell r="A337">
            <v>2752</v>
          </cell>
        </row>
        <row r="338">
          <cell r="A338">
            <v>2277</v>
          </cell>
        </row>
        <row r="339">
          <cell r="A339">
            <v>823</v>
          </cell>
        </row>
        <row r="340">
          <cell r="A340">
            <v>461</v>
          </cell>
        </row>
        <row r="341">
          <cell r="A341">
            <v>1631</v>
          </cell>
        </row>
        <row r="342">
          <cell r="A342">
            <v>1058</v>
          </cell>
        </row>
        <row r="343">
          <cell r="A343">
            <v>196</v>
          </cell>
        </row>
        <row r="344">
          <cell r="A344">
            <v>205</v>
          </cell>
        </row>
        <row r="345">
          <cell r="A345">
            <v>639</v>
          </cell>
        </row>
        <row r="346">
          <cell r="A346">
            <v>542</v>
          </cell>
        </row>
        <row r="347">
          <cell r="A347">
            <v>1448</v>
          </cell>
        </row>
        <row r="348">
          <cell r="A348">
            <v>2357</v>
          </cell>
        </row>
        <row r="349">
          <cell r="A349">
            <v>344</v>
          </cell>
        </row>
        <row r="350">
          <cell r="A350">
            <v>355</v>
          </cell>
        </row>
        <row r="351">
          <cell r="A351">
            <v>359</v>
          </cell>
        </row>
        <row r="352">
          <cell r="A352">
            <v>647</v>
          </cell>
        </row>
        <row r="353">
          <cell r="A353">
            <v>339</v>
          </cell>
        </row>
        <row r="354">
          <cell r="A354">
            <v>1568</v>
          </cell>
        </row>
        <row r="355">
          <cell r="A355">
            <v>384</v>
          </cell>
        </row>
        <row r="356">
          <cell r="A356">
            <v>1734</v>
          </cell>
        </row>
        <row r="357">
          <cell r="A357">
            <v>433</v>
          </cell>
        </row>
        <row r="358">
          <cell r="A358">
            <v>716</v>
          </cell>
        </row>
        <row r="359">
          <cell r="A359">
            <v>647</v>
          </cell>
        </row>
        <row r="360">
          <cell r="A360">
            <v>641</v>
          </cell>
        </row>
        <row r="361">
          <cell r="A361">
            <v>2698</v>
          </cell>
        </row>
        <row r="362">
          <cell r="A362">
            <v>1631</v>
          </cell>
        </row>
        <row r="363">
          <cell r="A363">
            <v>457</v>
          </cell>
        </row>
        <row r="364">
          <cell r="A364">
            <v>644</v>
          </cell>
        </row>
        <row r="365">
          <cell r="A365">
            <v>625</v>
          </cell>
        </row>
        <row r="366">
          <cell r="A366">
            <v>1837</v>
          </cell>
        </row>
        <row r="367">
          <cell r="A367">
            <v>710</v>
          </cell>
        </row>
        <row r="368">
          <cell r="A368">
            <v>385</v>
          </cell>
        </row>
        <row r="369">
          <cell r="A369">
            <v>495</v>
          </cell>
        </row>
        <row r="370">
          <cell r="A370">
            <v>483</v>
          </cell>
        </row>
        <row r="371">
          <cell r="A371">
            <v>634</v>
          </cell>
        </row>
        <row r="372">
          <cell r="A372">
            <v>390</v>
          </cell>
        </row>
        <row r="373">
          <cell r="A373">
            <v>2042</v>
          </cell>
        </row>
        <row r="374">
          <cell r="A374">
            <v>879</v>
          </cell>
        </row>
        <row r="375">
          <cell r="A375">
            <v>668</v>
          </cell>
        </row>
        <row r="376">
          <cell r="A376">
            <v>418</v>
          </cell>
        </row>
        <row r="377">
          <cell r="A377">
            <v>1405</v>
          </cell>
        </row>
        <row r="378">
          <cell r="A378">
            <v>673</v>
          </cell>
        </row>
        <row r="379">
          <cell r="A379">
            <v>1090</v>
          </cell>
        </row>
        <row r="380">
          <cell r="A380">
            <v>923</v>
          </cell>
        </row>
        <row r="381">
          <cell r="A381">
            <v>634</v>
          </cell>
        </row>
        <row r="382">
          <cell r="A382">
            <v>601</v>
          </cell>
        </row>
        <row r="383">
          <cell r="A383">
            <v>619</v>
          </cell>
        </row>
        <row r="384">
          <cell r="A384">
            <v>453</v>
          </cell>
        </row>
        <row r="385">
          <cell r="A385">
            <v>793</v>
          </cell>
        </row>
        <row r="386">
          <cell r="A386">
            <v>1144</v>
          </cell>
        </row>
        <row r="387">
          <cell r="A387">
            <v>482</v>
          </cell>
        </row>
        <row r="388">
          <cell r="A388">
            <v>1144</v>
          </cell>
        </row>
        <row r="389">
          <cell r="A389">
            <v>2311</v>
          </cell>
        </row>
        <row r="390">
          <cell r="A390">
            <v>736</v>
          </cell>
        </row>
        <row r="391">
          <cell r="A391">
            <v>781</v>
          </cell>
        </row>
        <row r="392">
          <cell r="A392">
            <v>437</v>
          </cell>
        </row>
        <row r="393">
          <cell r="A393">
            <v>827</v>
          </cell>
        </row>
        <row r="394">
          <cell r="A394">
            <v>513</v>
          </cell>
        </row>
        <row r="395">
          <cell r="A395">
            <v>605</v>
          </cell>
        </row>
        <row r="396">
          <cell r="A396">
            <v>1317</v>
          </cell>
        </row>
        <row r="397">
          <cell r="A397">
            <v>1054</v>
          </cell>
        </row>
        <row r="398">
          <cell r="A398">
            <v>528</v>
          </cell>
        </row>
        <row r="399">
          <cell r="A399">
            <v>589</v>
          </cell>
        </row>
        <row r="400">
          <cell r="A400">
            <v>550</v>
          </cell>
        </row>
        <row r="401">
          <cell r="A401">
            <v>419</v>
          </cell>
        </row>
        <row r="402">
          <cell r="A402">
            <v>893</v>
          </cell>
        </row>
        <row r="403">
          <cell r="A403">
            <v>943</v>
          </cell>
        </row>
        <row r="404">
          <cell r="A404">
            <v>333</v>
          </cell>
        </row>
        <row r="405">
          <cell r="A405">
            <v>515</v>
          </cell>
        </row>
        <row r="406">
          <cell r="A406">
            <v>552</v>
          </cell>
        </row>
        <row r="407">
          <cell r="A407">
            <v>722</v>
          </cell>
        </row>
        <row r="408">
          <cell r="A408">
            <v>606</v>
          </cell>
        </row>
        <row r="409">
          <cell r="A409">
            <v>471</v>
          </cell>
        </row>
        <row r="410">
          <cell r="A410">
            <v>593</v>
          </cell>
        </row>
        <row r="411">
          <cell r="A411">
            <v>684</v>
          </cell>
        </row>
        <row r="412">
          <cell r="A412">
            <v>695</v>
          </cell>
        </row>
        <row r="413">
          <cell r="A413">
            <v>494</v>
          </cell>
        </row>
        <row r="414">
          <cell r="A414">
            <v>443</v>
          </cell>
        </row>
        <row r="415">
          <cell r="A415">
            <v>519</v>
          </cell>
        </row>
        <row r="416">
          <cell r="A416">
            <v>571</v>
          </cell>
        </row>
        <row r="417">
          <cell r="A417">
            <v>574</v>
          </cell>
        </row>
        <row r="418">
          <cell r="A418">
            <v>563</v>
          </cell>
        </row>
        <row r="419">
          <cell r="A419">
            <v>689</v>
          </cell>
        </row>
        <row r="420">
          <cell r="A420">
            <v>736</v>
          </cell>
        </row>
        <row r="421">
          <cell r="A421">
            <v>812</v>
          </cell>
        </row>
        <row r="422">
          <cell r="A422">
            <v>796</v>
          </cell>
        </row>
        <row r="423">
          <cell r="A423">
            <v>368</v>
          </cell>
        </row>
        <row r="424">
          <cell r="A424">
            <v>485</v>
          </cell>
        </row>
        <row r="425">
          <cell r="A425">
            <v>489</v>
          </cell>
        </row>
        <row r="426">
          <cell r="A426">
            <v>505</v>
          </cell>
        </row>
        <row r="427">
          <cell r="A427">
            <v>727</v>
          </cell>
        </row>
        <row r="428">
          <cell r="A428">
            <v>443</v>
          </cell>
        </row>
        <row r="429">
          <cell r="A429">
            <v>452</v>
          </cell>
        </row>
        <row r="430">
          <cell r="A430">
            <v>696</v>
          </cell>
        </row>
        <row r="431">
          <cell r="A431">
            <v>724</v>
          </cell>
        </row>
        <row r="432">
          <cell r="A432">
            <v>679</v>
          </cell>
        </row>
        <row r="433">
          <cell r="A433">
            <v>664</v>
          </cell>
        </row>
        <row r="434">
          <cell r="A434">
            <v>1102</v>
          </cell>
        </row>
        <row r="435">
          <cell r="A435">
            <v>823</v>
          </cell>
        </row>
        <row r="436">
          <cell r="A436">
            <v>334</v>
          </cell>
        </row>
        <row r="437">
          <cell r="A437">
            <v>553</v>
          </cell>
        </row>
        <row r="438">
          <cell r="A438">
            <v>571</v>
          </cell>
        </row>
        <row r="439">
          <cell r="A439">
            <v>867</v>
          </cell>
        </row>
        <row r="440">
          <cell r="A440">
            <v>1240</v>
          </cell>
        </row>
        <row r="441">
          <cell r="A441">
            <v>704</v>
          </cell>
        </row>
        <row r="442">
          <cell r="A442">
            <v>713</v>
          </cell>
        </row>
        <row r="443">
          <cell r="A443">
            <v>894</v>
          </cell>
        </row>
        <row r="444">
          <cell r="A444">
            <v>802</v>
          </cell>
        </row>
        <row r="445">
          <cell r="A445">
            <v>626</v>
          </cell>
        </row>
        <row r="446">
          <cell r="A446">
            <v>320</v>
          </cell>
        </row>
        <row r="447">
          <cell r="A447">
            <v>953</v>
          </cell>
        </row>
        <row r="448">
          <cell r="A448">
            <v>244</v>
          </cell>
        </row>
        <row r="449">
          <cell r="A449">
            <v>669</v>
          </cell>
        </row>
        <row r="450">
          <cell r="A450">
            <v>858</v>
          </cell>
        </row>
        <row r="451">
          <cell r="A451">
            <v>658</v>
          </cell>
        </row>
        <row r="452">
          <cell r="A452">
            <v>699</v>
          </cell>
        </row>
        <row r="453">
          <cell r="A453">
            <v>461</v>
          </cell>
        </row>
        <row r="454">
          <cell r="A454">
            <v>498</v>
          </cell>
        </row>
        <row r="455">
          <cell r="A455">
            <v>573</v>
          </cell>
        </row>
        <row r="456">
          <cell r="A456">
            <v>448</v>
          </cell>
        </row>
        <row r="457">
          <cell r="A457">
            <v>507</v>
          </cell>
        </row>
        <row r="458">
          <cell r="A458">
            <v>404</v>
          </cell>
        </row>
        <row r="459">
          <cell r="A459">
            <v>518</v>
          </cell>
        </row>
        <row r="460">
          <cell r="A460">
            <v>878</v>
          </cell>
        </row>
        <row r="461">
          <cell r="A461">
            <v>424</v>
          </cell>
        </row>
        <row r="462">
          <cell r="A462">
            <v>1011</v>
          </cell>
        </row>
        <row r="463">
          <cell r="A463">
            <v>255</v>
          </cell>
        </row>
        <row r="464">
          <cell r="A464">
            <v>1354</v>
          </cell>
        </row>
        <row r="465">
          <cell r="A465">
            <v>248</v>
          </cell>
        </row>
        <row r="466">
          <cell r="A466">
            <v>288</v>
          </cell>
        </row>
        <row r="467">
          <cell r="A467">
            <v>635</v>
          </cell>
        </row>
        <row r="468">
          <cell r="A468">
            <v>447</v>
          </cell>
        </row>
        <row r="469">
          <cell r="A469">
            <v>1029</v>
          </cell>
        </row>
        <row r="470">
          <cell r="A470">
            <v>421</v>
          </cell>
        </row>
        <row r="471">
          <cell r="A471">
            <v>600</v>
          </cell>
        </row>
        <row r="472">
          <cell r="A472">
            <v>495</v>
          </cell>
        </row>
        <row r="473">
          <cell r="A473">
            <v>550</v>
          </cell>
        </row>
        <row r="474">
          <cell r="A474">
            <v>556</v>
          </cell>
        </row>
        <row r="475">
          <cell r="A475">
            <v>692</v>
          </cell>
        </row>
        <row r="476">
          <cell r="A476">
            <v>502</v>
          </cell>
        </row>
        <row r="477">
          <cell r="A477">
            <v>483</v>
          </cell>
        </row>
        <row r="478">
          <cell r="A478">
            <v>580</v>
          </cell>
        </row>
        <row r="479">
          <cell r="A479">
            <v>769</v>
          </cell>
        </row>
        <row r="480">
          <cell r="A480">
            <v>374</v>
          </cell>
        </row>
        <row r="481">
          <cell r="A481">
            <v>427</v>
          </cell>
        </row>
        <row r="482">
          <cell r="A482">
            <v>838</v>
          </cell>
        </row>
        <row r="483">
          <cell r="A483">
            <v>1356</v>
          </cell>
        </row>
        <row r="484">
          <cell r="A484">
            <v>443</v>
          </cell>
        </row>
        <row r="485">
          <cell r="A485">
            <v>1138</v>
          </cell>
        </row>
        <row r="486">
          <cell r="A486">
            <v>1196</v>
          </cell>
        </row>
        <row r="487">
          <cell r="A487">
            <v>390</v>
          </cell>
        </row>
        <row r="488">
          <cell r="A488">
            <v>1259</v>
          </cell>
        </row>
        <row r="489">
          <cell r="A489">
            <v>2191</v>
          </cell>
        </row>
        <row r="490">
          <cell r="A490">
            <v>410</v>
          </cell>
        </row>
        <row r="491">
          <cell r="A491">
            <v>401</v>
          </cell>
        </row>
        <row r="492">
          <cell r="A492">
            <v>412</v>
          </cell>
        </row>
        <row r="493">
          <cell r="A493">
            <v>351</v>
          </cell>
        </row>
        <row r="494">
          <cell r="A494">
            <v>377</v>
          </cell>
        </row>
        <row r="495">
          <cell r="A495">
            <v>514</v>
          </cell>
        </row>
        <row r="496">
          <cell r="A496">
            <v>585</v>
          </cell>
        </row>
        <row r="497">
          <cell r="A497">
            <v>458</v>
          </cell>
        </row>
        <row r="498">
          <cell r="A498">
            <v>528</v>
          </cell>
        </row>
        <row r="499">
          <cell r="A499">
            <v>614</v>
          </cell>
        </row>
        <row r="500">
          <cell r="A500">
            <v>583</v>
          </cell>
        </row>
        <row r="501">
          <cell r="A501">
            <v>502</v>
          </cell>
        </row>
        <row r="502">
          <cell r="A502">
            <v>542</v>
          </cell>
        </row>
        <row r="503">
          <cell r="A503">
            <v>547</v>
          </cell>
        </row>
        <row r="504">
          <cell r="A504">
            <v>461</v>
          </cell>
        </row>
        <row r="505">
          <cell r="A505">
            <v>547</v>
          </cell>
        </row>
        <row r="506">
          <cell r="A506">
            <v>514</v>
          </cell>
        </row>
        <row r="507">
          <cell r="A507">
            <v>547</v>
          </cell>
        </row>
        <row r="508">
          <cell r="A508">
            <v>505</v>
          </cell>
        </row>
        <row r="509">
          <cell r="A509">
            <v>460</v>
          </cell>
        </row>
        <row r="510">
          <cell r="A510">
            <v>407</v>
          </cell>
        </row>
        <row r="511">
          <cell r="A511">
            <v>413</v>
          </cell>
        </row>
        <row r="512">
          <cell r="A512">
            <v>381</v>
          </cell>
        </row>
        <row r="513">
          <cell r="A513">
            <v>791</v>
          </cell>
        </row>
        <row r="514">
          <cell r="A514">
            <v>884</v>
          </cell>
        </row>
        <row r="515">
          <cell r="A515">
            <v>494</v>
          </cell>
        </row>
        <row r="516">
          <cell r="A516">
            <v>471</v>
          </cell>
        </row>
        <row r="517">
          <cell r="A517">
            <v>351</v>
          </cell>
        </row>
        <row r="518">
          <cell r="A518">
            <v>396</v>
          </cell>
        </row>
        <row r="519">
          <cell r="A519">
            <v>397</v>
          </cell>
        </row>
        <row r="520">
          <cell r="A520">
            <v>448</v>
          </cell>
        </row>
        <row r="521">
          <cell r="A521">
            <v>420</v>
          </cell>
        </row>
        <row r="522">
          <cell r="A522">
            <v>448</v>
          </cell>
        </row>
        <row r="523">
          <cell r="A523">
            <v>419</v>
          </cell>
        </row>
        <row r="524">
          <cell r="A524">
            <v>394</v>
          </cell>
        </row>
        <row r="525">
          <cell r="A525">
            <v>282</v>
          </cell>
        </row>
        <row r="526">
          <cell r="A526">
            <v>235</v>
          </cell>
        </row>
        <row r="527">
          <cell r="A527">
            <v>280</v>
          </cell>
        </row>
        <row r="528">
          <cell r="A528">
            <v>350</v>
          </cell>
        </row>
        <row r="529">
          <cell r="A529">
            <v>306</v>
          </cell>
        </row>
        <row r="530">
          <cell r="A530">
            <v>230</v>
          </cell>
        </row>
        <row r="531">
          <cell r="A531">
            <v>285</v>
          </cell>
        </row>
        <row r="532">
          <cell r="A532">
            <v>284</v>
          </cell>
        </row>
        <row r="533">
          <cell r="A533">
            <v>481</v>
          </cell>
        </row>
        <row r="534">
          <cell r="A534">
            <v>439</v>
          </cell>
        </row>
        <row r="535">
          <cell r="A535">
            <v>417</v>
          </cell>
        </row>
        <row r="536">
          <cell r="A536">
            <v>1158</v>
          </cell>
        </row>
        <row r="537">
          <cell r="A537">
            <v>542</v>
          </cell>
        </row>
        <row r="538">
          <cell r="A538">
            <v>379</v>
          </cell>
        </row>
        <row r="539">
          <cell r="A539">
            <v>376</v>
          </cell>
        </row>
        <row r="540">
          <cell r="A540">
            <v>713</v>
          </cell>
        </row>
        <row r="541">
          <cell r="A541">
            <v>707</v>
          </cell>
        </row>
        <row r="542">
          <cell r="A542">
            <v>358</v>
          </cell>
        </row>
        <row r="543">
          <cell r="A543">
            <v>405</v>
          </cell>
        </row>
        <row r="544">
          <cell r="A544">
            <v>442</v>
          </cell>
        </row>
        <row r="545">
          <cell r="A545">
            <v>647</v>
          </cell>
        </row>
        <row r="546">
          <cell r="A546">
            <v>385</v>
          </cell>
        </row>
        <row r="547">
          <cell r="A547">
            <v>304</v>
          </cell>
        </row>
        <row r="548">
          <cell r="A548">
            <v>284</v>
          </cell>
        </row>
        <row r="549">
          <cell r="A549">
            <v>285</v>
          </cell>
        </row>
        <row r="550">
          <cell r="A550">
            <v>250</v>
          </cell>
        </row>
        <row r="551">
          <cell r="A551">
            <v>327</v>
          </cell>
        </row>
        <row r="552">
          <cell r="A552">
            <v>221</v>
          </cell>
        </row>
        <row r="553">
          <cell r="A553">
            <v>343</v>
          </cell>
        </row>
        <row r="554">
          <cell r="A554">
            <v>343</v>
          </cell>
        </row>
        <row r="555">
          <cell r="A555">
            <v>292</v>
          </cell>
        </row>
        <row r="556">
          <cell r="A556">
            <v>292</v>
          </cell>
        </row>
        <row r="557">
          <cell r="A557">
            <v>545</v>
          </cell>
        </row>
        <row r="558">
          <cell r="A558">
            <v>1024</v>
          </cell>
        </row>
        <row r="559">
          <cell r="A559">
            <v>422</v>
          </cell>
        </row>
        <row r="560">
          <cell r="A560">
            <v>292</v>
          </cell>
        </row>
        <row r="561">
          <cell r="A561">
            <v>772</v>
          </cell>
        </row>
        <row r="562">
          <cell r="A562">
            <v>532</v>
          </cell>
        </row>
        <row r="563">
          <cell r="A563">
            <v>337</v>
          </cell>
        </row>
        <row r="564">
          <cell r="A564">
            <v>442</v>
          </cell>
        </row>
        <row r="565">
          <cell r="A565">
            <v>1055</v>
          </cell>
        </row>
        <row r="566">
          <cell r="A566">
            <v>515</v>
          </cell>
        </row>
        <row r="567">
          <cell r="A567">
            <v>679</v>
          </cell>
        </row>
        <row r="568">
          <cell r="A568">
            <v>281</v>
          </cell>
        </row>
        <row r="569">
          <cell r="A569">
            <v>1085</v>
          </cell>
        </row>
        <row r="570">
          <cell r="A570">
            <v>445</v>
          </cell>
        </row>
        <row r="571">
          <cell r="A571">
            <v>860</v>
          </cell>
        </row>
        <row r="572">
          <cell r="A572">
            <v>625</v>
          </cell>
        </row>
        <row r="573">
          <cell r="A573">
            <v>1010</v>
          </cell>
        </row>
        <row r="574">
          <cell r="A574">
            <v>458</v>
          </cell>
        </row>
        <row r="575">
          <cell r="A575">
            <v>882</v>
          </cell>
        </row>
        <row r="576">
          <cell r="A576">
            <v>901</v>
          </cell>
        </row>
        <row r="577">
          <cell r="A577">
            <v>815</v>
          </cell>
        </row>
        <row r="578">
          <cell r="A578">
            <v>952</v>
          </cell>
        </row>
        <row r="579">
          <cell r="A579">
            <v>885</v>
          </cell>
        </row>
        <row r="580">
          <cell r="A580">
            <v>792</v>
          </cell>
        </row>
        <row r="581">
          <cell r="A581">
            <v>847</v>
          </cell>
        </row>
        <row r="582">
          <cell r="A582">
            <v>660</v>
          </cell>
        </row>
        <row r="583">
          <cell r="A583">
            <v>751</v>
          </cell>
        </row>
        <row r="584">
          <cell r="A584">
            <v>663</v>
          </cell>
        </row>
        <row r="585">
          <cell r="A585">
            <v>627</v>
          </cell>
        </row>
        <row r="586">
          <cell r="A586">
            <v>663</v>
          </cell>
        </row>
        <row r="587">
          <cell r="A587">
            <v>738</v>
          </cell>
        </row>
        <row r="588">
          <cell r="A588">
            <v>711</v>
          </cell>
        </row>
        <row r="589">
          <cell r="A589">
            <v>614</v>
          </cell>
        </row>
        <row r="590">
          <cell r="A590">
            <v>929</v>
          </cell>
        </row>
        <row r="591">
          <cell r="A591">
            <v>2668</v>
          </cell>
        </row>
        <row r="592">
          <cell r="A592">
            <v>1051</v>
          </cell>
        </row>
        <row r="593">
          <cell r="A593">
            <v>267</v>
          </cell>
        </row>
        <row r="594">
          <cell r="A594">
            <v>803</v>
          </cell>
        </row>
        <row r="595">
          <cell r="A595">
            <v>419</v>
          </cell>
        </row>
        <row r="596">
          <cell r="A596">
            <v>623</v>
          </cell>
        </row>
        <row r="597">
          <cell r="A597">
            <v>981</v>
          </cell>
        </row>
        <row r="598">
          <cell r="A598">
            <v>900</v>
          </cell>
        </row>
        <row r="599">
          <cell r="A599">
            <v>954</v>
          </cell>
        </row>
        <row r="600">
          <cell r="A600">
            <v>971</v>
          </cell>
        </row>
        <row r="601">
          <cell r="A601">
            <v>829</v>
          </cell>
        </row>
        <row r="602">
          <cell r="A602">
            <v>862</v>
          </cell>
        </row>
        <row r="603">
          <cell r="A603">
            <v>748</v>
          </cell>
        </row>
        <row r="604">
          <cell r="A604">
            <v>719</v>
          </cell>
        </row>
        <row r="605">
          <cell r="A605">
            <v>675</v>
          </cell>
        </row>
        <row r="606">
          <cell r="A606">
            <v>736</v>
          </cell>
        </row>
        <row r="607">
          <cell r="A607">
            <v>836</v>
          </cell>
        </row>
        <row r="608">
          <cell r="A608">
            <v>744</v>
          </cell>
        </row>
        <row r="609">
          <cell r="A609">
            <v>508</v>
          </cell>
        </row>
        <row r="610">
          <cell r="A610">
            <v>446</v>
          </cell>
        </row>
        <row r="611">
          <cell r="A611">
            <v>423</v>
          </cell>
        </row>
        <row r="612">
          <cell r="A612">
            <v>177</v>
          </cell>
        </row>
        <row r="613">
          <cell r="A613">
            <v>280</v>
          </cell>
        </row>
        <row r="614">
          <cell r="A614">
            <v>180</v>
          </cell>
        </row>
        <row r="615">
          <cell r="A615">
            <v>501</v>
          </cell>
        </row>
        <row r="616">
          <cell r="A616">
            <v>413</v>
          </cell>
        </row>
        <row r="617">
          <cell r="A617">
            <v>1479</v>
          </cell>
        </row>
        <row r="618">
          <cell r="A618">
            <v>475</v>
          </cell>
        </row>
        <row r="619">
          <cell r="A619">
            <v>219</v>
          </cell>
        </row>
        <row r="620">
          <cell r="A620">
            <v>347</v>
          </cell>
        </row>
        <row r="621">
          <cell r="A621">
            <v>376</v>
          </cell>
        </row>
        <row r="622">
          <cell r="A622">
            <v>402</v>
          </cell>
        </row>
        <row r="623">
          <cell r="A623">
            <v>1151</v>
          </cell>
        </row>
        <row r="624">
          <cell r="A624">
            <v>3005</v>
          </cell>
        </row>
        <row r="625">
          <cell r="A625">
            <v>434</v>
          </cell>
        </row>
        <row r="626">
          <cell r="A626">
            <v>476</v>
          </cell>
        </row>
        <row r="627">
          <cell r="A627">
            <v>518</v>
          </cell>
        </row>
        <row r="628">
          <cell r="A628">
            <v>513</v>
          </cell>
        </row>
        <row r="629">
          <cell r="A629">
            <v>1208</v>
          </cell>
        </row>
        <row r="630">
          <cell r="A630">
            <v>1324</v>
          </cell>
        </row>
        <row r="631">
          <cell r="A631">
            <v>1813</v>
          </cell>
        </row>
        <row r="632">
          <cell r="A632">
            <v>1699</v>
          </cell>
        </row>
        <row r="633">
          <cell r="A633">
            <v>580</v>
          </cell>
        </row>
        <row r="634">
          <cell r="A634">
            <v>536</v>
          </cell>
        </row>
        <row r="635">
          <cell r="A635">
            <v>687</v>
          </cell>
        </row>
        <row r="636">
          <cell r="A636">
            <v>432</v>
          </cell>
        </row>
        <row r="637">
          <cell r="A637">
            <v>965</v>
          </cell>
        </row>
        <row r="638">
          <cell r="A638">
            <v>569</v>
          </cell>
        </row>
        <row r="639">
          <cell r="A639">
            <v>439</v>
          </cell>
        </row>
        <row r="640">
          <cell r="A640">
            <v>546</v>
          </cell>
        </row>
        <row r="641">
          <cell r="A641">
            <v>429</v>
          </cell>
        </row>
        <row r="642">
          <cell r="A642">
            <v>431</v>
          </cell>
        </row>
        <row r="643">
          <cell r="A643">
            <v>458</v>
          </cell>
        </row>
        <row r="644">
          <cell r="A644">
            <v>588</v>
          </cell>
        </row>
        <row r="645">
          <cell r="A645">
            <v>880</v>
          </cell>
        </row>
        <row r="646">
          <cell r="A646">
            <v>430</v>
          </cell>
        </row>
        <row r="647">
          <cell r="A647">
            <v>336</v>
          </cell>
        </row>
        <row r="648">
          <cell r="A648">
            <v>1987</v>
          </cell>
        </row>
        <row r="649">
          <cell r="A649">
            <v>313</v>
          </cell>
        </row>
        <row r="650">
          <cell r="A650">
            <v>316</v>
          </cell>
        </row>
        <row r="651">
          <cell r="A651">
            <v>1024</v>
          </cell>
        </row>
        <row r="652">
          <cell r="A652">
            <v>673</v>
          </cell>
        </row>
        <row r="653">
          <cell r="A653">
            <v>471</v>
          </cell>
        </row>
        <row r="654">
          <cell r="A654">
            <v>1116</v>
          </cell>
        </row>
        <row r="655">
          <cell r="A655">
            <v>723</v>
          </cell>
        </row>
        <row r="656">
          <cell r="A656">
            <v>1381</v>
          </cell>
        </row>
        <row r="657">
          <cell r="A657">
            <v>373</v>
          </cell>
        </row>
        <row r="658">
          <cell r="A658">
            <v>680</v>
          </cell>
        </row>
        <row r="659">
          <cell r="A659">
            <v>587</v>
          </cell>
        </row>
        <row r="660">
          <cell r="A660">
            <v>672</v>
          </cell>
        </row>
        <row r="661">
          <cell r="A661">
            <v>59</v>
          </cell>
        </row>
        <row r="662">
          <cell r="A662">
            <v>524</v>
          </cell>
        </row>
        <row r="663">
          <cell r="A663">
            <v>529</v>
          </cell>
        </row>
        <row r="664">
          <cell r="A664">
            <v>791</v>
          </cell>
        </row>
        <row r="665">
          <cell r="A665">
            <v>726</v>
          </cell>
        </row>
        <row r="666">
          <cell r="A666">
            <v>1139</v>
          </cell>
        </row>
        <row r="667">
          <cell r="A667">
            <v>1202</v>
          </cell>
        </row>
        <row r="668">
          <cell r="A668">
            <v>1593</v>
          </cell>
        </row>
        <row r="669">
          <cell r="A669">
            <v>766</v>
          </cell>
        </row>
        <row r="670">
          <cell r="A670">
            <v>861</v>
          </cell>
        </row>
        <row r="671">
          <cell r="A671">
            <v>744</v>
          </cell>
        </row>
        <row r="672">
          <cell r="A672">
            <v>748</v>
          </cell>
        </row>
        <row r="673">
          <cell r="A673">
            <v>375</v>
          </cell>
        </row>
        <row r="674">
          <cell r="A674">
            <v>733</v>
          </cell>
        </row>
        <row r="675">
          <cell r="A675">
            <v>1054</v>
          </cell>
        </row>
        <row r="676">
          <cell r="A676">
            <v>720</v>
          </cell>
        </row>
        <row r="677">
          <cell r="A677">
            <v>721</v>
          </cell>
        </row>
        <row r="678">
          <cell r="A678">
            <v>726</v>
          </cell>
        </row>
        <row r="679">
          <cell r="A679">
            <v>659</v>
          </cell>
        </row>
        <row r="680">
          <cell r="A680">
            <v>958</v>
          </cell>
        </row>
        <row r="681">
          <cell r="A681">
            <v>904</v>
          </cell>
        </row>
        <row r="682">
          <cell r="A682">
            <v>757</v>
          </cell>
        </row>
        <row r="683">
          <cell r="A683">
            <v>422</v>
          </cell>
        </row>
        <row r="684">
          <cell r="A684">
            <v>406</v>
          </cell>
        </row>
        <row r="685">
          <cell r="A685">
            <v>897</v>
          </cell>
        </row>
        <row r="686">
          <cell r="A686">
            <v>799</v>
          </cell>
        </row>
        <row r="687">
          <cell r="A687">
            <v>505</v>
          </cell>
        </row>
        <row r="688">
          <cell r="A688">
            <v>637</v>
          </cell>
        </row>
        <row r="689">
          <cell r="A689">
            <v>703</v>
          </cell>
        </row>
        <row r="690">
          <cell r="A690">
            <v>635</v>
          </cell>
        </row>
        <row r="691">
          <cell r="A691">
            <v>658</v>
          </cell>
        </row>
        <row r="692">
          <cell r="A692">
            <v>952</v>
          </cell>
        </row>
        <row r="693">
          <cell r="A693">
            <v>915</v>
          </cell>
        </row>
        <row r="694">
          <cell r="A694">
            <v>851</v>
          </cell>
        </row>
        <row r="695">
          <cell r="A695">
            <v>741</v>
          </cell>
        </row>
        <row r="696">
          <cell r="A696">
            <v>599</v>
          </cell>
        </row>
        <row r="697">
          <cell r="A697">
            <v>917</v>
          </cell>
        </row>
        <row r="698">
          <cell r="A698">
            <v>890</v>
          </cell>
        </row>
        <row r="699">
          <cell r="A699">
            <v>494</v>
          </cell>
        </row>
        <row r="700">
          <cell r="A700">
            <v>896</v>
          </cell>
        </row>
        <row r="701">
          <cell r="A701">
            <v>654</v>
          </cell>
        </row>
        <row r="702">
          <cell r="A702">
            <v>553</v>
          </cell>
        </row>
        <row r="703">
          <cell r="A703">
            <v>503</v>
          </cell>
        </row>
        <row r="704">
          <cell r="A704">
            <v>474</v>
          </cell>
        </row>
        <row r="705">
          <cell r="A705">
            <v>504</v>
          </cell>
        </row>
        <row r="706">
          <cell r="A706">
            <v>651</v>
          </cell>
        </row>
        <row r="707">
          <cell r="A707">
            <v>464</v>
          </cell>
        </row>
        <row r="708">
          <cell r="A708">
            <v>1231</v>
          </cell>
        </row>
        <row r="709">
          <cell r="A709">
            <v>704</v>
          </cell>
        </row>
        <row r="710">
          <cell r="A710">
            <v>801</v>
          </cell>
        </row>
        <row r="711">
          <cell r="A711">
            <v>570</v>
          </cell>
        </row>
        <row r="712">
          <cell r="A712">
            <v>529</v>
          </cell>
        </row>
        <row r="713">
          <cell r="A713">
            <v>812</v>
          </cell>
        </row>
        <row r="714">
          <cell r="A714">
            <v>517</v>
          </cell>
        </row>
        <row r="715">
          <cell r="A715">
            <v>870</v>
          </cell>
        </row>
        <row r="716">
          <cell r="A716">
            <v>1003</v>
          </cell>
        </row>
        <row r="717">
          <cell r="A717">
            <v>1046</v>
          </cell>
        </row>
        <row r="718">
          <cell r="A718">
            <v>1061</v>
          </cell>
        </row>
        <row r="719">
          <cell r="A719">
            <v>495</v>
          </cell>
        </row>
        <row r="720">
          <cell r="A720">
            <v>519</v>
          </cell>
        </row>
        <row r="721">
          <cell r="A721">
            <v>521</v>
          </cell>
        </row>
        <row r="722">
          <cell r="A722">
            <v>1064</v>
          </cell>
        </row>
        <row r="723">
          <cell r="A723">
            <v>1574</v>
          </cell>
        </row>
        <row r="724">
          <cell r="A724">
            <v>2476</v>
          </cell>
        </row>
        <row r="725">
          <cell r="A725">
            <v>2001</v>
          </cell>
        </row>
        <row r="726">
          <cell r="A726">
            <v>549</v>
          </cell>
        </row>
        <row r="727">
          <cell r="A727">
            <v>461</v>
          </cell>
        </row>
        <row r="728">
          <cell r="A728">
            <v>586</v>
          </cell>
        </row>
        <row r="729">
          <cell r="A729">
            <v>605</v>
          </cell>
        </row>
        <row r="730">
          <cell r="A730">
            <v>1066</v>
          </cell>
        </row>
        <row r="731">
          <cell r="A731">
            <v>1324</v>
          </cell>
        </row>
        <row r="732">
          <cell r="A732">
            <v>635</v>
          </cell>
        </row>
        <row r="733">
          <cell r="A733">
            <v>683</v>
          </cell>
        </row>
        <row r="734">
          <cell r="A734">
            <v>661</v>
          </cell>
        </row>
        <row r="735">
          <cell r="A735">
            <v>565</v>
          </cell>
        </row>
        <row r="736">
          <cell r="A736">
            <v>597</v>
          </cell>
        </row>
        <row r="737">
          <cell r="A737">
            <v>669</v>
          </cell>
        </row>
        <row r="738">
          <cell r="A738">
            <v>593</v>
          </cell>
        </row>
        <row r="739">
          <cell r="A739">
            <v>601</v>
          </cell>
        </row>
        <row r="740">
          <cell r="A740">
            <v>896</v>
          </cell>
        </row>
        <row r="741">
          <cell r="A741">
            <v>890</v>
          </cell>
        </row>
        <row r="742">
          <cell r="A742">
            <v>212</v>
          </cell>
        </row>
        <row r="743">
          <cell r="A743">
            <v>1352</v>
          </cell>
        </row>
        <row r="744">
          <cell r="A744">
            <v>550</v>
          </cell>
        </row>
        <row r="745">
          <cell r="A745">
            <v>906</v>
          </cell>
        </row>
        <row r="746">
          <cell r="A746">
            <v>95</v>
          </cell>
        </row>
        <row r="747">
          <cell r="A747">
            <v>468</v>
          </cell>
        </row>
        <row r="748">
          <cell r="A748">
            <v>521</v>
          </cell>
        </row>
        <row r="749">
          <cell r="A749">
            <v>854</v>
          </cell>
        </row>
        <row r="750">
          <cell r="A750">
            <v>653</v>
          </cell>
        </row>
        <row r="751">
          <cell r="A751">
            <v>665</v>
          </cell>
        </row>
        <row r="752">
          <cell r="A752">
            <v>505</v>
          </cell>
        </row>
        <row r="753">
          <cell r="A753">
            <v>584</v>
          </cell>
        </row>
        <row r="754">
          <cell r="A754">
            <v>546</v>
          </cell>
        </row>
        <row r="755">
          <cell r="A755">
            <v>608</v>
          </cell>
        </row>
        <row r="756">
          <cell r="A756">
            <v>592</v>
          </cell>
        </row>
        <row r="757">
          <cell r="A757">
            <v>604</v>
          </cell>
        </row>
        <row r="758">
          <cell r="A758">
            <v>681</v>
          </cell>
        </row>
        <row r="759">
          <cell r="A759">
            <v>674</v>
          </cell>
        </row>
        <row r="760">
          <cell r="A760">
            <v>648</v>
          </cell>
        </row>
        <row r="761">
          <cell r="A761">
            <v>618</v>
          </cell>
        </row>
        <row r="762">
          <cell r="A762">
            <v>598</v>
          </cell>
        </row>
        <row r="763">
          <cell r="A763">
            <v>555</v>
          </cell>
        </row>
        <row r="764">
          <cell r="A764">
            <v>654</v>
          </cell>
        </row>
        <row r="765">
          <cell r="A765">
            <v>595</v>
          </cell>
        </row>
        <row r="766">
          <cell r="A766">
            <v>528</v>
          </cell>
        </row>
        <row r="767">
          <cell r="A767">
            <v>912</v>
          </cell>
        </row>
        <row r="768">
          <cell r="A768">
            <v>3641</v>
          </cell>
        </row>
        <row r="769">
          <cell r="A769">
            <v>558</v>
          </cell>
        </row>
        <row r="770">
          <cell r="A770">
            <v>596</v>
          </cell>
        </row>
        <row r="771">
          <cell r="A771">
            <v>1245</v>
          </cell>
        </row>
        <row r="772">
          <cell r="A772">
            <v>1026</v>
          </cell>
        </row>
        <row r="773">
          <cell r="A773">
            <v>2471</v>
          </cell>
        </row>
        <row r="774">
          <cell r="A774">
            <v>462</v>
          </cell>
        </row>
        <row r="775">
          <cell r="A775">
            <v>827</v>
          </cell>
        </row>
        <row r="776">
          <cell r="A776">
            <v>539</v>
          </cell>
        </row>
        <row r="777">
          <cell r="A777">
            <v>1141</v>
          </cell>
        </row>
        <row r="778">
          <cell r="A778">
            <v>1046</v>
          </cell>
        </row>
        <row r="779">
          <cell r="A779">
            <v>596</v>
          </cell>
        </row>
        <row r="780">
          <cell r="A780">
            <v>600</v>
          </cell>
        </row>
        <row r="781">
          <cell r="A781">
            <v>1452</v>
          </cell>
        </row>
        <row r="782">
          <cell r="A782">
            <v>2574</v>
          </cell>
        </row>
        <row r="783">
          <cell r="A783">
            <v>418</v>
          </cell>
        </row>
        <row r="784">
          <cell r="A784">
            <v>3234</v>
          </cell>
        </row>
        <row r="785">
          <cell r="A785">
            <v>604</v>
          </cell>
        </row>
        <row r="786">
          <cell r="A786">
            <v>952</v>
          </cell>
        </row>
        <row r="787">
          <cell r="A787">
            <v>512</v>
          </cell>
        </row>
        <row r="788">
          <cell r="A788">
            <v>423</v>
          </cell>
        </row>
        <row r="789">
          <cell r="A789">
            <v>487</v>
          </cell>
        </row>
        <row r="790">
          <cell r="A790">
            <v>1018</v>
          </cell>
        </row>
        <row r="791">
          <cell r="A791">
            <v>947</v>
          </cell>
        </row>
        <row r="792">
          <cell r="A792">
            <v>419</v>
          </cell>
        </row>
        <row r="793">
          <cell r="A793">
            <v>724</v>
          </cell>
        </row>
        <row r="794">
          <cell r="A794">
            <v>664</v>
          </cell>
        </row>
        <row r="795">
          <cell r="A795">
            <v>415</v>
          </cell>
        </row>
        <row r="796">
          <cell r="A796">
            <v>414</v>
          </cell>
        </row>
        <row r="797">
          <cell r="A797">
            <v>642</v>
          </cell>
        </row>
        <row r="798">
          <cell r="A798">
            <v>801</v>
          </cell>
        </row>
        <row r="799">
          <cell r="A799">
            <v>899</v>
          </cell>
        </row>
        <row r="800">
          <cell r="A800">
            <v>607</v>
          </cell>
        </row>
        <row r="801">
          <cell r="A801">
            <v>1079</v>
          </cell>
        </row>
        <row r="802">
          <cell r="A802">
            <v>598</v>
          </cell>
        </row>
        <row r="803">
          <cell r="A803">
            <v>1152</v>
          </cell>
        </row>
        <row r="804">
          <cell r="A804">
            <v>551</v>
          </cell>
        </row>
        <row r="805">
          <cell r="A805">
            <v>701</v>
          </cell>
        </row>
        <row r="806">
          <cell r="A806">
            <v>628</v>
          </cell>
        </row>
        <row r="807">
          <cell r="A807">
            <v>1147</v>
          </cell>
        </row>
        <row r="808">
          <cell r="A808">
            <v>2250</v>
          </cell>
        </row>
        <row r="809">
          <cell r="A809">
            <v>3448</v>
          </cell>
        </row>
        <row r="810">
          <cell r="A810">
            <v>1770</v>
          </cell>
        </row>
        <row r="811">
          <cell r="A811">
            <v>429</v>
          </cell>
        </row>
        <row r="812">
          <cell r="A812">
            <v>249</v>
          </cell>
        </row>
        <row r="813">
          <cell r="A813">
            <v>458</v>
          </cell>
        </row>
        <row r="814">
          <cell r="A814">
            <v>1021</v>
          </cell>
        </row>
        <row r="815">
          <cell r="A815">
            <v>905</v>
          </cell>
        </row>
        <row r="816">
          <cell r="A816">
            <v>1260</v>
          </cell>
        </row>
        <row r="817">
          <cell r="A817">
            <v>1031</v>
          </cell>
        </row>
        <row r="818">
          <cell r="A818">
            <v>1328</v>
          </cell>
        </row>
        <row r="819">
          <cell r="A819">
            <v>493</v>
          </cell>
        </row>
        <row r="820">
          <cell r="A820">
            <v>846</v>
          </cell>
        </row>
        <row r="821">
          <cell r="A821">
            <v>567</v>
          </cell>
        </row>
        <row r="822">
          <cell r="A822">
            <v>959</v>
          </cell>
        </row>
        <row r="823">
          <cell r="A823">
            <v>995</v>
          </cell>
        </row>
        <row r="824">
          <cell r="A824">
            <v>946</v>
          </cell>
        </row>
        <row r="825">
          <cell r="A825">
            <v>585</v>
          </cell>
        </row>
        <row r="826">
          <cell r="A826">
            <v>425</v>
          </cell>
        </row>
        <row r="827">
          <cell r="A827">
            <v>380</v>
          </cell>
        </row>
        <row r="828">
          <cell r="A828">
            <v>266</v>
          </cell>
        </row>
        <row r="829">
          <cell r="A829">
            <v>423</v>
          </cell>
        </row>
        <row r="830">
          <cell r="A830">
            <v>1157</v>
          </cell>
        </row>
        <row r="831">
          <cell r="A831">
            <v>1521</v>
          </cell>
        </row>
        <row r="832">
          <cell r="A832">
            <v>878</v>
          </cell>
        </row>
        <row r="833">
          <cell r="A833">
            <v>581</v>
          </cell>
        </row>
        <row r="834">
          <cell r="A834">
            <v>656</v>
          </cell>
        </row>
        <row r="835">
          <cell r="A835">
            <v>618</v>
          </cell>
        </row>
        <row r="836">
          <cell r="A836">
            <v>567</v>
          </cell>
        </row>
        <row r="837">
          <cell r="A837">
            <v>851</v>
          </cell>
        </row>
        <row r="838">
          <cell r="A838">
            <v>500</v>
          </cell>
        </row>
        <row r="839">
          <cell r="A839">
            <v>560</v>
          </cell>
        </row>
        <row r="840">
          <cell r="A840">
            <v>400</v>
          </cell>
        </row>
        <row r="841">
          <cell r="A841">
            <v>577</v>
          </cell>
        </row>
        <row r="842">
          <cell r="A842">
            <v>597</v>
          </cell>
        </row>
        <row r="843">
          <cell r="A843">
            <v>431</v>
          </cell>
        </row>
        <row r="844">
          <cell r="A844">
            <v>451</v>
          </cell>
        </row>
        <row r="845">
          <cell r="A845">
            <v>1027</v>
          </cell>
        </row>
        <row r="846">
          <cell r="A846">
            <v>657</v>
          </cell>
        </row>
        <row r="847">
          <cell r="A847">
            <v>975</v>
          </cell>
        </row>
        <row r="848">
          <cell r="A848">
            <v>1332</v>
          </cell>
        </row>
        <row r="849">
          <cell r="A849">
            <v>580</v>
          </cell>
        </row>
        <row r="850">
          <cell r="A850">
            <v>529</v>
          </cell>
        </row>
        <row r="851">
          <cell r="A851">
            <v>541</v>
          </cell>
        </row>
        <row r="852">
          <cell r="A852">
            <v>500</v>
          </cell>
        </row>
        <row r="853">
          <cell r="A853">
            <v>798</v>
          </cell>
        </row>
        <row r="854">
          <cell r="A854">
            <v>475</v>
          </cell>
        </row>
        <row r="855">
          <cell r="A855">
            <v>638</v>
          </cell>
        </row>
        <row r="856">
          <cell r="A856">
            <v>638</v>
          </cell>
        </row>
        <row r="857">
          <cell r="A857">
            <v>1023</v>
          </cell>
        </row>
        <row r="858">
          <cell r="A858">
            <v>604</v>
          </cell>
        </row>
        <row r="859">
          <cell r="A859">
            <v>581</v>
          </cell>
        </row>
        <row r="860">
          <cell r="A860">
            <v>591</v>
          </cell>
        </row>
        <row r="861">
          <cell r="A861">
            <v>473</v>
          </cell>
        </row>
        <row r="862">
          <cell r="A862">
            <v>786</v>
          </cell>
        </row>
        <row r="863">
          <cell r="A863">
            <v>1006</v>
          </cell>
        </row>
        <row r="864">
          <cell r="A864">
            <v>1370</v>
          </cell>
        </row>
        <row r="865">
          <cell r="A865">
            <v>1068</v>
          </cell>
        </row>
        <row r="866">
          <cell r="A866">
            <v>476</v>
          </cell>
        </row>
        <row r="867">
          <cell r="A867">
            <v>1409</v>
          </cell>
        </row>
        <row r="868">
          <cell r="A868">
            <v>541</v>
          </cell>
        </row>
        <row r="869">
          <cell r="A869">
            <v>759</v>
          </cell>
        </row>
        <row r="870">
          <cell r="A870">
            <v>567</v>
          </cell>
        </row>
        <row r="871">
          <cell r="A871">
            <v>761</v>
          </cell>
        </row>
        <row r="872">
          <cell r="A872">
            <v>424</v>
          </cell>
        </row>
        <row r="873">
          <cell r="A873">
            <v>392</v>
          </cell>
        </row>
        <row r="874">
          <cell r="A874">
            <v>915</v>
          </cell>
        </row>
        <row r="875">
          <cell r="A875">
            <v>447</v>
          </cell>
        </row>
        <row r="876">
          <cell r="A876">
            <v>640</v>
          </cell>
        </row>
        <row r="877">
          <cell r="A877">
            <v>744</v>
          </cell>
        </row>
        <row r="878">
          <cell r="A878">
            <v>668</v>
          </cell>
        </row>
        <row r="879">
          <cell r="A879">
            <v>89</v>
          </cell>
        </row>
        <row r="880">
          <cell r="A880">
            <v>1061</v>
          </cell>
        </row>
        <row r="881">
          <cell r="A881">
            <v>613</v>
          </cell>
        </row>
        <row r="882">
          <cell r="A882">
            <v>225</v>
          </cell>
        </row>
        <row r="883">
          <cell r="A883">
            <v>382</v>
          </cell>
        </row>
        <row r="884">
          <cell r="A884">
            <v>521</v>
          </cell>
        </row>
        <row r="885">
          <cell r="A885">
            <v>482</v>
          </cell>
        </row>
        <row r="886">
          <cell r="A886">
            <v>1053</v>
          </cell>
        </row>
        <row r="887">
          <cell r="A887">
            <v>541</v>
          </cell>
        </row>
        <row r="888">
          <cell r="A888">
            <v>607</v>
          </cell>
        </row>
        <row r="889">
          <cell r="A889">
            <v>589</v>
          </cell>
        </row>
        <row r="890">
          <cell r="A890">
            <v>1073</v>
          </cell>
        </row>
        <row r="891">
          <cell r="A891">
            <v>882</v>
          </cell>
        </row>
        <row r="892">
          <cell r="A892">
            <v>785</v>
          </cell>
        </row>
        <row r="893">
          <cell r="A893">
            <v>786</v>
          </cell>
        </row>
        <row r="894">
          <cell r="A894">
            <v>437</v>
          </cell>
        </row>
        <row r="895">
          <cell r="A895">
            <v>6529</v>
          </cell>
        </row>
        <row r="896">
          <cell r="A896">
            <v>406</v>
          </cell>
        </row>
        <row r="897">
          <cell r="A897">
            <v>475</v>
          </cell>
        </row>
        <row r="898">
          <cell r="A898">
            <v>433</v>
          </cell>
        </row>
        <row r="899">
          <cell r="A899">
            <v>1730</v>
          </cell>
        </row>
        <row r="900">
          <cell r="A900">
            <v>909</v>
          </cell>
        </row>
        <row r="901">
          <cell r="A901">
            <v>404</v>
          </cell>
        </row>
        <row r="902">
          <cell r="A902">
            <v>705</v>
          </cell>
        </row>
        <row r="903">
          <cell r="A903">
            <v>426</v>
          </cell>
        </row>
        <row r="904">
          <cell r="A904">
            <v>1021</v>
          </cell>
        </row>
        <row r="905">
          <cell r="A905">
            <v>1348</v>
          </cell>
        </row>
        <row r="906">
          <cell r="A906">
            <v>628</v>
          </cell>
        </row>
        <row r="907">
          <cell r="A907">
            <v>472</v>
          </cell>
        </row>
        <row r="908">
          <cell r="A908">
            <v>823</v>
          </cell>
        </row>
        <row r="909">
          <cell r="A909">
            <v>918</v>
          </cell>
        </row>
        <row r="910">
          <cell r="A910">
            <v>941</v>
          </cell>
        </row>
        <row r="911">
          <cell r="A911">
            <v>706</v>
          </cell>
        </row>
        <row r="912">
          <cell r="A912">
            <v>904</v>
          </cell>
        </row>
        <row r="913">
          <cell r="A913">
            <v>241</v>
          </cell>
        </row>
        <row r="914">
          <cell r="A914">
            <v>725</v>
          </cell>
        </row>
        <row r="915">
          <cell r="A915">
            <v>478</v>
          </cell>
        </row>
        <row r="916">
          <cell r="A916">
            <v>480</v>
          </cell>
        </row>
        <row r="917">
          <cell r="A917">
            <v>1706</v>
          </cell>
        </row>
        <row r="918">
          <cell r="A918">
            <v>528</v>
          </cell>
        </row>
        <row r="919">
          <cell r="A919">
            <v>339</v>
          </cell>
        </row>
        <row r="920">
          <cell r="A920">
            <v>420</v>
          </cell>
        </row>
        <row r="921">
          <cell r="A921">
            <v>404</v>
          </cell>
        </row>
        <row r="922">
          <cell r="A922">
            <v>1041</v>
          </cell>
        </row>
        <row r="923">
          <cell r="A923">
            <v>385</v>
          </cell>
        </row>
        <row r="924">
          <cell r="A924">
            <v>385</v>
          </cell>
        </row>
        <row r="925">
          <cell r="A925">
            <v>499</v>
          </cell>
        </row>
        <row r="926">
          <cell r="A926">
            <v>564</v>
          </cell>
        </row>
        <row r="927">
          <cell r="A927">
            <v>871</v>
          </cell>
        </row>
        <row r="928">
          <cell r="A928">
            <v>737</v>
          </cell>
        </row>
        <row r="929">
          <cell r="A929">
            <v>485</v>
          </cell>
        </row>
        <row r="930">
          <cell r="A930">
            <v>523</v>
          </cell>
        </row>
        <row r="931">
          <cell r="A931">
            <v>569</v>
          </cell>
        </row>
        <row r="932">
          <cell r="A932">
            <v>388</v>
          </cell>
        </row>
        <row r="933">
          <cell r="A933">
            <v>457</v>
          </cell>
        </row>
        <row r="934">
          <cell r="A934">
            <v>555</v>
          </cell>
        </row>
        <row r="935">
          <cell r="A935">
            <v>554</v>
          </cell>
        </row>
        <row r="936">
          <cell r="A936">
            <v>456</v>
          </cell>
        </row>
        <row r="937">
          <cell r="A937">
            <v>853</v>
          </cell>
        </row>
        <row r="938">
          <cell r="A938">
            <v>436</v>
          </cell>
        </row>
        <row r="939">
          <cell r="A939">
            <v>497</v>
          </cell>
        </row>
        <row r="940">
          <cell r="A940">
            <v>1711</v>
          </cell>
        </row>
        <row r="941">
          <cell r="A941">
            <v>440</v>
          </cell>
        </row>
        <row r="942">
          <cell r="A942">
            <v>440</v>
          </cell>
        </row>
        <row r="943">
          <cell r="A943">
            <v>771</v>
          </cell>
        </row>
        <row r="944">
          <cell r="A944">
            <v>7266</v>
          </cell>
        </row>
        <row r="945">
          <cell r="A945">
            <v>740</v>
          </cell>
        </row>
        <row r="946">
          <cell r="A946">
            <v>735</v>
          </cell>
        </row>
        <row r="947">
          <cell r="A947">
            <v>871</v>
          </cell>
        </row>
        <row r="948">
          <cell r="A948">
            <v>871</v>
          </cell>
        </row>
        <row r="949">
          <cell r="A949">
            <v>436</v>
          </cell>
        </row>
        <row r="950">
          <cell r="A950">
            <v>503</v>
          </cell>
        </row>
        <row r="951">
          <cell r="A951">
            <v>303</v>
          </cell>
        </row>
        <row r="952">
          <cell r="A952">
            <v>305</v>
          </cell>
        </row>
        <row r="953">
          <cell r="A953">
            <v>912</v>
          </cell>
        </row>
        <row r="954">
          <cell r="A954">
            <v>500</v>
          </cell>
        </row>
        <row r="955">
          <cell r="A955">
            <v>546</v>
          </cell>
        </row>
        <row r="956">
          <cell r="A956">
            <v>575</v>
          </cell>
        </row>
        <row r="957">
          <cell r="A957">
            <v>689</v>
          </cell>
        </row>
        <row r="958">
          <cell r="A958">
            <v>526</v>
          </cell>
        </row>
        <row r="959">
          <cell r="A959">
            <v>506</v>
          </cell>
        </row>
        <row r="960">
          <cell r="A960">
            <v>719</v>
          </cell>
        </row>
        <row r="961">
          <cell r="A961">
            <v>809</v>
          </cell>
        </row>
        <row r="962">
          <cell r="A962">
            <v>686</v>
          </cell>
        </row>
        <row r="963">
          <cell r="A963">
            <v>691</v>
          </cell>
        </row>
        <row r="964">
          <cell r="A964">
            <v>440</v>
          </cell>
        </row>
        <row r="965">
          <cell r="A965">
            <v>477</v>
          </cell>
        </row>
        <row r="966">
          <cell r="A966">
            <v>677</v>
          </cell>
        </row>
        <row r="967">
          <cell r="A967">
            <v>750</v>
          </cell>
        </row>
        <row r="968">
          <cell r="A968">
            <v>355</v>
          </cell>
        </row>
        <row r="969">
          <cell r="A969">
            <v>350</v>
          </cell>
        </row>
        <row r="970">
          <cell r="A970">
            <v>339</v>
          </cell>
        </row>
        <row r="971">
          <cell r="A971">
            <v>437</v>
          </cell>
        </row>
        <row r="972">
          <cell r="A972">
            <v>577</v>
          </cell>
        </row>
        <row r="973">
          <cell r="A973">
            <v>1176</v>
          </cell>
        </row>
        <row r="974">
          <cell r="A974">
            <v>485</v>
          </cell>
        </row>
        <row r="975">
          <cell r="A975">
            <v>489</v>
          </cell>
        </row>
        <row r="976">
          <cell r="A976">
            <v>460</v>
          </cell>
        </row>
        <row r="977">
          <cell r="A977">
            <v>371</v>
          </cell>
        </row>
        <row r="978">
          <cell r="A978">
            <v>719</v>
          </cell>
        </row>
        <row r="979">
          <cell r="A979">
            <v>662</v>
          </cell>
        </row>
        <row r="980">
          <cell r="A980">
            <v>2030</v>
          </cell>
        </row>
        <row r="981">
          <cell r="A981">
            <v>1219</v>
          </cell>
        </row>
        <row r="982">
          <cell r="A982">
            <v>1050</v>
          </cell>
        </row>
        <row r="983">
          <cell r="A983">
            <v>443</v>
          </cell>
        </row>
        <row r="984">
          <cell r="A984">
            <v>490</v>
          </cell>
        </row>
        <row r="985">
          <cell r="A985">
            <v>849</v>
          </cell>
        </row>
        <row r="986">
          <cell r="A986">
            <v>749</v>
          </cell>
        </row>
        <row r="987">
          <cell r="A987">
            <v>576</v>
          </cell>
        </row>
        <row r="988">
          <cell r="A988">
            <v>1235</v>
          </cell>
        </row>
        <row r="989">
          <cell r="A989">
            <v>1430</v>
          </cell>
        </row>
        <row r="990">
          <cell r="A990">
            <v>1157</v>
          </cell>
        </row>
        <row r="991">
          <cell r="A991">
            <v>542</v>
          </cell>
        </row>
        <row r="992">
          <cell r="A992">
            <v>1058</v>
          </cell>
        </row>
        <row r="993">
          <cell r="A993">
            <v>648</v>
          </cell>
        </row>
        <row r="994">
          <cell r="A994">
            <v>690</v>
          </cell>
        </row>
        <row r="995">
          <cell r="A995">
            <v>3353</v>
          </cell>
        </row>
        <row r="996">
          <cell r="A996">
            <v>508</v>
          </cell>
        </row>
        <row r="997">
          <cell r="A997">
            <v>484</v>
          </cell>
        </row>
        <row r="998">
          <cell r="A998">
            <v>739</v>
          </cell>
        </row>
        <row r="999">
          <cell r="A999">
            <v>581</v>
          </cell>
        </row>
        <row r="1000">
          <cell r="A1000">
            <v>591</v>
          </cell>
        </row>
        <row r="1001">
          <cell r="A1001">
            <v>477</v>
          </cell>
        </row>
        <row r="1002">
          <cell r="A1002">
            <v>518</v>
          </cell>
        </row>
        <row r="1003">
          <cell r="A1003">
            <v>566</v>
          </cell>
        </row>
        <row r="1004">
          <cell r="A1004">
            <v>1251</v>
          </cell>
        </row>
        <row r="1005">
          <cell r="A1005">
            <v>467</v>
          </cell>
        </row>
        <row r="1006">
          <cell r="A1006">
            <v>460</v>
          </cell>
        </row>
        <row r="1007">
          <cell r="A1007">
            <v>871</v>
          </cell>
        </row>
        <row r="1008">
          <cell r="A1008">
            <v>873</v>
          </cell>
        </row>
        <row r="1009">
          <cell r="A1009">
            <v>1355</v>
          </cell>
        </row>
        <row r="1010">
          <cell r="A1010">
            <v>5444</v>
          </cell>
        </row>
        <row r="1011">
          <cell r="A1011">
            <v>3121</v>
          </cell>
        </row>
        <row r="1012">
          <cell r="A1012">
            <v>1006</v>
          </cell>
        </row>
        <row r="1013">
          <cell r="A1013">
            <v>439</v>
          </cell>
        </row>
        <row r="1014">
          <cell r="A1014">
            <v>1247</v>
          </cell>
        </row>
        <row r="1015">
          <cell r="A1015">
            <v>632</v>
          </cell>
        </row>
        <row r="1016">
          <cell r="A1016">
            <v>1053</v>
          </cell>
        </row>
        <row r="1017">
          <cell r="A1017">
            <v>105</v>
          </cell>
        </row>
        <row r="1018">
          <cell r="A1018">
            <v>572</v>
          </cell>
        </row>
        <row r="1019">
          <cell r="A1019">
            <v>1112</v>
          </cell>
        </row>
        <row r="1020">
          <cell r="A1020">
            <v>1493</v>
          </cell>
        </row>
        <row r="1021">
          <cell r="A1021">
            <v>741</v>
          </cell>
        </row>
        <row r="1022">
          <cell r="A1022">
            <v>490</v>
          </cell>
        </row>
        <row r="1023">
          <cell r="A1023">
            <v>615</v>
          </cell>
        </row>
        <row r="1024">
          <cell r="A1024">
            <v>507</v>
          </cell>
        </row>
        <row r="1025">
          <cell r="A1025">
            <v>533</v>
          </cell>
        </row>
        <row r="1026">
          <cell r="A1026">
            <v>463</v>
          </cell>
        </row>
        <row r="1027">
          <cell r="A1027">
            <v>569</v>
          </cell>
        </row>
        <row r="1028">
          <cell r="A1028">
            <v>1703</v>
          </cell>
        </row>
        <row r="1029">
          <cell r="A1029">
            <v>544</v>
          </cell>
        </row>
        <row r="1030">
          <cell r="A1030">
            <v>473</v>
          </cell>
        </row>
        <row r="1031">
          <cell r="A1031">
            <v>921</v>
          </cell>
        </row>
        <row r="1032">
          <cell r="A1032">
            <v>510</v>
          </cell>
        </row>
        <row r="1033">
          <cell r="A1033">
            <v>1218</v>
          </cell>
        </row>
        <row r="1034">
          <cell r="A1034">
            <v>397</v>
          </cell>
        </row>
        <row r="1035">
          <cell r="A1035">
            <v>383</v>
          </cell>
        </row>
        <row r="1036">
          <cell r="A1036">
            <v>498</v>
          </cell>
        </row>
        <row r="1037">
          <cell r="A1037">
            <v>493</v>
          </cell>
        </row>
        <row r="1038">
          <cell r="A1038">
            <v>505</v>
          </cell>
        </row>
        <row r="1039">
          <cell r="A1039">
            <v>1028</v>
          </cell>
        </row>
        <row r="1040">
          <cell r="A1040">
            <v>410</v>
          </cell>
        </row>
        <row r="1041">
          <cell r="A1041">
            <v>570</v>
          </cell>
        </row>
        <row r="1042">
          <cell r="A1042">
            <v>599</v>
          </cell>
        </row>
        <row r="1043">
          <cell r="A1043">
            <v>594</v>
          </cell>
        </row>
        <row r="1044">
          <cell r="A1044">
            <v>627</v>
          </cell>
        </row>
        <row r="1045">
          <cell r="A1045">
            <v>842</v>
          </cell>
        </row>
        <row r="1046">
          <cell r="A1046">
            <v>1391</v>
          </cell>
        </row>
        <row r="1047">
          <cell r="A1047">
            <v>745</v>
          </cell>
        </row>
        <row r="1048">
          <cell r="A1048">
            <v>866</v>
          </cell>
        </row>
        <row r="1049">
          <cell r="A1049">
            <v>362</v>
          </cell>
        </row>
        <row r="1050">
          <cell r="A1050">
            <v>484</v>
          </cell>
        </row>
        <row r="1051">
          <cell r="A1051">
            <v>814</v>
          </cell>
        </row>
        <row r="1052">
          <cell r="A1052">
            <v>1502</v>
          </cell>
        </row>
        <row r="1053">
          <cell r="A1053">
            <v>776</v>
          </cell>
        </row>
        <row r="1054">
          <cell r="A1054">
            <v>254</v>
          </cell>
        </row>
        <row r="1055">
          <cell r="A1055">
            <v>844</v>
          </cell>
        </row>
        <row r="1056">
          <cell r="A1056">
            <v>8318</v>
          </cell>
        </row>
        <row r="1057">
          <cell r="A1057">
            <v>1559</v>
          </cell>
        </row>
        <row r="1058">
          <cell r="A1058">
            <v>938</v>
          </cell>
        </row>
        <row r="1059">
          <cell r="A1059">
            <v>465</v>
          </cell>
        </row>
        <row r="1060">
          <cell r="A1060">
            <v>833</v>
          </cell>
        </row>
        <row r="1061">
          <cell r="A1061">
            <v>497</v>
          </cell>
        </row>
        <row r="1062">
          <cell r="A1062">
            <v>552</v>
          </cell>
        </row>
        <row r="1063">
          <cell r="A1063">
            <v>635</v>
          </cell>
        </row>
        <row r="1064">
          <cell r="A1064">
            <v>1196</v>
          </cell>
        </row>
        <row r="1065">
          <cell r="A1065">
            <v>1219</v>
          </cell>
        </row>
        <row r="1066">
          <cell r="A1066">
            <v>838</v>
          </cell>
        </row>
        <row r="1067">
          <cell r="A1067">
            <v>441</v>
          </cell>
        </row>
        <row r="1068">
          <cell r="A1068">
            <v>745</v>
          </cell>
        </row>
        <row r="1069">
          <cell r="A1069">
            <v>1024</v>
          </cell>
        </row>
        <row r="1070">
          <cell r="A1070">
            <v>940</v>
          </cell>
        </row>
        <row r="1071">
          <cell r="A1071">
            <v>476</v>
          </cell>
        </row>
        <row r="1072">
          <cell r="A1072">
            <v>1067</v>
          </cell>
        </row>
        <row r="1073">
          <cell r="A1073">
            <v>1072</v>
          </cell>
        </row>
        <row r="1074">
          <cell r="A1074">
            <v>318</v>
          </cell>
        </row>
        <row r="1075">
          <cell r="A1075">
            <v>317</v>
          </cell>
        </row>
        <row r="1076">
          <cell r="A1076">
            <v>271</v>
          </cell>
        </row>
        <row r="1077">
          <cell r="A1077">
            <v>932</v>
          </cell>
        </row>
        <row r="1078">
          <cell r="A1078">
            <v>1322</v>
          </cell>
        </row>
        <row r="1079">
          <cell r="A1079">
            <v>1087</v>
          </cell>
        </row>
        <row r="1080">
          <cell r="A1080">
            <v>520</v>
          </cell>
        </row>
        <row r="1081">
          <cell r="A1081">
            <v>441</v>
          </cell>
        </row>
        <row r="1082">
          <cell r="A1082">
            <v>1094</v>
          </cell>
        </row>
        <row r="1083">
          <cell r="A1083">
            <v>1588</v>
          </cell>
        </row>
        <row r="1084">
          <cell r="A1084">
            <v>526</v>
          </cell>
        </row>
        <row r="1085">
          <cell r="A1085">
            <v>682</v>
          </cell>
        </row>
        <row r="1086">
          <cell r="A1086">
            <v>624</v>
          </cell>
        </row>
        <row r="1087">
          <cell r="A1087">
            <v>535</v>
          </cell>
        </row>
        <row r="1088">
          <cell r="A1088">
            <v>751</v>
          </cell>
        </row>
        <row r="1089">
          <cell r="A1089">
            <v>2464</v>
          </cell>
        </row>
        <row r="1090">
          <cell r="A1090">
            <v>1191</v>
          </cell>
        </row>
        <row r="1091">
          <cell r="A1091">
            <v>706</v>
          </cell>
        </row>
        <row r="1092">
          <cell r="A1092">
            <v>1219</v>
          </cell>
        </row>
        <row r="1093">
          <cell r="A1093">
            <v>791</v>
          </cell>
        </row>
        <row r="1094">
          <cell r="A1094">
            <v>1052</v>
          </cell>
        </row>
        <row r="1095">
          <cell r="A1095">
            <v>1766</v>
          </cell>
        </row>
        <row r="1096">
          <cell r="A1096">
            <v>1188</v>
          </cell>
        </row>
        <row r="1097">
          <cell r="A1097">
            <v>661</v>
          </cell>
        </row>
        <row r="1098">
          <cell r="A1098">
            <v>963</v>
          </cell>
        </row>
        <row r="1099">
          <cell r="A1099">
            <v>974</v>
          </cell>
        </row>
        <row r="1100">
          <cell r="A1100">
            <v>641</v>
          </cell>
        </row>
        <row r="1101">
          <cell r="A1101">
            <v>371</v>
          </cell>
        </row>
        <row r="1102">
          <cell r="A1102">
            <v>515</v>
          </cell>
        </row>
        <row r="1103">
          <cell r="A1103">
            <v>529</v>
          </cell>
        </row>
        <row r="1104">
          <cell r="A1104">
            <v>750</v>
          </cell>
        </row>
        <row r="1105">
          <cell r="A1105">
            <v>905</v>
          </cell>
        </row>
        <row r="1106">
          <cell r="A1106">
            <v>369</v>
          </cell>
        </row>
        <row r="1107">
          <cell r="A1107">
            <v>693</v>
          </cell>
        </row>
        <row r="1108">
          <cell r="A1108">
            <v>703</v>
          </cell>
        </row>
        <row r="1109">
          <cell r="A1109">
            <v>534</v>
          </cell>
        </row>
        <row r="1110">
          <cell r="A1110">
            <v>420</v>
          </cell>
        </row>
        <row r="1111">
          <cell r="A1111">
            <v>458</v>
          </cell>
        </row>
        <row r="1112">
          <cell r="A1112">
            <v>483</v>
          </cell>
        </row>
        <row r="1113">
          <cell r="A1113">
            <v>430</v>
          </cell>
        </row>
        <row r="1114">
          <cell r="A1114">
            <v>706</v>
          </cell>
        </row>
        <row r="1115">
          <cell r="A1115">
            <v>630</v>
          </cell>
        </row>
        <row r="1116">
          <cell r="A1116">
            <v>1085</v>
          </cell>
        </row>
        <row r="1117">
          <cell r="A1117">
            <v>908</v>
          </cell>
        </row>
        <row r="1118">
          <cell r="A1118">
            <v>1121</v>
          </cell>
        </row>
        <row r="1119">
          <cell r="A1119">
            <v>2526</v>
          </cell>
        </row>
        <row r="1120">
          <cell r="A1120">
            <v>791</v>
          </cell>
        </row>
        <row r="1121">
          <cell r="A1121">
            <v>391</v>
          </cell>
        </row>
        <row r="1122">
          <cell r="A1122">
            <v>384</v>
          </cell>
        </row>
        <row r="1123">
          <cell r="A1123">
            <v>377</v>
          </cell>
        </row>
        <row r="1124">
          <cell r="A1124">
            <v>342</v>
          </cell>
        </row>
        <row r="1125">
          <cell r="A1125">
            <v>615</v>
          </cell>
        </row>
        <row r="1126">
          <cell r="A1126">
            <v>739</v>
          </cell>
        </row>
        <row r="1127">
          <cell r="A1127">
            <v>1055</v>
          </cell>
        </row>
        <row r="1128">
          <cell r="A1128">
            <v>737</v>
          </cell>
        </row>
        <row r="1129">
          <cell r="A1129">
            <v>888</v>
          </cell>
        </row>
        <row r="1130">
          <cell r="A1130">
            <v>855</v>
          </cell>
        </row>
        <row r="1131">
          <cell r="A1131">
            <v>810</v>
          </cell>
        </row>
        <row r="1132">
          <cell r="A1132">
            <v>443</v>
          </cell>
        </row>
        <row r="1133">
          <cell r="A1133">
            <v>398</v>
          </cell>
        </row>
        <row r="1134">
          <cell r="A1134">
            <v>504</v>
          </cell>
        </row>
        <row r="1135">
          <cell r="A1135">
            <v>734</v>
          </cell>
        </row>
        <row r="1136">
          <cell r="A1136">
            <v>1008</v>
          </cell>
        </row>
        <row r="1137">
          <cell r="A1137">
            <v>616</v>
          </cell>
        </row>
        <row r="1138">
          <cell r="A1138">
            <v>390</v>
          </cell>
        </row>
        <row r="1139">
          <cell r="A1139">
            <v>639</v>
          </cell>
        </row>
        <row r="1140">
          <cell r="A1140">
            <v>392</v>
          </cell>
        </row>
        <row r="1141">
          <cell r="A1141">
            <v>363</v>
          </cell>
        </row>
        <row r="1142">
          <cell r="A1142">
            <v>506</v>
          </cell>
        </row>
        <row r="1143">
          <cell r="A1143">
            <v>1023</v>
          </cell>
        </row>
        <row r="1144">
          <cell r="A1144">
            <v>881</v>
          </cell>
        </row>
        <row r="1145">
          <cell r="A1145">
            <v>501</v>
          </cell>
        </row>
        <row r="1146">
          <cell r="A1146">
            <v>435</v>
          </cell>
        </row>
        <row r="1147">
          <cell r="A1147">
            <v>284</v>
          </cell>
        </row>
        <row r="1148">
          <cell r="A1148">
            <v>571</v>
          </cell>
        </row>
        <row r="1149">
          <cell r="A1149">
            <v>617</v>
          </cell>
        </row>
        <row r="1150">
          <cell r="A1150">
            <v>334</v>
          </cell>
        </row>
        <row r="1151">
          <cell r="A1151">
            <v>541</v>
          </cell>
        </row>
        <row r="1152">
          <cell r="A1152">
            <v>411</v>
          </cell>
        </row>
        <row r="1153">
          <cell r="A1153">
            <v>739</v>
          </cell>
        </row>
        <row r="1154">
          <cell r="A1154">
            <v>623</v>
          </cell>
        </row>
        <row r="1155">
          <cell r="A1155">
            <v>665</v>
          </cell>
        </row>
        <row r="1156">
          <cell r="A1156">
            <v>1797</v>
          </cell>
        </row>
        <row r="1157">
          <cell r="A1157">
            <v>806</v>
          </cell>
        </row>
        <row r="1158">
          <cell r="A1158">
            <v>716</v>
          </cell>
        </row>
        <row r="1159">
          <cell r="A1159">
            <v>520</v>
          </cell>
        </row>
        <row r="1160">
          <cell r="A1160">
            <v>336</v>
          </cell>
        </row>
        <row r="1161">
          <cell r="A1161">
            <v>766</v>
          </cell>
        </row>
        <row r="1162">
          <cell r="A1162">
            <v>1089</v>
          </cell>
        </row>
        <row r="1163">
          <cell r="A1163">
            <v>1219</v>
          </cell>
        </row>
        <row r="1164">
          <cell r="A1164">
            <v>2133</v>
          </cell>
        </row>
        <row r="1165">
          <cell r="A1165">
            <v>846</v>
          </cell>
        </row>
        <row r="1166">
          <cell r="A1166">
            <v>655</v>
          </cell>
        </row>
        <row r="1167">
          <cell r="A1167">
            <v>979</v>
          </cell>
        </row>
        <row r="1168">
          <cell r="A1168">
            <v>1185</v>
          </cell>
        </row>
        <row r="1169">
          <cell r="A1169">
            <v>250</v>
          </cell>
        </row>
        <row r="1170">
          <cell r="A1170">
            <v>548</v>
          </cell>
        </row>
        <row r="1171">
          <cell r="A1171">
            <v>976</v>
          </cell>
        </row>
        <row r="1172">
          <cell r="A1172">
            <v>293</v>
          </cell>
        </row>
        <row r="1173">
          <cell r="A1173">
            <v>623</v>
          </cell>
        </row>
        <row r="1174">
          <cell r="A1174">
            <v>669</v>
          </cell>
        </row>
        <row r="1175">
          <cell r="A1175">
            <v>572</v>
          </cell>
        </row>
        <row r="1176">
          <cell r="A1176">
            <v>1280</v>
          </cell>
        </row>
        <row r="1177">
          <cell r="A1177">
            <v>387</v>
          </cell>
        </row>
        <row r="1178">
          <cell r="A1178">
            <v>327</v>
          </cell>
        </row>
        <row r="1179">
          <cell r="A1179">
            <v>420</v>
          </cell>
        </row>
        <row r="1180">
          <cell r="A1180">
            <v>366</v>
          </cell>
        </row>
        <row r="1181">
          <cell r="A1181">
            <v>1331</v>
          </cell>
        </row>
        <row r="1182">
          <cell r="A1182">
            <v>2017</v>
          </cell>
        </row>
        <row r="1183">
          <cell r="A1183">
            <v>935</v>
          </cell>
        </row>
        <row r="1184">
          <cell r="A1184">
            <v>491</v>
          </cell>
        </row>
        <row r="1185">
          <cell r="A1185">
            <v>651</v>
          </cell>
        </row>
        <row r="1186">
          <cell r="A1186">
            <v>971</v>
          </cell>
        </row>
        <row r="1187">
          <cell r="A1187">
            <v>646</v>
          </cell>
        </row>
        <row r="1188">
          <cell r="A1188">
            <v>1095</v>
          </cell>
        </row>
        <row r="1189">
          <cell r="A1189">
            <v>757</v>
          </cell>
        </row>
        <row r="1190">
          <cell r="A1190">
            <v>498</v>
          </cell>
        </row>
        <row r="1191">
          <cell r="A1191">
            <v>578</v>
          </cell>
        </row>
        <row r="1192">
          <cell r="A1192">
            <v>617</v>
          </cell>
        </row>
        <row r="1193">
          <cell r="A1193">
            <v>1010</v>
          </cell>
        </row>
        <row r="1194">
          <cell r="A1194">
            <v>2250</v>
          </cell>
        </row>
        <row r="1195">
          <cell r="A1195">
            <v>466</v>
          </cell>
        </row>
        <row r="1196">
          <cell r="A1196">
            <v>744</v>
          </cell>
        </row>
        <row r="1197">
          <cell r="A1197">
            <v>1670</v>
          </cell>
        </row>
        <row r="1198">
          <cell r="A1198">
            <v>964</v>
          </cell>
        </row>
        <row r="1199">
          <cell r="A1199">
            <v>472</v>
          </cell>
        </row>
        <row r="1200">
          <cell r="A1200">
            <v>635</v>
          </cell>
        </row>
        <row r="1201">
          <cell r="A1201">
            <v>2079</v>
          </cell>
        </row>
        <row r="1202">
          <cell r="A1202">
            <v>533</v>
          </cell>
        </row>
        <row r="1203">
          <cell r="A1203">
            <v>675</v>
          </cell>
        </row>
        <row r="1204">
          <cell r="A1204">
            <v>533</v>
          </cell>
        </row>
        <row r="1205">
          <cell r="A1205">
            <v>477</v>
          </cell>
        </row>
        <row r="1206">
          <cell r="A1206">
            <v>774</v>
          </cell>
        </row>
        <row r="1207">
          <cell r="A1207">
            <v>940</v>
          </cell>
        </row>
        <row r="1208">
          <cell r="A1208">
            <v>738</v>
          </cell>
        </row>
        <row r="1209">
          <cell r="A1209">
            <v>1193</v>
          </cell>
        </row>
        <row r="1210">
          <cell r="A1210">
            <v>733</v>
          </cell>
        </row>
        <row r="1211">
          <cell r="A1211">
            <v>465</v>
          </cell>
        </row>
        <row r="1212">
          <cell r="A1212">
            <v>1076</v>
          </cell>
        </row>
        <row r="1213">
          <cell r="A1213">
            <v>490</v>
          </cell>
        </row>
        <row r="1214">
          <cell r="A1214">
            <v>463</v>
          </cell>
        </row>
        <row r="1215">
          <cell r="A1215">
            <v>370</v>
          </cell>
        </row>
        <row r="1216">
          <cell r="A1216">
            <v>539</v>
          </cell>
        </row>
        <row r="1217">
          <cell r="A1217">
            <v>404</v>
          </cell>
        </row>
        <row r="1218">
          <cell r="A1218">
            <v>433</v>
          </cell>
        </row>
        <row r="1219">
          <cell r="A1219">
            <v>447</v>
          </cell>
        </row>
        <row r="1220">
          <cell r="A1220">
            <v>499</v>
          </cell>
        </row>
        <row r="1221">
          <cell r="A1221">
            <v>3827</v>
          </cell>
        </row>
        <row r="1222">
          <cell r="A1222">
            <v>549</v>
          </cell>
        </row>
        <row r="1223">
          <cell r="A1223">
            <v>496</v>
          </cell>
        </row>
        <row r="1224">
          <cell r="A1224">
            <v>496</v>
          </cell>
        </row>
        <row r="1225">
          <cell r="A1225">
            <v>710</v>
          </cell>
        </row>
        <row r="1226">
          <cell r="A1226">
            <v>2253</v>
          </cell>
        </row>
        <row r="1227">
          <cell r="A1227">
            <v>785</v>
          </cell>
        </row>
        <row r="1228">
          <cell r="A1228">
            <v>943</v>
          </cell>
        </row>
        <row r="1229">
          <cell r="A1229">
            <v>421</v>
          </cell>
        </row>
        <row r="1230">
          <cell r="A1230">
            <v>406</v>
          </cell>
        </row>
        <row r="1231">
          <cell r="A1231">
            <v>595</v>
          </cell>
        </row>
        <row r="1232">
          <cell r="A1232">
            <v>411</v>
          </cell>
        </row>
        <row r="1233">
          <cell r="A1233">
            <v>363</v>
          </cell>
        </row>
        <row r="1234">
          <cell r="A1234">
            <v>564</v>
          </cell>
        </row>
        <row r="1235">
          <cell r="A1235">
            <v>370</v>
          </cell>
        </row>
        <row r="1236">
          <cell r="A1236">
            <v>676</v>
          </cell>
        </row>
        <row r="1237">
          <cell r="A1237">
            <v>602</v>
          </cell>
        </row>
        <row r="1238">
          <cell r="A1238">
            <v>481</v>
          </cell>
        </row>
        <row r="1239">
          <cell r="A1239">
            <v>550</v>
          </cell>
        </row>
        <row r="1240">
          <cell r="A1240">
            <v>564</v>
          </cell>
        </row>
        <row r="1241">
          <cell r="A1241">
            <v>1166</v>
          </cell>
        </row>
        <row r="1242">
          <cell r="A1242">
            <v>1051</v>
          </cell>
        </row>
        <row r="1243">
          <cell r="A1243">
            <v>1450</v>
          </cell>
        </row>
        <row r="1244">
          <cell r="A1244">
            <v>1130</v>
          </cell>
        </row>
        <row r="1245">
          <cell r="A1245">
            <v>624</v>
          </cell>
        </row>
        <row r="1246">
          <cell r="A1246">
            <v>2278</v>
          </cell>
        </row>
        <row r="1247">
          <cell r="A1247">
            <v>872</v>
          </cell>
        </row>
        <row r="1248">
          <cell r="A1248">
            <v>463</v>
          </cell>
        </row>
        <row r="1249">
          <cell r="A1249">
            <v>973</v>
          </cell>
        </row>
        <row r="1250">
          <cell r="A1250">
            <v>508</v>
          </cell>
        </row>
        <row r="1251">
          <cell r="A1251">
            <v>566</v>
          </cell>
        </row>
        <row r="1252">
          <cell r="A1252">
            <v>935</v>
          </cell>
        </row>
        <row r="1253">
          <cell r="A1253">
            <v>454</v>
          </cell>
        </row>
        <row r="1254">
          <cell r="A1254">
            <v>976</v>
          </cell>
        </row>
        <row r="1255">
          <cell r="A1255">
            <v>990</v>
          </cell>
        </row>
        <row r="1256">
          <cell r="A1256">
            <v>807</v>
          </cell>
        </row>
        <row r="1257">
          <cell r="A1257">
            <v>1186</v>
          </cell>
        </row>
        <row r="1258">
          <cell r="A1258">
            <v>668</v>
          </cell>
        </row>
        <row r="1259">
          <cell r="A1259">
            <v>1124</v>
          </cell>
        </row>
        <row r="1260">
          <cell r="A1260">
            <v>1085</v>
          </cell>
        </row>
        <row r="1261">
          <cell r="A1261">
            <v>473</v>
          </cell>
        </row>
        <row r="1262">
          <cell r="A1262">
            <v>436</v>
          </cell>
        </row>
        <row r="1263">
          <cell r="A1263">
            <v>432</v>
          </cell>
        </row>
        <row r="1264">
          <cell r="A1264">
            <v>399</v>
          </cell>
        </row>
        <row r="1265">
          <cell r="A1265">
            <v>519</v>
          </cell>
        </row>
        <row r="1266">
          <cell r="A1266">
            <v>476</v>
          </cell>
        </row>
        <row r="1267">
          <cell r="A1267">
            <v>560</v>
          </cell>
        </row>
        <row r="1268">
          <cell r="A1268">
            <v>1224</v>
          </cell>
        </row>
        <row r="1269">
          <cell r="A1269">
            <v>2860</v>
          </cell>
        </row>
        <row r="1270">
          <cell r="A1270">
            <v>1160</v>
          </cell>
        </row>
        <row r="1271">
          <cell r="A1271">
            <v>952</v>
          </cell>
        </row>
        <row r="1272">
          <cell r="A1272">
            <v>1378</v>
          </cell>
        </row>
        <row r="1273">
          <cell r="A1273">
            <v>1527</v>
          </cell>
        </row>
        <row r="1274">
          <cell r="A1274">
            <v>1784</v>
          </cell>
        </row>
        <row r="1275">
          <cell r="A1275">
            <v>901</v>
          </cell>
        </row>
        <row r="1276">
          <cell r="A1276">
            <v>525</v>
          </cell>
        </row>
        <row r="1277">
          <cell r="A1277">
            <v>917</v>
          </cell>
        </row>
        <row r="1278">
          <cell r="A1278">
            <v>801</v>
          </cell>
        </row>
        <row r="1279">
          <cell r="A1279">
            <v>1009</v>
          </cell>
        </row>
        <row r="1280">
          <cell r="A1280">
            <v>2492</v>
          </cell>
        </row>
        <row r="1281">
          <cell r="A1281">
            <v>614</v>
          </cell>
        </row>
        <row r="1282">
          <cell r="A1282">
            <v>1037</v>
          </cell>
        </row>
        <row r="1283">
          <cell r="A1283">
            <v>1174</v>
          </cell>
        </row>
        <row r="1284">
          <cell r="A1284">
            <v>784</v>
          </cell>
        </row>
        <row r="1285">
          <cell r="A1285">
            <v>1987</v>
          </cell>
        </row>
        <row r="1286">
          <cell r="A1286">
            <v>1045</v>
          </cell>
        </row>
        <row r="1287">
          <cell r="A1287">
            <v>1170</v>
          </cell>
        </row>
        <row r="1288">
          <cell r="A1288">
            <v>1170</v>
          </cell>
        </row>
        <row r="1289">
          <cell r="A1289">
            <v>1170</v>
          </cell>
        </row>
        <row r="1290">
          <cell r="A1290">
            <v>494</v>
          </cell>
        </row>
        <row r="1291">
          <cell r="A1291">
            <v>1635</v>
          </cell>
        </row>
        <row r="1292">
          <cell r="A1292">
            <v>578</v>
          </cell>
        </row>
        <row r="1293">
          <cell r="A1293">
            <v>769</v>
          </cell>
        </row>
        <row r="1294">
          <cell r="A1294">
            <v>560</v>
          </cell>
        </row>
        <row r="1295">
          <cell r="A1295">
            <v>501</v>
          </cell>
        </row>
        <row r="1296">
          <cell r="A1296">
            <v>449</v>
          </cell>
        </row>
        <row r="1297">
          <cell r="A1297">
            <v>351</v>
          </cell>
        </row>
        <row r="1298">
          <cell r="A1298">
            <v>1013</v>
          </cell>
        </row>
        <row r="1299">
          <cell r="A1299">
            <v>344</v>
          </cell>
        </row>
        <row r="1300">
          <cell r="A1300">
            <v>491</v>
          </cell>
        </row>
        <row r="1301">
          <cell r="A1301">
            <v>535</v>
          </cell>
        </row>
        <row r="1302">
          <cell r="A1302">
            <v>857</v>
          </cell>
        </row>
        <row r="1303">
          <cell r="A1303">
            <v>771</v>
          </cell>
        </row>
        <row r="1304">
          <cell r="A1304">
            <v>766</v>
          </cell>
        </row>
        <row r="1305">
          <cell r="A1305">
            <v>535</v>
          </cell>
        </row>
        <row r="1306">
          <cell r="A1306">
            <v>993</v>
          </cell>
        </row>
        <row r="1307">
          <cell r="A1307">
            <v>498</v>
          </cell>
        </row>
        <row r="1308">
          <cell r="A1308">
            <v>457</v>
          </cell>
        </row>
        <row r="1309">
          <cell r="A1309">
            <v>1171</v>
          </cell>
        </row>
        <row r="1310">
          <cell r="A1310">
            <v>1088</v>
          </cell>
        </row>
        <row r="1311">
          <cell r="A1311">
            <v>514</v>
          </cell>
        </row>
        <row r="1312">
          <cell r="A1312">
            <v>938</v>
          </cell>
        </row>
        <row r="1313">
          <cell r="A1313">
            <v>690</v>
          </cell>
        </row>
        <row r="1314">
          <cell r="A1314">
            <v>522</v>
          </cell>
        </row>
        <row r="1315">
          <cell r="A1315">
            <v>586</v>
          </cell>
        </row>
        <row r="1316">
          <cell r="A1316">
            <v>1175</v>
          </cell>
        </row>
        <row r="1317">
          <cell r="A1317">
            <v>401</v>
          </cell>
        </row>
        <row r="1318">
          <cell r="A1318">
            <v>333</v>
          </cell>
        </row>
        <row r="1319">
          <cell r="A1319">
            <v>449</v>
          </cell>
        </row>
        <row r="1320">
          <cell r="A1320">
            <v>335</v>
          </cell>
        </row>
        <row r="1321">
          <cell r="A1321">
            <v>477</v>
          </cell>
        </row>
        <row r="1322">
          <cell r="A1322">
            <v>614</v>
          </cell>
        </row>
        <row r="1323">
          <cell r="A1323">
            <v>576</v>
          </cell>
        </row>
        <row r="1324">
          <cell r="A1324">
            <v>840</v>
          </cell>
        </row>
        <row r="1325">
          <cell r="A1325">
            <v>1073</v>
          </cell>
        </row>
        <row r="1326">
          <cell r="A1326">
            <v>468</v>
          </cell>
        </row>
        <row r="1327">
          <cell r="A1327">
            <v>601</v>
          </cell>
        </row>
        <row r="1328">
          <cell r="A1328">
            <v>789</v>
          </cell>
        </row>
        <row r="1329">
          <cell r="A1329">
            <v>1098</v>
          </cell>
        </row>
        <row r="1330">
          <cell r="A1330">
            <v>692</v>
          </cell>
        </row>
        <row r="1331">
          <cell r="A1331">
            <v>1157</v>
          </cell>
        </row>
        <row r="1332">
          <cell r="A1332">
            <v>937</v>
          </cell>
        </row>
        <row r="1333">
          <cell r="A1333">
            <v>355</v>
          </cell>
        </row>
        <row r="1334">
          <cell r="A1334">
            <v>754</v>
          </cell>
        </row>
        <row r="1335">
          <cell r="A1335">
            <v>693</v>
          </cell>
        </row>
        <row r="1336">
          <cell r="A1336">
            <v>599</v>
          </cell>
        </row>
        <row r="1337">
          <cell r="A1337">
            <v>361</v>
          </cell>
        </row>
        <row r="1338">
          <cell r="A1338">
            <v>364</v>
          </cell>
        </row>
        <row r="1339">
          <cell r="A1339">
            <v>384</v>
          </cell>
        </row>
        <row r="1340">
          <cell r="A1340">
            <v>710</v>
          </cell>
        </row>
        <row r="1341">
          <cell r="A1341">
            <v>907</v>
          </cell>
        </row>
        <row r="1342">
          <cell r="A1342">
            <v>474</v>
          </cell>
        </row>
        <row r="1343">
          <cell r="A1343">
            <v>637</v>
          </cell>
        </row>
        <row r="1344">
          <cell r="A1344">
            <v>760</v>
          </cell>
        </row>
        <row r="1345">
          <cell r="A1345">
            <v>348</v>
          </cell>
        </row>
        <row r="1346">
          <cell r="A1346">
            <v>461</v>
          </cell>
        </row>
        <row r="1347">
          <cell r="A1347">
            <v>570</v>
          </cell>
        </row>
        <row r="1348">
          <cell r="A1348">
            <v>691</v>
          </cell>
        </row>
        <row r="1349">
          <cell r="A1349">
            <v>586</v>
          </cell>
        </row>
        <row r="1350">
          <cell r="A1350">
            <v>553</v>
          </cell>
        </row>
        <row r="1351">
          <cell r="A1351">
            <v>586</v>
          </cell>
        </row>
        <row r="1352">
          <cell r="A1352">
            <v>676</v>
          </cell>
        </row>
        <row r="1353">
          <cell r="A1353">
            <v>762</v>
          </cell>
        </row>
        <row r="1354">
          <cell r="A1354">
            <v>537</v>
          </cell>
        </row>
        <row r="1355">
          <cell r="A1355">
            <v>899</v>
          </cell>
        </row>
        <row r="1356">
          <cell r="A1356">
            <v>541</v>
          </cell>
        </row>
        <row r="1357">
          <cell r="A1357">
            <v>604</v>
          </cell>
        </row>
        <row r="1358">
          <cell r="A1358">
            <v>790</v>
          </cell>
        </row>
        <row r="1359">
          <cell r="A1359">
            <v>474</v>
          </cell>
        </row>
        <row r="1360">
          <cell r="A1360">
            <v>454</v>
          </cell>
        </row>
        <row r="1361">
          <cell r="A1361">
            <v>743</v>
          </cell>
        </row>
        <row r="1362">
          <cell r="A1362">
            <v>818</v>
          </cell>
        </row>
        <row r="1363">
          <cell r="A1363">
            <v>1545</v>
          </cell>
        </row>
        <row r="1364">
          <cell r="A1364">
            <v>665</v>
          </cell>
        </row>
        <row r="1365">
          <cell r="A1365">
            <v>1133</v>
          </cell>
        </row>
        <row r="1366">
          <cell r="A1366">
            <v>716</v>
          </cell>
        </row>
        <row r="1367">
          <cell r="A1367">
            <v>561</v>
          </cell>
        </row>
        <row r="1368">
          <cell r="A1368">
            <v>522</v>
          </cell>
        </row>
        <row r="1369">
          <cell r="A1369">
            <v>449</v>
          </cell>
        </row>
        <row r="1370">
          <cell r="A1370">
            <v>492</v>
          </cell>
        </row>
        <row r="1371">
          <cell r="A1371">
            <v>350</v>
          </cell>
        </row>
        <row r="1372">
          <cell r="A1372">
            <v>613</v>
          </cell>
        </row>
        <row r="1373">
          <cell r="A1373">
            <v>753</v>
          </cell>
        </row>
        <row r="1374">
          <cell r="A1374">
            <v>1113</v>
          </cell>
        </row>
        <row r="1375">
          <cell r="A1375">
            <v>899</v>
          </cell>
        </row>
        <row r="1376">
          <cell r="A1376">
            <v>505</v>
          </cell>
        </row>
        <row r="1377">
          <cell r="A1377">
            <v>2695</v>
          </cell>
        </row>
        <row r="1378">
          <cell r="A1378">
            <v>746</v>
          </cell>
        </row>
        <row r="1379">
          <cell r="A1379">
            <v>1858</v>
          </cell>
        </row>
        <row r="1380">
          <cell r="A1380">
            <v>1123</v>
          </cell>
        </row>
        <row r="1381">
          <cell r="A1381">
            <v>263</v>
          </cell>
        </row>
        <row r="1382">
          <cell r="A1382">
            <v>407</v>
          </cell>
        </row>
        <row r="1383">
          <cell r="A1383">
            <v>247</v>
          </cell>
        </row>
        <row r="1384">
          <cell r="A1384">
            <v>1716</v>
          </cell>
        </row>
        <row r="1385">
          <cell r="A1385">
            <v>287</v>
          </cell>
        </row>
        <row r="1386">
          <cell r="A1386">
            <v>1017</v>
          </cell>
        </row>
        <row r="1387">
          <cell r="A1387">
            <v>677</v>
          </cell>
        </row>
        <row r="1388">
          <cell r="A1388">
            <v>1269</v>
          </cell>
        </row>
        <row r="1389">
          <cell r="A1389">
            <v>623</v>
          </cell>
        </row>
        <row r="1390">
          <cell r="A1390">
            <v>924</v>
          </cell>
        </row>
        <row r="1391">
          <cell r="A1391">
            <v>1135</v>
          </cell>
        </row>
        <row r="1392">
          <cell r="A1392">
            <v>400</v>
          </cell>
        </row>
        <row r="1393">
          <cell r="A1393">
            <v>392</v>
          </cell>
        </row>
        <row r="1394">
          <cell r="A1394">
            <v>686</v>
          </cell>
        </row>
        <row r="1395">
          <cell r="A1395">
            <v>661</v>
          </cell>
        </row>
        <row r="1396">
          <cell r="A1396">
            <v>427</v>
          </cell>
        </row>
        <row r="1397">
          <cell r="A1397">
            <v>506</v>
          </cell>
        </row>
        <row r="1398">
          <cell r="A1398">
            <v>446</v>
          </cell>
        </row>
        <row r="1399">
          <cell r="A1399">
            <v>766</v>
          </cell>
        </row>
        <row r="1400">
          <cell r="A1400">
            <v>1681</v>
          </cell>
        </row>
        <row r="1401">
          <cell r="A1401">
            <v>2400</v>
          </cell>
        </row>
        <row r="1402">
          <cell r="A1402">
            <v>1380</v>
          </cell>
        </row>
        <row r="1403">
          <cell r="A1403">
            <v>785</v>
          </cell>
        </row>
        <row r="1404">
          <cell r="A1404">
            <v>1745</v>
          </cell>
        </row>
        <row r="1405">
          <cell r="A1405">
            <v>1032</v>
          </cell>
        </row>
        <row r="1406">
          <cell r="A1406">
            <v>637</v>
          </cell>
        </row>
        <row r="1407">
          <cell r="A1407">
            <v>768</v>
          </cell>
        </row>
        <row r="1408">
          <cell r="A1408">
            <v>713</v>
          </cell>
        </row>
        <row r="1409">
          <cell r="A1409">
            <v>344</v>
          </cell>
        </row>
        <row r="1410">
          <cell r="A1410">
            <v>670</v>
          </cell>
        </row>
        <row r="1411">
          <cell r="A1411">
            <v>605</v>
          </cell>
        </row>
        <row r="1412">
          <cell r="A1412">
            <v>386</v>
          </cell>
        </row>
        <row r="1413">
          <cell r="A1413">
            <v>488</v>
          </cell>
        </row>
        <row r="1414">
          <cell r="A1414">
            <v>592</v>
          </cell>
        </row>
        <row r="1415">
          <cell r="A1415">
            <v>1602</v>
          </cell>
        </row>
        <row r="1416">
          <cell r="A1416">
            <v>1658</v>
          </cell>
        </row>
        <row r="1417">
          <cell r="A1417">
            <v>1087</v>
          </cell>
        </row>
        <row r="1418">
          <cell r="A1418">
            <v>455</v>
          </cell>
        </row>
        <row r="1419">
          <cell r="A1419">
            <v>1533</v>
          </cell>
        </row>
        <row r="1420">
          <cell r="A1420">
            <v>444</v>
          </cell>
        </row>
        <row r="1421">
          <cell r="A1421">
            <v>782</v>
          </cell>
        </row>
        <row r="1422">
          <cell r="A1422">
            <v>776</v>
          </cell>
        </row>
        <row r="1423">
          <cell r="A1423">
            <v>293</v>
          </cell>
        </row>
        <row r="1424">
          <cell r="A1424">
            <v>831</v>
          </cell>
        </row>
        <row r="1425">
          <cell r="A1425">
            <v>390</v>
          </cell>
        </row>
        <row r="1426">
          <cell r="A1426">
            <v>720</v>
          </cell>
        </row>
        <row r="1427">
          <cell r="A1427">
            <v>357</v>
          </cell>
        </row>
        <row r="1428">
          <cell r="A1428">
            <v>893</v>
          </cell>
        </row>
        <row r="1429">
          <cell r="A1429">
            <v>366</v>
          </cell>
        </row>
        <row r="1430">
          <cell r="A1430">
            <v>548</v>
          </cell>
        </row>
        <row r="1431">
          <cell r="A1431">
            <v>892</v>
          </cell>
        </row>
        <row r="1432">
          <cell r="A1432">
            <v>1266</v>
          </cell>
        </row>
        <row r="1433">
          <cell r="A1433">
            <v>379</v>
          </cell>
        </row>
        <row r="1434">
          <cell r="A1434">
            <v>448</v>
          </cell>
        </row>
        <row r="1435">
          <cell r="A1435">
            <v>778</v>
          </cell>
        </row>
        <row r="1436">
          <cell r="A1436">
            <v>687</v>
          </cell>
        </row>
        <row r="1437">
          <cell r="A1437">
            <v>1472</v>
          </cell>
        </row>
        <row r="1438">
          <cell r="A1438">
            <v>463</v>
          </cell>
        </row>
        <row r="1439">
          <cell r="A1439">
            <v>485</v>
          </cell>
        </row>
        <row r="1440">
          <cell r="A1440">
            <v>433</v>
          </cell>
        </row>
        <row r="1441">
          <cell r="A1441">
            <v>406</v>
          </cell>
        </row>
        <row r="1442">
          <cell r="A1442">
            <v>399</v>
          </cell>
        </row>
        <row r="1443">
          <cell r="A1443">
            <v>357</v>
          </cell>
        </row>
        <row r="1444">
          <cell r="A1444">
            <v>507</v>
          </cell>
        </row>
        <row r="1445">
          <cell r="A1445">
            <v>2254</v>
          </cell>
        </row>
        <row r="1446">
          <cell r="A1446">
            <v>1014</v>
          </cell>
        </row>
        <row r="1447">
          <cell r="A1447">
            <v>1146</v>
          </cell>
        </row>
        <row r="1448">
          <cell r="A1448">
            <v>725</v>
          </cell>
        </row>
        <row r="1449">
          <cell r="A1449">
            <v>1041</v>
          </cell>
        </row>
        <row r="1450">
          <cell r="A1450">
            <v>734</v>
          </cell>
        </row>
        <row r="1451">
          <cell r="A1451">
            <v>456</v>
          </cell>
        </row>
        <row r="1452">
          <cell r="A1452">
            <v>393</v>
          </cell>
        </row>
        <row r="1453">
          <cell r="A1453">
            <v>569</v>
          </cell>
        </row>
        <row r="1454">
          <cell r="A1454">
            <v>787</v>
          </cell>
        </row>
        <row r="1455">
          <cell r="A1455">
            <v>697</v>
          </cell>
        </row>
        <row r="1456">
          <cell r="A1456">
            <v>589</v>
          </cell>
        </row>
        <row r="1457">
          <cell r="A1457">
            <v>697</v>
          </cell>
        </row>
        <row r="1458">
          <cell r="A1458">
            <v>423</v>
          </cell>
        </row>
        <row r="1459">
          <cell r="A1459">
            <v>397</v>
          </cell>
        </row>
        <row r="1460">
          <cell r="A1460">
            <v>432</v>
          </cell>
        </row>
        <row r="1461">
          <cell r="A1461">
            <v>385</v>
          </cell>
        </row>
        <row r="1462">
          <cell r="A1462">
            <v>428</v>
          </cell>
        </row>
        <row r="1463">
          <cell r="A1463">
            <v>416</v>
          </cell>
        </row>
        <row r="1464">
          <cell r="A1464">
            <v>358</v>
          </cell>
        </row>
        <row r="1465">
          <cell r="A1465">
            <v>357</v>
          </cell>
        </row>
        <row r="1466">
          <cell r="A1466">
            <v>883</v>
          </cell>
        </row>
        <row r="1467">
          <cell r="A1467">
            <v>602</v>
          </cell>
        </row>
        <row r="1468">
          <cell r="A1468">
            <v>945</v>
          </cell>
        </row>
        <row r="1469">
          <cell r="A1469">
            <v>2837</v>
          </cell>
        </row>
        <row r="1470">
          <cell r="A1470">
            <v>263</v>
          </cell>
        </row>
        <row r="1471">
          <cell r="A1471">
            <v>550</v>
          </cell>
        </row>
        <row r="1472">
          <cell r="A1472">
            <v>904</v>
          </cell>
        </row>
        <row r="1473">
          <cell r="A1473">
            <v>382</v>
          </cell>
        </row>
        <row r="1474">
          <cell r="A1474">
            <v>353</v>
          </cell>
        </row>
        <row r="1475">
          <cell r="A1475">
            <v>479</v>
          </cell>
        </row>
        <row r="1476">
          <cell r="A1476">
            <v>404</v>
          </cell>
        </row>
        <row r="1477">
          <cell r="A1477">
            <v>437</v>
          </cell>
        </row>
        <row r="1478">
          <cell r="A1478">
            <v>433</v>
          </cell>
        </row>
        <row r="1479">
          <cell r="A1479">
            <v>1001</v>
          </cell>
        </row>
        <row r="1480">
          <cell r="A1480">
            <v>325</v>
          </cell>
        </row>
        <row r="1481">
          <cell r="A1481">
            <v>3508</v>
          </cell>
        </row>
        <row r="1482">
          <cell r="A1482">
            <v>283</v>
          </cell>
        </row>
        <row r="1483">
          <cell r="A1483">
            <v>672</v>
          </cell>
        </row>
        <row r="1484">
          <cell r="A1484">
            <v>926</v>
          </cell>
        </row>
        <row r="1485">
          <cell r="A1485">
            <v>318</v>
          </cell>
        </row>
        <row r="1486">
          <cell r="A1486">
            <v>264</v>
          </cell>
        </row>
        <row r="1487">
          <cell r="A1487">
            <v>4572</v>
          </cell>
        </row>
        <row r="1488">
          <cell r="A1488">
            <v>478</v>
          </cell>
        </row>
        <row r="1489">
          <cell r="A1489">
            <v>480</v>
          </cell>
        </row>
        <row r="1490">
          <cell r="A1490">
            <v>1568</v>
          </cell>
        </row>
        <row r="1491">
          <cell r="A1491">
            <v>476</v>
          </cell>
        </row>
        <row r="1492">
          <cell r="A1492">
            <v>455</v>
          </cell>
        </row>
        <row r="1493">
          <cell r="A1493">
            <v>535</v>
          </cell>
        </row>
        <row r="1494">
          <cell r="A1494">
            <v>611</v>
          </cell>
        </row>
        <row r="1495">
          <cell r="A1495">
            <v>1121</v>
          </cell>
        </row>
        <row r="1496">
          <cell r="A1496">
            <v>867</v>
          </cell>
        </row>
        <row r="1497">
          <cell r="A1497">
            <v>315</v>
          </cell>
        </row>
        <row r="1498">
          <cell r="A1498">
            <v>291</v>
          </cell>
        </row>
        <row r="1499">
          <cell r="A1499">
            <v>837</v>
          </cell>
        </row>
        <row r="1500">
          <cell r="A1500">
            <v>228</v>
          </cell>
        </row>
        <row r="1501">
          <cell r="A1501">
            <v>827</v>
          </cell>
        </row>
        <row r="1502">
          <cell r="A1502">
            <v>284</v>
          </cell>
        </row>
        <row r="1503">
          <cell r="A1503">
            <v>283</v>
          </cell>
        </row>
        <row r="1504">
          <cell r="A1504">
            <v>11316</v>
          </cell>
        </row>
        <row r="1505">
          <cell r="A1505">
            <v>5749</v>
          </cell>
        </row>
        <row r="1506">
          <cell r="A1506">
            <v>590</v>
          </cell>
        </row>
        <row r="1507">
          <cell r="A1507">
            <v>405</v>
          </cell>
        </row>
        <row r="1508">
          <cell r="A1508">
            <v>986</v>
          </cell>
        </row>
        <row r="1509">
          <cell r="A1509">
            <v>733</v>
          </cell>
        </row>
        <row r="1510">
          <cell r="A1510">
            <v>841</v>
          </cell>
        </row>
        <row r="1511">
          <cell r="A1511">
            <v>244</v>
          </cell>
        </row>
        <row r="1512">
          <cell r="A1512">
            <v>882</v>
          </cell>
        </row>
        <row r="1513">
          <cell r="A1513">
            <v>474</v>
          </cell>
        </row>
        <row r="1514">
          <cell r="A1514">
            <v>213</v>
          </cell>
        </row>
        <row r="1515">
          <cell r="A1515">
            <v>839</v>
          </cell>
        </row>
        <row r="1516">
          <cell r="A1516">
            <v>1317</v>
          </cell>
        </row>
        <row r="1517">
          <cell r="A1517">
            <v>820</v>
          </cell>
        </row>
        <row r="1518">
          <cell r="A1518">
            <v>762</v>
          </cell>
        </row>
        <row r="1519">
          <cell r="A1519">
            <v>1411</v>
          </cell>
        </row>
        <row r="1520">
          <cell r="A1520">
            <v>405</v>
          </cell>
        </row>
        <row r="1521">
          <cell r="A1521">
            <v>926</v>
          </cell>
        </row>
        <row r="1522">
          <cell r="A1522">
            <v>12391</v>
          </cell>
        </row>
        <row r="1523">
          <cell r="A1523">
            <v>2017</v>
          </cell>
        </row>
        <row r="1524">
          <cell r="A1524">
            <v>3193</v>
          </cell>
        </row>
        <row r="1525">
          <cell r="A1525">
            <v>2023</v>
          </cell>
        </row>
        <row r="1526">
          <cell r="A1526">
            <v>477</v>
          </cell>
        </row>
        <row r="1527">
          <cell r="A1527">
            <v>360</v>
          </cell>
        </row>
        <row r="1528">
          <cell r="A1528">
            <v>926</v>
          </cell>
        </row>
        <row r="1529">
          <cell r="A1529">
            <v>1114</v>
          </cell>
        </row>
        <row r="1530">
          <cell r="A1530">
            <v>976</v>
          </cell>
        </row>
        <row r="1531">
          <cell r="A1531">
            <v>3910</v>
          </cell>
        </row>
        <row r="1532">
          <cell r="A1532">
            <v>11299</v>
          </cell>
        </row>
        <row r="1533">
          <cell r="A1533">
            <v>1278</v>
          </cell>
        </row>
        <row r="1534">
          <cell r="A1534">
            <v>3910</v>
          </cell>
        </row>
        <row r="1535">
          <cell r="A1535">
            <v>7537</v>
          </cell>
        </row>
        <row r="1536">
          <cell r="A1536">
            <v>3312</v>
          </cell>
        </row>
        <row r="1537">
          <cell r="A1537">
            <v>1809</v>
          </cell>
        </row>
        <row r="1538">
          <cell r="A1538">
            <v>1706</v>
          </cell>
        </row>
        <row r="1539">
          <cell r="A1539">
            <v>569</v>
          </cell>
        </row>
        <row r="1540">
          <cell r="A1540">
            <v>604</v>
          </cell>
        </row>
        <row r="1541">
          <cell r="A1541">
            <v>1058</v>
          </cell>
        </row>
        <row r="1542">
          <cell r="A1542">
            <v>1252</v>
          </cell>
        </row>
        <row r="1543">
          <cell r="A1543">
            <v>578</v>
          </cell>
        </row>
        <row r="1544">
          <cell r="A1544">
            <v>644</v>
          </cell>
        </row>
        <row r="1545">
          <cell r="A1545">
            <v>890</v>
          </cell>
        </row>
        <row r="1546">
          <cell r="A1546">
            <v>1035</v>
          </cell>
        </row>
        <row r="1547">
          <cell r="A1547">
            <v>387</v>
          </cell>
        </row>
        <row r="1548">
          <cell r="A1548">
            <v>3342</v>
          </cell>
        </row>
        <row r="1549">
          <cell r="A1549">
            <v>1008</v>
          </cell>
        </row>
        <row r="1550">
          <cell r="A1550">
            <v>535</v>
          </cell>
        </row>
        <row r="1551">
          <cell r="A1551">
            <v>823</v>
          </cell>
        </row>
        <row r="1552">
          <cell r="A1552">
            <v>596</v>
          </cell>
        </row>
        <row r="1553">
          <cell r="A1553">
            <v>664</v>
          </cell>
        </row>
        <row r="1554">
          <cell r="A1554">
            <v>444</v>
          </cell>
        </row>
        <row r="1555">
          <cell r="A1555">
            <v>546</v>
          </cell>
        </row>
        <row r="1556">
          <cell r="A1556">
            <v>413</v>
          </cell>
        </row>
        <row r="1557">
          <cell r="A1557">
            <v>660</v>
          </cell>
        </row>
        <row r="1558">
          <cell r="A1558">
            <v>1025</v>
          </cell>
        </row>
        <row r="1559">
          <cell r="A1559">
            <v>875</v>
          </cell>
        </row>
        <row r="1560">
          <cell r="A1560">
            <v>307</v>
          </cell>
        </row>
        <row r="1561">
          <cell r="A1561">
            <v>372</v>
          </cell>
        </row>
        <row r="1562">
          <cell r="A1562">
            <v>1096</v>
          </cell>
        </row>
        <row r="1563">
          <cell r="A1563">
            <v>425</v>
          </cell>
        </row>
        <row r="1564">
          <cell r="A1564">
            <v>386</v>
          </cell>
        </row>
        <row r="1565">
          <cell r="A1565">
            <v>601</v>
          </cell>
        </row>
        <row r="1566">
          <cell r="A1566">
            <v>596</v>
          </cell>
        </row>
        <row r="1567">
          <cell r="A1567">
            <v>629</v>
          </cell>
        </row>
        <row r="1568">
          <cell r="A1568">
            <v>513</v>
          </cell>
        </row>
        <row r="1569">
          <cell r="A1569">
            <v>761</v>
          </cell>
        </row>
        <row r="1570">
          <cell r="A1570">
            <v>365</v>
          </cell>
        </row>
        <row r="1571">
          <cell r="A1571">
            <v>693</v>
          </cell>
        </row>
        <row r="1572">
          <cell r="A1572">
            <v>621</v>
          </cell>
        </row>
        <row r="1573">
          <cell r="A1573">
            <v>1457</v>
          </cell>
        </row>
        <row r="1574">
          <cell r="A1574">
            <v>743</v>
          </cell>
        </row>
        <row r="1575">
          <cell r="A1575">
            <v>809</v>
          </cell>
        </row>
        <row r="1576">
          <cell r="A1576">
            <v>755</v>
          </cell>
        </row>
        <row r="1577">
          <cell r="A1577">
            <v>760</v>
          </cell>
        </row>
        <row r="1578">
          <cell r="A1578">
            <v>943</v>
          </cell>
        </row>
        <row r="1579">
          <cell r="A1579">
            <v>822</v>
          </cell>
        </row>
        <row r="1580">
          <cell r="A1580">
            <v>1641</v>
          </cell>
        </row>
        <row r="1581">
          <cell r="A1581">
            <v>501</v>
          </cell>
        </row>
        <row r="1582">
          <cell r="A1582">
            <v>941</v>
          </cell>
        </row>
        <row r="1583">
          <cell r="A1583">
            <v>371</v>
          </cell>
        </row>
        <row r="1584">
          <cell r="A1584">
            <v>318</v>
          </cell>
        </row>
        <row r="1585">
          <cell r="A1585">
            <v>707</v>
          </cell>
        </row>
        <row r="1586">
          <cell r="A1586">
            <v>525</v>
          </cell>
        </row>
        <row r="1587">
          <cell r="A1587">
            <v>589</v>
          </cell>
        </row>
        <row r="1588">
          <cell r="A1588">
            <v>553</v>
          </cell>
        </row>
        <row r="1589">
          <cell r="A1589">
            <v>743</v>
          </cell>
        </row>
        <row r="1590">
          <cell r="A1590">
            <v>778</v>
          </cell>
        </row>
        <row r="1591">
          <cell r="A1591">
            <v>763</v>
          </cell>
        </row>
        <row r="1592">
          <cell r="A1592">
            <v>746</v>
          </cell>
        </row>
        <row r="1593">
          <cell r="A1593">
            <v>550</v>
          </cell>
        </row>
        <row r="1594">
          <cell r="A1594">
            <v>499</v>
          </cell>
        </row>
        <row r="1595">
          <cell r="A1595">
            <v>476</v>
          </cell>
        </row>
        <row r="1596">
          <cell r="A1596">
            <v>523</v>
          </cell>
        </row>
        <row r="1597">
          <cell r="A1597">
            <v>285</v>
          </cell>
        </row>
        <row r="1598">
          <cell r="A1598">
            <v>316</v>
          </cell>
        </row>
        <row r="1599">
          <cell r="A1599">
            <v>279</v>
          </cell>
        </row>
        <row r="1600">
          <cell r="A1600">
            <v>980</v>
          </cell>
        </row>
        <row r="1601">
          <cell r="A1601">
            <v>709</v>
          </cell>
        </row>
        <row r="1602">
          <cell r="A1602">
            <v>911</v>
          </cell>
        </row>
        <row r="1603">
          <cell r="A1603">
            <v>3178</v>
          </cell>
        </row>
        <row r="1604">
          <cell r="A1604">
            <v>291</v>
          </cell>
        </row>
        <row r="1605">
          <cell r="A1605">
            <v>706</v>
          </cell>
        </row>
        <row r="1606">
          <cell r="A1606">
            <v>1154</v>
          </cell>
        </row>
        <row r="1607">
          <cell r="A1607">
            <v>460</v>
          </cell>
        </row>
        <row r="1608">
          <cell r="A1608">
            <v>1340</v>
          </cell>
        </row>
        <row r="1609">
          <cell r="A1609">
            <v>1110</v>
          </cell>
        </row>
        <row r="1610">
          <cell r="A1610">
            <v>1569</v>
          </cell>
        </row>
        <row r="1611">
          <cell r="A1611">
            <v>804</v>
          </cell>
        </row>
        <row r="1612">
          <cell r="A1612">
            <v>1090</v>
          </cell>
        </row>
        <row r="1613">
          <cell r="A1613">
            <v>1342</v>
          </cell>
        </row>
        <row r="1614">
          <cell r="A1614">
            <v>487</v>
          </cell>
        </row>
        <row r="1615">
          <cell r="A1615">
            <v>157</v>
          </cell>
        </row>
        <row r="1616">
          <cell r="A1616">
            <v>707</v>
          </cell>
        </row>
        <row r="1617">
          <cell r="A1617">
            <v>819</v>
          </cell>
        </row>
        <row r="1618">
          <cell r="A1618">
            <v>602</v>
          </cell>
        </row>
        <row r="1619">
          <cell r="A1619">
            <v>660</v>
          </cell>
        </row>
        <row r="1620">
          <cell r="A1620">
            <v>467</v>
          </cell>
        </row>
        <row r="1621">
          <cell r="A1621">
            <v>236</v>
          </cell>
        </row>
        <row r="1622">
          <cell r="A1622">
            <v>900</v>
          </cell>
        </row>
        <row r="1623">
          <cell r="A1623">
            <v>1345</v>
          </cell>
        </row>
        <row r="1624">
          <cell r="A1624">
            <v>688</v>
          </cell>
        </row>
        <row r="1625">
          <cell r="A1625">
            <v>893</v>
          </cell>
        </row>
        <row r="1626">
          <cell r="A1626">
            <v>1242</v>
          </cell>
        </row>
        <row r="1627">
          <cell r="A1627">
            <v>10267</v>
          </cell>
        </row>
        <row r="1628">
          <cell r="A1628">
            <v>20663</v>
          </cell>
        </row>
        <row r="1629">
          <cell r="A1629">
            <v>2783</v>
          </cell>
        </row>
        <row r="1630">
          <cell r="A1630">
            <v>442</v>
          </cell>
        </row>
        <row r="1631">
          <cell r="A1631">
            <v>958</v>
          </cell>
        </row>
        <row r="1632">
          <cell r="A1632">
            <v>982</v>
          </cell>
        </row>
        <row r="1633">
          <cell r="A1633">
            <v>736</v>
          </cell>
        </row>
        <row r="1634">
          <cell r="A1634">
            <v>402</v>
          </cell>
        </row>
        <row r="1635">
          <cell r="A1635">
            <v>492</v>
          </cell>
        </row>
        <row r="1636">
          <cell r="A1636">
            <v>857</v>
          </cell>
        </row>
        <row r="1637">
          <cell r="A1637">
            <v>779</v>
          </cell>
        </row>
        <row r="1638">
          <cell r="A1638">
            <v>811</v>
          </cell>
        </row>
        <row r="1639">
          <cell r="A1639">
            <v>597</v>
          </cell>
        </row>
        <row r="1640">
          <cell r="A1640">
            <v>7185</v>
          </cell>
        </row>
        <row r="1641">
          <cell r="A1641">
            <v>828</v>
          </cell>
        </row>
        <row r="1642">
          <cell r="A1642">
            <v>505</v>
          </cell>
        </row>
        <row r="1643">
          <cell r="A1643">
            <v>562</v>
          </cell>
        </row>
        <row r="1644">
          <cell r="A1644">
            <v>502</v>
          </cell>
        </row>
        <row r="1645">
          <cell r="A1645">
            <v>994</v>
          </cell>
        </row>
        <row r="1646">
          <cell r="A1646">
            <v>898</v>
          </cell>
        </row>
        <row r="1647">
          <cell r="A1647">
            <v>1406</v>
          </cell>
        </row>
        <row r="1648">
          <cell r="A1648">
            <v>757</v>
          </cell>
        </row>
        <row r="1649">
          <cell r="A1649">
            <v>777</v>
          </cell>
        </row>
        <row r="1650">
          <cell r="A1650">
            <v>512</v>
          </cell>
        </row>
        <row r="1651">
          <cell r="A1651">
            <v>820</v>
          </cell>
        </row>
        <row r="1652">
          <cell r="A1652">
            <v>812</v>
          </cell>
        </row>
        <row r="1653">
          <cell r="A1653">
            <v>1046</v>
          </cell>
        </row>
        <row r="1654">
          <cell r="A1654">
            <v>335</v>
          </cell>
        </row>
        <row r="1655">
          <cell r="A1655">
            <v>426</v>
          </cell>
        </row>
        <row r="1656">
          <cell r="A1656">
            <v>336</v>
          </cell>
        </row>
        <row r="1657">
          <cell r="A1657">
            <v>326</v>
          </cell>
        </row>
        <row r="1658">
          <cell r="A1658">
            <v>608</v>
          </cell>
        </row>
        <row r="1659">
          <cell r="A1659">
            <v>689</v>
          </cell>
        </row>
        <row r="1660">
          <cell r="A1660">
            <v>393</v>
          </cell>
        </row>
        <row r="1661">
          <cell r="A1661">
            <v>415</v>
          </cell>
        </row>
        <row r="1662">
          <cell r="A1662">
            <v>1695</v>
          </cell>
        </row>
        <row r="1663">
          <cell r="A1663">
            <v>516</v>
          </cell>
        </row>
        <row r="1664">
          <cell r="A1664">
            <v>2135</v>
          </cell>
        </row>
        <row r="1665">
          <cell r="A1665">
            <v>473</v>
          </cell>
        </row>
        <row r="1666">
          <cell r="A1666">
            <v>752</v>
          </cell>
        </row>
        <row r="1667">
          <cell r="A1667">
            <v>479</v>
          </cell>
        </row>
        <row r="1668">
          <cell r="A1668">
            <v>443</v>
          </cell>
        </row>
        <row r="1669">
          <cell r="A1669">
            <v>537</v>
          </cell>
        </row>
        <row r="1670">
          <cell r="A1670">
            <v>315</v>
          </cell>
        </row>
        <row r="1671">
          <cell r="A1671">
            <v>621</v>
          </cell>
        </row>
        <row r="1672">
          <cell r="A1672">
            <v>905</v>
          </cell>
        </row>
        <row r="1673">
          <cell r="A1673">
            <v>2484</v>
          </cell>
        </row>
        <row r="1674">
          <cell r="A1674">
            <v>436</v>
          </cell>
        </row>
        <row r="1675">
          <cell r="A1675">
            <v>2038</v>
          </cell>
        </row>
        <row r="1676">
          <cell r="A1676">
            <v>1085</v>
          </cell>
        </row>
        <row r="1677">
          <cell r="A1677">
            <v>2056</v>
          </cell>
        </row>
        <row r="1678">
          <cell r="A1678">
            <v>499</v>
          </cell>
        </row>
        <row r="1679">
          <cell r="A1679">
            <v>989</v>
          </cell>
        </row>
        <row r="1680">
          <cell r="A1680">
            <v>468</v>
          </cell>
        </row>
        <row r="1681">
          <cell r="A1681">
            <v>422</v>
          </cell>
        </row>
        <row r="1682">
          <cell r="A1682">
            <v>495</v>
          </cell>
        </row>
        <row r="1683">
          <cell r="A1683">
            <v>443</v>
          </cell>
        </row>
        <row r="1684">
          <cell r="A1684">
            <v>1946</v>
          </cell>
        </row>
        <row r="1685">
          <cell r="A1685">
            <v>2547</v>
          </cell>
        </row>
        <row r="1686">
          <cell r="A1686">
            <v>420</v>
          </cell>
        </row>
        <row r="1687">
          <cell r="A1687">
            <v>1041</v>
          </cell>
        </row>
        <row r="1688">
          <cell r="A1688">
            <v>309</v>
          </cell>
        </row>
        <row r="1689">
          <cell r="A1689">
            <v>330</v>
          </cell>
        </row>
        <row r="1690">
          <cell r="A1690">
            <v>321</v>
          </cell>
        </row>
        <row r="1691">
          <cell r="A1691">
            <v>364</v>
          </cell>
        </row>
        <row r="1692">
          <cell r="A1692">
            <v>952</v>
          </cell>
        </row>
        <row r="1693">
          <cell r="A1693">
            <v>1114</v>
          </cell>
        </row>
        <row r="1694">
          <cell r="A1694">
            <v>656</v>
          </cell>
        </row>
        <row r="1695">
          <cell r="A1695">
            <v>408</v>
          </cell>
        </row>
        <row r="1696">
          <cell r="A1696">
            <v>1085</v>
          </cell>
        </row>
        <row r="1697">
          <cell r="A1697">
            <v>2440</v>
          </cell>
        </row>
        <row r="1698">
          <cell r="A1698">
            <v>550</v>
          </cell>
        </row>
        <row r="1699">
          <cell r="A1699">
            <v>830</v>
          </cell>
        </row>
        <row r="1700">
          <cell r="A1700">
            <v>335</v>
          </cell>
        </row>
        <row r="1701">
          <cell r="A1701">
            <v>687</v>
          </cell>
        </row>
        <row r="1702">
          <cell r="A1702">
            <v>421</v>
          </cell>
        </row>
        <row r="1703">
          <cell r="A1703">
            <v>929</v>
          </cell>
        </row>
        <row r="1704">
          <cell r="A1704">
            <v>951</v>
          </cell>
        </row>
        <row r="1705">
          <cell r="A1705">
            <v>648</v>
          </cell>
        </row>
        <row r="1706">
          <cell r="A1706">
            <v>421</v>
          </cell>
        </row>
        <row r="1707">
          <cell r="A1707">
            <v>931</v>
          </cell>
        </row>
        <row r="1708">
          <cell r="A1708">
            <v>959</v>
          </cell>
        </row>
        <row r="1709">
          <cell r="A1709">
            <v>893</v>
          </cell>
        </row>
        <row r="1710">
          <cell r="A1710">
            <v>1028</v>
          </cell>
        </row>
        <row r="1711">
          <cell r="A1711">
            <v>0</v>
          </cell>
        </row>
        <row r="1712">
          <cell r="A1712">
            <v>2431</v>
          </cell>
        </row>
        <row r="1713">
          <cell r="A1713">
            <v>1622</v>
          </cell>
        </row>
        <row r="1714">
          <cell r="A1714">
            <v>796</v>
          </cell>
        </row>
        <row r="1715">
          <cell r="A1715">
            <v>863</v>
          </cell>
        </row>
        <row r="1716">
          <cell r="A1716">
            <v>883</v>
          </cell>
        </row>
        <row r="1717">
          <cell r="A1717">
            <v>292</v>
          </cell>
        </row>
        <row r="1718">
          <cell r="A1718">
            <v>619</v>
          </cell>
        </row>
        <row r="1719">
          <cell r="A1719">
            <v>788</v>
          </cell>
        </row>
        <row r="1720">
          <cell r="A1720">
            <v>336</v>
          </cell>
        </row>
        <row r="1721">
          <cell r="A1721">
            <v>550</v>
          </cell>
        </row>
        <row r="1722">
          <cell r="A1722">
            <v>446</v>
          </cell>
        </row>
        <row r="1723">
          <cell r="A1723">
            <v>440</v>
          </cell>
        </row>
        <row r="1724">
          <cell r="A1724">
            <v>712</v>
          </cell>
        </row>
        <row r="1725">
          <cell r="A1725">
            <v>310</v>
          </cell>
        </row>
        <row r="1726">
          <cell r="A1726">
            <v>334</v>
          </cell>
        </row>
        <row r="1727">
          <cell r="A1727">
            <v>298</v>
          </cell>
        </row>
        <row r="1728">
          <cell r="A1728">
            <v>1845</v>
          </cell>
        </row>
        <row r="1729">
          <cell r="A1729">
            <v>641</v>
          </cell>
        </row>
        <row r="1730">
          <cell r="A1730">
            <v>1447</v>
          </cell>
        </row>
        <row r="1731">
          <cell r="A1731">
            <v>377</v>
          </cell>
        </row>
        <row r="1732">
          <cell r="A1732">
            <v>845</v>
          </cell>
        </row>
        <row r="1733">
          <cell r="A1733">
            <v>972</v>
          </cell>
        </row>
        <row r="1734">
          <cell r="A1734">
            <v>385</v>
          </cell>
        </row>
        <row r="1735">
          <cell r="A1735">
            <v>0</v>
          </cell>
        </row>
        <row r="1736">
          <cell r="A1736">
            <v>481</v>
          </cell>
        </row>
        <row r="1737">
          <cell r="A1737">
            <v>798</v>
          </cell>
        </row>
        <row r="1738">
          <cell r="A1738">
            <v>870</v>
          </cell>
        </row>
        <row r="1739">
          <cell r="A1739">
            <v>389</v>
          </cell>
        </row>
        <row r="1740">
          <cell r="A1740">
            <v>1699</v>
          </cell>
        </row>
        <row r="1741">
          <cell r="A1741">
            <v>272</v>
          </cell>
        </row>
        <row r="1742">
          <cell r="A1742">
            <v>615</v>
          </cell>
        </row>
        <row r="1743">
          <cell r="A1743">
            <v>223</v>
          </cell>
        </row>
        <row r="1744">
          <cell r="A1744">
            <v>540</v>
          </cell>
        </row>
        <row r="1745">
          <cell r="A1745">
            <v>733</v>
          </cell>
        </row>
        <row r="1746">
          <cell r="A1746">
            <v>966</v>
          </cell>
        </row>
        <row r="1747">
          <cell r="A1747">
            <v>751</v>
          </cell>
        </row>
        <row r="1748">
          <cell r="A1748">
            <v>0</v>
          </cell>
        </row>
        <row r="1749">
          <cell r="A1749">
            <v>533</v>
          </cell>
        </row>
        <row r="1750">
          <cell r="A1750">
            <v>407</v>
          </cell>
        </row>
        <row r="1751">
          <cell r="A1751">
            <v>492</v>
          </cell>
        </row>
        <row r="1752">
          <cell r="A1752">
            <v>140</v>
          </cell>
        </row>
        <row r="1753">
          <cell r="A1753">
            <v>426</v>
          </cell>
        </row>
        <row r="1754">
          <cell r="A1754">
            <v>555</v>
          </cell>
        </row>
        <row r="1755">
          <cell r="A1755">
            <v>567</v>
          </cell>
        </row>
        <row r="1756">
          <cell r="A1756">
            <v>520</v>
          </cell>
        </row>
        <row r="1757">
          <cell r="A1757">
            <v>302</v>
          </cell>
        </row>
        <row r="1758">
          <cell r="A1758">
            <v>294</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Composition"/>
      <sheetName val="sqlData"/>
      <sheetName val="maps"/>
      <sheetName val="exhibits"/>
      <sheetName val="data master"/>
    </sheetNames>
    <sheetDataSet>
      <sheetData sheetId="0"/>
      <sheetData sheetId="1"/>
      <sheetData sheetId="2">
        <row r="2">
          <cell r="A2" t="str">
            <v>USD</v>
          </cell>
        </row>
        <row r="3">
          <cell r="A3" t="str">
            <v>EUR</v>
          </cell>
        </row>
        <row r="4">
          <cell r="A4" t="str">
            <v>GBP</v>
          </cell>
        </row>
        <row r="5">
          <cell r="A5" t="str">
            <v>CAD</v>
          </cell>
        </row>
      </sheetData>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ulative Grade"/>
      <sheetName val="DataDump"/>
      <sheetName val="Defaulted Issuer Counts"/>
      <sheetName val="All Grades"/>
      <sheetName val="By Rating"/>
      <sheetName val="By Sector"/>
      <sheetName val="front-page data"/>
      <sheetName val="maps"/>
    </sheetNames>
    <sheetDataSet>
      <sheetData sheetId="0" refreshError="1"/>
      <sheetData sheetId="1">
        <row r="4">
          <cell r="A4" t="str">
            <v>ReportDate</v>
          </cell>
          <cell r="B4" t="str">
            <v>Issuer.Global</v>
          </cell>
          <cell r="C4" t="str">
            <v>Issuer.US</v>
          </cell>
          <cell r="D4" t="str">
            <v>Issuer.EU</v>
          </cell>
          <cell r="F4" t="str">
            <v>Par.Global</v>
          </cell>
          <cell r="G4" t="str">
            <v>Par.US</v>
          </cell>
          <cell r="H4" t="str">
            <v>Par.EU</v>
          </cell>
          <cell r="J4" t="str">
            <v>Loans.US</v>
          </cell>
          <cell r="L4" t="str">
            <v>Issuer.Count</v>
          </cell>
          <cell r="M4" t="str">
            <v>Par.Value</v>
          </cell>
          <cell r="N4" t="str">
            <v>Loans.Count</v>
          </cell>
          <cell r="P4" t="str">
            <v>Next01mo</v>
          </cell>
          <cell r="Q4" t="str">
            <v>Next02mo</v>
          </cell>
          <cell r="R4" t="str">
            <v>Next03mo</v>
          </cell>
          <cell r="S4" t="str">
            <v>Next04mo</v>
          </cell>
          <cell r="T4" t="str">
            <v>Next05mo</v>
          </cell>
          <cell r="U4" t="str">
            <v>Next06mo</v>
          </cell>
          <cell r="V4" t="str">
            <v>Next07mo</v>
          </cell>
          <cell r="W4" t="str">
            <v>Next08mo</v>
          </cell>
          <cell r="X4" t="str">
            <v>Next09mo</v>
          </cell>
          <cell r="Y4" t="str">
            <v>Next10mo</v>
          </cell>
          <cell r="Z4" t="str">
            <v>Next11mo</v>
          </cell>
          <cell r="AA4" t="str">
            <v>Next12mo</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1.03.02"/>
      <sheetName val="e1.03.03"/>
      <sheetName val="e1.03.04"/>
      <sheetName val="e1.03.05"/>
      <sheetName val="e1.03.06"/>
      <sheetName val="e1.03.08"/>
      <sheetName val="e1.03.09"/>
      <sheetName val="e2.02.01"/>
      <sheetName val="e2.02.02"/>
      <sheetName val="e2.02.03"/>
      <sheetName val="e2.02.04"/>
      <sheetName val="e2.02.05"/>
      <sheetName val="e2.02.06"/>
      <sheetName val="e2.02.07"/>
      <sheetName val="e2.02.08"/>
      <sheetName val="e2.02.09"/>
      <sheetName val="quarterly"/>
      <sheetName val="sqlDataIBK"/>
      <sheetName val="maps"/>
      <sheetName val="e1.03.01"/>
      <sheetName val="e1.03.07"/>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27">
          <cell r="A27">
            <v>6</v>
          </cell>
        </row>
        <row r="28">
          <cell r="A28">
            <v>5</v>
          </cell>
        </row>
      </sheetData>
      <sheetData sheetId="19"/>
      <sheetData sheetId="2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ance % mkt"/>
      <sheetName val="use of proceeds"/>
      <sheetName val="fallen angels"/>
      <sheetName val="callable"/>
      <sheetName val="defaults"/>
      <sheetName val="distr exch chart"/>
      <sheetName val="fund flows"/>
      <sheetName val="mut fund liquidity"/>
      <sheetName val="Sheet1"/>
      <sheetName val="distr exch data"/>
    </sheetNames>
    <sheetDataSet>
      <sheetData sheetId="0" refreshError="1">
        <row r="1">
          <cell r="A1" t="str">
            <v>Exhibit 1.3.01: New Issue Volume</v>
          </cell>
        </row>
        <row r="2">
          <cell r="A2" t="str">
            <v>By Principal Amount</v>
          </cell>
        </row>
        <row r="3">
          <cell r="A3" t="str">
            <v>1977 - Third Quarter 2008</v>
          </cell>
        </row>
        <row r="5">
          <cell r="B5" t="str">
            <v>Bonds</v>
          </cell>
        </row>
        <row r="6">
          <cell r="A6">
            <v>28490</v>
          </cell>
          <cell r="B6">
            <v>1040.7</v>
          </cell>
        </row>
        <row r="7">
          <cell r="A7">
            <v>28855</v>
          </cell>
          <cell r="B7">
            <v>1578.5</v>
          </cell>
        </row>
        <row r="8">
          <cell r="A8">
            <v>29220</v>
          </cell>
          <cell r="B8">
            <v>1399.8</v>
          </cell>
        </row>
        <row r="9">
          <cell r="A9">
            <v>29586</v>
          </cell>
          <cell r="B9">
            <v>1429.3</v>
          </cell>
        </row>
        <row r="10">
          <cell r="A10">
            <v>29951</v>
          </cell>
          <cell r="B10">
            <v>1536.3</v>
          </cell>
        </row>
        <row r="11">
          <cell r="A11">
            <v>30316</v>
          </cell>
          <cell r="B11">
            <v>2683.5</v>
          </cell>
        </row>
        <row r="12">
          <cell r="A12">
            <v>30681</v>
          </cell>
          <cell r="B12">
            <v>7765.2</v>
          </cell>
        </row>
        <row r="13">
          <cell r="A13">
            <v>31047</v>
          </cell>
          <cell r="B13">
            <v>15238.9</v>
          </cell>
        </row>
        <row r="14">
          <cell r="A14">
            <v>31412</v>
          </cell>
          <cell r="B14">
            <v>15619.8</v>
          </cell>
        </row>
        <row r="15">
          <cell r="A15">
            <v>31777</v>
          </cell>
          <cell r="B15">
            <v>33258.595999999998</v>
          </cell>
        </row>
        <row r="16">
          <cell r="A16">
            <v>32142</v>
          </cell>
          <cell r="B16">
            <v>30477.891000000003</v>
          </cell>
        </row>
        <row r="17">
          <cell r="A17">
            <v>32508</v>
          </cell>
          <cell r="B17">
            <v>31095.235000000001</v>
          </cell>
        </row>
        <row r="18">
          <cell r="A18">
            <v>32873</v>
          </cell>
          <cell r="B18">
            <v>28723.200000000001</v>
          </cell>
        </row>
        <row r="19">
          <cell r="A19">
            <v>33238</v>
          </cell>
          <cell r="B19">
            <v>1397</v>
          </cell>
        </row>
        <row r="20">
          <cell r="A20">
            <v>33603</v>
          </cell>
          <cell r="B20">
            <v>9967</v>
          </cell>
        </row>
        <row r="21">
          <cell r="A21">
            <v>33969</v>
          </cell>
          <cell r="B21">
            <v>41371.1</v>
          </cell>
        </row>
        <row r="22">
          <cell r="A22">
            <v>34334</v>
          </cell>
          <cell r="B22">
            <v>74633.399999999994</v>
          </cell>
        </row>
        <row r="23">
          <cell r="A23">
            <v>34699</v>
          </cell>
          <cell r="B23">
            <v>42395.3</v>
          </cell>
        </row>
        <row r="24">
          <cell r="A24">
            <v>35064</v>
          </cell>
          <cell r="B24">
            <v>45986.8</v>
          </cell>
        </row>
        <row r="25">
          <cell r="A25">
            <v>35430</v>
          </cell>
          <cell r="B25">
            <v>70971.186093318189</v>
          </cell>
        </row>
        <row r="26">
          <cell r="A26">
            <v>35795</v>
          </cell>
          <cell r="B26">
            <v>130674.13892320535</v>
          </cell>
        </row>
        <row r="27">
          <cell r="A27">
            <v>36160</v>
          </cell>
          <cell r="B27">
            <v>154438.50081852055</v>
          </cell>
        </row>
        <row r="28">
          <cell r="A28">
            <v>36525</v>
          </cell>
          <cell r="B28">
            <v>107952.26735506077</v>
          </cell>
        </row>
        <row r="29">
          <cell r="A29">
            <v>36891</v>
          </cell>
          <cell r="B29">
            <v>54774.481206321463</v>
          </cell>
        </row>
        <row r="30">
          <cell r="A30">
            <v>37256</v>
          </cell>
          <cell r="B30">
            <v>83554.146836327069</v>
          </cell>
        </row>
        <row r="31">
          <cell r="A31">
            <v>37621</v>
          </cell>
          <cell r="B31">
            <v>62045.655552605327</v>
          </cell>
        </row>
        <row r="32">
          <cell r="A32">
            <v>37986</v>
          </cell>
          <cell r="B32">
            <v>141785.12042903758</v>
          </cell>
        </row>
        <row r="33">
          <cell r="A33">
            <v>38352</v>
          </cell>
          <cell r="B33">
            <v>159209.06107210234</v>
          </cell>
        </row>
        <row r="34">
          <cell r="A34">
            <v>38717</v>
          </cell>
          <cell r="B34">
            <v>116778.62666954161</v>
          </cell>
        </row>
        <row r="35">
          <cell r="A35">
            <v>39082</v>
          </cell>
          <cell r="B35">
            <v>172094.6147804379</v>
          </cell>
        </row>
        <row r="36">
          <cell r="A36">
            <v>39447</v>
          </cell>
          <cell r="B36">
            <v>158483.43803610155</v>
          </cell>
        </row>
        <row r="37">
          <cell r="A37">
            <v>39813</v>
          </cell>
          <cell r="B37">
            <v>52335.021999999997</v>
          </cell>
        </row>
        <row r="39">
          <cell r="A39">
            <v>40178</v>
          </cell>
        </row>
      </sheetData>
      <sheetData sheetId="1" refreshError="1"/>
      <sheetData sheetId="2" refreshError="1"/>
      <sheetData sheetId="3" refreshError="1"/>
      <sheetData sheetId="4" refreshError="1"/>
      <sheetData sheetId="5" refreshError="1"/>
      <sheetData sheetId="6" refreshError="1">
        <row r="3">
          <cell r="B3" t="str">
            <v>Corp-High Yield WO</v>
          </cell>
        </row>
        <row r="6">
          <cell r="A6" t="str">
            <v>Date</v>
          </cell>
          <cell r="B6" t="str">
            <v>Change</v>
          </cell>
          <cell r="C6" t="str">
            <v>% Change</v>
          </cell>
          <cell r="D6" t="str">
            <v>Assets</v>
          </cell>
          <cell r="E6" t="str">
            <v>Trailing 3-week Flows into HY Funds</v>
          </cell>
        </row>
      </sheetData>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ows"/>
      <sheetName val="zero rates buy time"/>
      <sheetName val="deleveraging"/>
      <sheetName val="leverage buckets"/>
      <sheetName val="LBOs"/>
      <sheetName val="econ - gdp &amp; emplyment"/>
      <sheetName val="redefaults"/>
      <sheetName val="maturities"/>
      <sheetName val="technicals"/>
      <sheetName val="market reopens"/>
      <sheetName val="loans"/>
      <sheetName val="libor coupons"/>
      <sheetName val="default forecast"/>
      <sheetName val="spread forecast"/>
      <sheetName val="return forecast"/>
      <sheetName val="LBOs 4Q09"/>
      <sheetName val="LBOs 3Q09"/>
      <sheetName val="LBOs 1Q10"/>
    </sheetNames>
    <sheetDataSet>
      <sheetData sheetId="0">
        <row r="23">
          <cell r="G23" t="str">
            <v>FY</v>
          </cell>
        </row>
        <row r="26">
          <cell r="C26" t="str">
            <v>Filter</v>
          </cell>
        </row>
      </sheetData>
      <sheetData sheetId="1" refreshError="1"/>
      <sheetData sheetId="2">
        <row r="5">
          <cell r="J5" t="str">
            <v>Uses of Proceeds</v>
          </cell>
        </row>
        <row r="6">
          <cell r="J6" t="str">
            <v>Refinancing</v>
          </cell>
          <cell r="K6" t="str">
            <v>Acquisition</v>
          </cell>
          <cell r="L6" t="str">
            <v>Capex</v>
          </cell>
          <cell r="M6" t="str">
            <v>GCP</v>
          </cell>
          <cell r="N6" t="str">
            <v>Dividend</v>
          </cell>
        </row>
        <row r="7">
          <cell r="J7">
            <v>2275.2122039794922</v>
          </cell>
          <cell r="K7">
            <v>1193.1749725341797</v>
          </cell>
          <cell r="M7">
            <v>924</v>
          </cell>
        </row>
        <row r="8">
          <cell r="J8">
            <v>2425.8933296203613</v>
          </cell>
          <cell r="K8">
            <v>932.22666168212891</v>
          </cell>
          <cell r="M8">
            <v>2287.8333320617676</v>
          </cell>
          <cell r="N8">
            <v>41.666667938232422</v>
          </cell>
        </row>
        <row r="9">
          <cell r="J9">
            <v>2527.4298553466797</v>
          </cell>
          <cell r="K9">
            <v>1263.9698715209961</v>
          </cell>
          <cell r="M9">
            <v>2712.1000137329102</v>
          </cell>
        </row>
        <row r="10">
          <cell r="J10">
            <v>3676.6800079345703</v>
          </cell>
          <cell r="K10">
            <v>1069.5599975585938</v>
          </cell>
          <cell r="M10">
            <v>1409.25</v>
          </cell>
        </row>
        <row r="11">
          <cell r="J11">
            <v>5719.47607421875</v>
          </cell>
          <cell r="K11">
            <v>1492.5650024414063</v>
          </cell>
          <cell r="M11">
            <v>3023.0399932861328</v>
          </cell>
        </row>
        <row r="12">
          <cell r="J12">
            <v>3012.2099838256836</v>
          </cell>
          <cell r="K12">
            <v>848</v>
          </cell>
          <cell r="M12">
            <v>2406.5699768066406</v>
          </cell>
          <cell r="N12">
            <v>500.97999572753906</v>
          </cell>
        </row>
        <row r="13">
          <cell r="J13">
            <v>2409.2099914550781</v>
          </cell>
          <cell r="K13">
            <v>468.94999694824219</v>
          </cell>
          <cell r="M13">
            <v>859</v>
          </cell>
        </row>
        <row r="14">
          <cell r="J14">
            <v>2441.9449920654297</v>
          </cell>
          <cell r="K14">
            <v>500.48999786376953</v>
          </cell>
          <cell r="M14">
            <v>2529.3350067138672</v>
          </cell>
        </row>
        <row r="15">
          <cell r="J15">
            <v>927.5</v>
          </cell>
          <cell r="K15">
            <v>1203.3800048828125</v>
          </cell>
          <cell r="M15">
            <v>1060</v>
          </cell>
        </row>
        <row r="16">
          <cell r="J16">
            <v>5121.5799865722656</v>
          </cell>
          <cell r="K16">
            <v>1045</v>
          </cell>
          <cell r="M16">
            <v>1171.5</v>
          </cell>
        </row>
        <row r="17">
          <cell r="J17">
            <v>2596.3699951171875</v>
          </cell>
          <cell r="K17">
            <v>2523.5</v>
          </cell>
          <cell r="L17">
            <v>24.149999618530273</v>
          </cell>
          <cell r="M17">
            <v>2054.2700042724609</v>
          </cell>
          <cell r="N17">
            <v>300</v>
          </cell>
        </row>
        <row r="18">
          <cell r="J18">
            <v>956.7599983215332</v>
          </cell>
          <cell r="K18">
            <v>677.04999923706055</v>
          </cell>
          <cell r="M18">
            <v>2359.0500030517578</v>
          </cell>
        </row>
        <row r="19">
          <cell r="J19">
            <v>4476.1549987792969</v>
          </cell>
          <cell r="K19">
            <v>531.15499877929688</v>
          </cell>
          <cell r="M19">
            <v>4001</v>
          </cell>
        </row>
        <row r="20">
          <cell r="J20">
            <v>2944.0200042724609</v>
          </cell>
          <cell r="K20">
            <v>1264.5</v>
          </cell>
          <cell r="M20">
            <v>3335</v>
          </cell>
          <cell r="N20">
            <v>770</v>
          </cell>
        </row>
        <row r="21">
          <cell r="J21">
            <v>3256.375</v>
          </cell>
          <cell r="K21">
            <v>1699.0350036621094</v>
          </cell>
          <cell r="M21">
            <v>5043.6200408935547</v>
          </cell>
        </row>
        <row r="22">
          <cell r="J22">
            <v>2682.228609085083</v>
          </cell>
          <cell r="K22">
            <v>1059.1666660308838</v>
          </cell>
          <cell r="L22">
            <v>125</v>
          </cell>
          <cell r="M22">
            <v>455.77166938781738</v>
          </cell>
        </row>
        <row r="23">
          <cell r="J23">
            <v>5686.9608612060547</v>
          </cell>
          <cell r="K23">
            <v>347.97000122070313</v>
          </cell>
          <cell r="L23">
            <v>425</v>
          </cell>
          <cell r="M23">
            <v>3520.4508895874023</v>
          </cell>
        </row>
        <row r="24">
          <cell r="J24">
            <v>7345.7216682434082</v>
          </cell>
          <cell r="K24">
            <v>1535.9166679382324</v>
          </cell>
          <cell r="L24">
            <v>1713</v>
          </cell>
          <cell r="M24">
            <v>6139.6716651916504</v>
          </cell>
          <cell r="N24">
            <v>138.6849365234375</v>
          </cell>
        </row>
        <row r="25">
          <cell r="J25">
            <v>6604.5749969482422</v>
          </cell>
          <cell r="K25">
            <v>2021.8999938964844</v>
          </cell>
          <cell r="L25">
            <v>3281</v>
          </cell>
          <cell r="M25">
            <v>5310.1258163452148</v>
          </cell>
          <cell r="N25">
            <v>100</v>
          </cell>
        </row>
        <row r="26">
          <cell r="J26">
            <v>4169.329216003418</v>
          </cell>
          <cell r="K26">
            <v>3181.829216003418</v>
          </cell>
          <cell r="L26">
            <v>663.30000305175781</v>
          </cell>
          <cell r="M26">
            <v>1450</v>
          </cell>
        </row>
        <row r="27">
          <cell r="J27">
            <v>7066.4470977783203</v>
          </cell>
          <cell r="K27">
            <v>2754.4549942016602</v>
          </cell>
          <cell r="L27">
            <v>1691</v>
          </cell>
          <cell r="M27">
            <v>1735</v>
          </cell>
        </row>
        <row r="28">
          <cell r="J28">
            <v>5868.6699829101563</v>
          </cell>
          <cell r="K28">
            <v>872</v>
          </cell>
          <cell r="L28">
            <v>4594.0992584228516</v>
          </cell>
          <cell r="M28">
            <v>3199.7205505371094</v>
          </cell>
          <cell r="N28">
            <v>350</v>
          </cell>
        </row>
        <row r="29">
          <cell r="J29">
            <v>3957.5349998474121</v>
          </cell>
          <cell r="K29">
            <v>1252.5</v>
          </cell>
          <cell r="L29">
            <v>2578.4424133300781</v>
          </cell>
          <cell r="M29">
            <v>1814.4749984741211</v>
          </cell>
        </row>
        <row r="30">
          <cell r="J30">
            <v>4295.5142498016357</v>
          </cell>
          <cell r="K30">
            <v>1900</v>
          </cell>
          <cell r="L30">
            <v>400</v>
          </cell>
          <cell r="M30">
            <v>1065.6350002288818</v>
          </cell>
        </row>
        <row r="31">
          <cell r="J31">
            <v>6280.8403816223145</v>
          </cell>
          <cell r="K31">
            <v>4012.730411529541</v>
          </cell>
          <cell r="L31">
            <v>2218.6362152099609</v>
          </cell>
          <cell r="M31">
            <v>449.5</v>
          </cell>
          <cell r="N31">
            <v>250</v>
          </cell>
        </row>
        <row r="32">
          <cell r="J32">
            <v>9746.345458984375</v>
          </cell>
          <cell r="K32">
            <v>5234.9754219055176</v>
          </cell>
          <cell r="L32">
            <v>4404.9999847412109</v>
          </cell>
          <cell r="M32">
            <v>708.5</v>
          </cell>
        </row>
        <row r="33">
          <cell r="J33">
            <v>6701.0950012207031</v>
          </cell>
          <cell r="K33">
            <v>8791.2089691162109</v>
          </cell>
          <cell r="L33">
            <v>3602.081111907959</v>
          </cell>
          <cell r="M33">
            <v>745</v>
          </cell>
        </row>
        <row r="34">
          <cell r="J34">
            <v>8315.0649929046631</v>
          </cell>
          <cell r="K34">
            <v>1467.75</v>
          </cell>
          <cell r="L34">
            <v>8025.4839553833008</v>
          </cell>
          <cell r="M34">
            <v>1584.9000091552734</v>
          </cell>
          <cell r="N34">
            <v>319.96499443054199</v>
          </cell>
        </row>
        <row r="35">
          <cell r="J35">
            <v>8732.3387966156006</v>
          </cell>
          <cell r="K35">
            <v>3805.4210433959961</v>
          </cell>
          <cell r="L35">
            <v>2474.8499984741211</v>
          </cell>
          <cell r="M35">
            <v>3464.0644435882568</v>
          </cell>
          <cell r="N35">
            <v>1492.7362308502197</v>
          </cell>
        </row>
        <row r="36">
          <cell r="J36">
            <v>6845.517219543457</v>
          </cell>
          <cell r="K36">
            <v>3441.2299957275391</v>
          </cell>
          <cell r="L36">
            <v>5147.3410987854004</v>
          </cell>
          <cell r="M36">
            <v>645</v>
          </cell>
          <cell r="N36">
            <v>67.379997253417969</v>
          </cell>
        </row>
        <row r="37">
          <cell r="J37">
            <v>9676.6060733795166</v>
          </cell>
          <cell r="K37">
            <v>2451.1800022125244</v>
          </cell>
          <cell r="L37">
            <v>2913.4091491699219</v>
          </cell>
          <cell r="M37">
            <v>796.87807464599609</v>
          </cell>
        </row>
        <row r="38">
          <cell r="J38">
            <v>1615.2950057983398</v>
          </cell>
          <cell r="K38">
            <v>1087.5</v>
          </cell>
          <cell r="M38">
            <v>619.41500091552734</v>
          </cell>
        </row>
        <row r="39">
          <cell r="J39">
            <v>912.5</v>
          </cell>
          <cell r="K39">
            <v>1462.5</v>
          </cell>
          <cell r="L39">
            <v>40</v>
          </cell>
        </row>
        <row r="40">
          <cell r="J40">
            <v>972.5</v>
          </cell>
          <cell r="K40">
            <v>767.5</v>
          </cell>
          <cell r="L40">
            <v>1550</v>
          </cell>
          <cell r="M40">
            <v>350</v>
          </cell>
          <cell r="N40">
            <v>200</v>
          </cell>
        </row>
        <row r="41">
          <cell r="J41">
            <v>4669.5</v>
          </cell>
          <cell r="K41">
            <v>775</v>
          </cell>
          <cell r="L41">
            <v>3368.8099975585938</v>
          </cell>
          <cell r="M41">
            <v>292.5</v>
          </cell>
        </row>
        <row r="42">
          <cell r="J42">
            <v>7904.6800003051758</v>
          </cell>
          <cell r="K42">
            <v>875</v>
          </cell>
          <cell r="L42">
            <v>840</v>
          </cell>
          <cell r="M42">
            <v>822.5</v>
          </cell>
          <cell r="N42">
            <v>500</v>
          </cell>
        </row>
        <row r="43">
          <cell r="J43">
            <v>7856.82350730896</v>
          </cell>
          <cell r="K43">
            <v>1338.3333339691162</v>
          </cell>
          <cell r="L43">
            <v>1056.7999877929688</v>
          </cell>
          <cell r="M43">
            <v>38.958333969116211</v>
          </cell>
        </row>
        <row r="44">
          <cell r="J44">
            <v>5772.7212295532227</v>
          </cell>
          <cell r="K44">
            <v>400</v>
          </cell>
          <cell r="L44">
            <v>2155.5</v>
          </cell>
          <cell r="M44">
            <v>67.5</v>
          </cell>
          <cell r="N44">
            <v>108</v>
          </cell>
        </row>
        <row r="45">
          <cell r="J45">
            <v>6065.925910949707</v>
          </cell>
          <cell r="K45">
            <v>367.5</v>
          </cell>
          <cell r="L45">
            <v>3956.9582901000977</v>
          </cell>
          <cell r="M45">
            <v>475</v>
          </cell>
        </row>
        <row r="46">
          <cell r="J46">
            <v>6259.5267448425293</v>
          </cell>
          <cell r="K46">
            <v>2115.30517578125</v>
          </cell>
          <cell r="L46">
            <v>2057.5978546142578</v>
          </cell>
          <cell r="M46">
            <v>1189.1666679382324</v>
          </cell>
          <cell r="N46">
            <v>56.666667938232422</v>
          </cell>
        </row>
        <row r="47">
          <cell r="J47">
            <v>6694.5065841674805</v>
          </cell>
          <cell r="K47">
            <v>4185.8333358764648</v>
          </cell>
          <cell r="L47">
            <v>6220.3990859985352</v>
          </cell>
          <cell r="M47">
            <v>258.33333587646484</v>
          </cell>
        </row>
        <row r="48">
          <cell r="J48">
            <v>3386.2008781433105</v>
          </cell>
          <cell r="K48">
            <v>2600.0415191650391</v>
          </cell>
          <cell r="L48">
            <v>873.76522445678711</v>
          </cell>
          <cell r="M48">
            <v>680</v>
          </cell>
        </row>
        <row r="49">
          <cell r="J49">
            <v>4524.1685638427734</v>
          </cell>
          <cell r="K49">
            <v>5769.2524490356445</v>
          </cell>
          <cell r="L49">
            <v>1975.023998260498</v>
          </cell>
          <cell r="M49">
            <v>795.72537231445313</v>
          </cell>
        </row>
        <row r="50">
          <cell r="J50">
            <v>1515.4741134643555</v>
          </cell>
          <cell r="K50">
            <v>415</v>
          </cell>
          <cell r="L50">
            <v>405</v>
          </cell>
          <cell r="M50">
            <v>800.47411346435547</v>
          </cell>
        </row>
        <row r="51">
          <cell r="J51">
            <v>2063.3559188842773</v>
          </cell>
          <cell r="K51">
            <v>235</v>
          </cell>
          <cell r="L51">
            <v>1076.6666717529297</v>
          </cell>
          <cell r="M51">
            <v>1326.3641891479492</v>
          </cell>
        </row>
        <row r="52">
          <cell r="J52">
            <v>1212.9860305786133</v>
          </cell>
          <cell r="K52">
            <v>2017.6941146850586</v>
          </cell>
          <cell r="L52">
            <v>450</v>
          </cell>
          <cell r="M52">
            <v>195</v>
          </cell>
        </row>
        <row r="53">
          <cell r="J53">
            <v>6081.2774658203125</v>
          </cell>
          <cell r="K53">
            <v>3310</v>
          </cell>
          <cell r="L53">
            <v>3059.4586791992188</v>
          </cell>
          <cell r="M53">
            <v>1572.1697311401367</v>
          </cell>
        </row>
        <row r="54">
          <cell r="J54">
            <v>316.11343955993652</v>
          </cell>
          <cell r="K54">
            <v>63.659999847412109</v>
          </cell>
          <cell r="L54">
            <v>2459.9972152709961</v>
          </cell>
          <cell r="M54">
            <v>75</v>
          </cell>
        </row>
        <row r="55">
          <cell r="J55">
            <v>432.58798217773438</v>
          </cell>
          <cell r="K55">
            <v>3438.2248153686523</v>
          </cell>
          <cell r="L55">
            <v>3956.4451065063477</v>
          </cell>
          <cell r="M55">
            <v>75</v>
          </cell>
        </row>
        <row r="56">
          <cell r="J56">
            <v>1928.7489318847656</v>
          </cell>
          <cell r="K56">
            <v>990</v>
          </cell>
          <cell r="L56">
            <v>5559.4002380371094</v>
          </cell>
        </row>
        <row r="57">
          <cell r="J57">
            <v>3325.8069229125977</v>
          </cell>
          <cell r="K57">
            <v>632.05618286132813</v>
          </cell>
          <cell r="L57">
            <v>2723.7548522949219</v>
          </cell>
          <cell r="M57">
            <v>462.5</v>
          </cell>
        </row>
        <row r="58">
          <cell r="J58">
            <v>606.98362731933594</v>
          </cell>
          <cell r="K58">
            <v>700</v>
          </cell>
          <cell r="L58">
            <v>1567.8134155273438</v>
          </cell>
        </row>
        <row r="59">
          <cell r="J59">
            <v>761.9708251953125</v>
          </cell>
          <cell r="K59">
            <v>735</v>
          </cell>
          <cell r="L59">
            <v>403.95491027832031</v>
          </cell>
          <cell r="M59">
            <v>292.5</v>
          </cell>
        </row>
        <row r="60">
          <cell r="J60">
            <v>1786.9718742370605</v>
          </cell>
          <cell r="K60">
            <v>3267.7686157226563</v>
          </cell>
          <cell r="L60">
            <v>887.97257995605469</v>
          </cell>
          <cell r="M60">
            <v>269.81711959838867</v>
          </cell>
        </row>
        <row r="61">
          <cell r="J61">
            <v>1123.3278656005859</v>
          </cell>
          <cell r="K61">
            <v>892.08782958984375</v>
          </cell>
          <cell r="L61">
            <v>1500</v>
          </cell>
        </row>
        <row r="62">
          <cell r="J62">
            <v>1800.5250396728516</v>
          </cell>
          <cell r="K62">
            <v>909.71269989013672</v>
          </cell>
          <cell r="L62">
            <v>2000</v>
          </cell>
          <cell r="M62">
            <v>108.73504638671875</v>
          </cell>
        </row>
        <row r="63">
          <cell r="J63">
            <v>4724.263671875</v>
          </cell>
          <cell r="K63">
            <v>250</v>
          </cell>
          <cell r="L63">
            <v>1595</v>
          </cell>
          <cell r="M63">
            <v>199.263671875</v>
          </cell>
        </row>
        <row r="64">
          <cell r="J64">
            <v>1395.1188583374023</v>
          </cell>
          <cell r="L64">
            <v>408</v>
          </cell>
          <cell r="N64">
            <v>250</v>
          </cell>
        </row>
        <row r="65">
          <cell r="J65">
            <v>1932.1664428710938</v>
          </cell>
          <cell r="M65">
            <v>300</v>
          </cell>
        </row>
        <row r="66">
          <cell r="J66">
            <v>81</v>
          </cell>
          <cell r="K66">
            <v>200</v>
          </cell>
          <cell r="M66">
            <v>300</v>
          </cell>
        </row>
        <row r="67">
          <cell r="J67">
            <v>10162.722984313965</v>
          </cell>
          <cell r="K67">
            <v>1149.1423568725586</v>
          </cell>
          <cell r="L67">
            <v>1703.571403503418</v>
          </cell>
          <cell r="M67">
            <v>1957.7835464477539</v>
          </cell>
          <cell r="N67">
            <v>333.33334350585938</v>
          </cell>
        </row>
        <row r="68">
          <cell r="J68">
            <v>5227.9114532470703</v>
          </cell>
          <cell r="K68">
            <v>700</v>
          </cell>
          <cell r="L68">
            <v>434.20967102050781</v>
          </cell>
          <cell r="M68">
            <v>468.15271759033203</v>
          </cell>
        </row>
        <row r="69">
          <cell r="J69">
            <v>5932.6570816040039</v>
          </cell>
          <cell r="K69">
            <v>796.72392272949219</v>
          </cell>
          <cell r="L69">
            <v>200</v>
          </cell>
          <cell r="M69">
            <v>605</v>
          </cell>
        </row>
        <row r="70">
          <cell r="J70">
            <v>4866.8747634887695</v>
          </cell>
          <cell r="K70">
            <v>680</v>
          </cell>
          <cell r="L70">
            <v>825</v>
          </cell>
          <cell r="M70">
            <v>639.41175842285156</v>
          </cell>
        </row>
        <row r="71">
          <cell r="J71">
            <v>5934.1370697021484</v>
          </cell>
          <cell r="K71">
            <v>2949.1942291259766</v>
          </cell>
          <cell r="L71">
            <v>376.88946533203125</v>
          </cell>
          <cell r="M71">
            <v>2060.2002105712891</v>
          </cell>
        </row>
        <row r="72">
          <cell r="J72">
            <v>9288.2038345336914</v>
          </cell>
          <cell r="K72">
            <v>1292.5</v>
          </cell>
          <cell r="M72">
            <v>930.53004455566406</v>
          </cell>
          <cell r="N72">
            <v>65</v>
          </cell>
        </row>
        <row r="73">
          <cell r="J73">
            <v>2196.275562286377</v>
          </cell>
          <cell r="K73">
            <v>485.79548645019531</v>
          </cell>
          <cell r="L73">
            <v>237.5</v>
          </cell>
          <cell r="M73">
            <v>622.64541625976563</v>
          </cell>
        </row>
        <row r="74">
          <cell r="J74">
            <v>2852.5</v>
          </cell>
          <cell r="K74">
            <v>1385</v>
          </cell>
          <cell r="L74">
            <v>225</v>
          </cell>
          <cell r="M74">
            <v>452.5</v>
          </cell>
        </row>
        <row r="75">
          <cell r="J75">
            <v>360</v>
          </cell>
        </row>
        <row r="76">
          <cell r="J76">
            <v>3212.5</v>
          </cell>
          <cell r="K76">
            <v>100</v>
          </cell>
          <cell r="L76">
            <v>150</v>
          </cell>
          <cell r="M76">
            <v>162.5</v>
          </cell>
        </row>
        <row r="77">
          <cell r="J77">
            <v>4102.3677978515625</v>
          </cell>
          <cell r="K77">
            <v>685.10000610351563</v>
          </cell>
          <cell r="M77">
            <v>556.5</v>
          </cell>
        </row>
        <row r="78">
          <cell r="J78">
            <v>3878.8087463378906</v>
          </cell>
          <cell r="K78">
            <v>672.5</v>
          </cell>
          <cell r="L78">
            <v>280</v>
          </cell>
          <cell r="M78">
            <v>1357.5</v>
          </cell>
        </row>
        <row r="79">
          <cell r="J79">
            <v>5068.7799987792969</v>
          </cell>
          <cell r="K79">
            <v>487.5</v>
          </cell>
          <cell r="M79">
            <v>1508.7162475585938</v>
          </cell>
          <cell r="N79">
            <v>375</v>
          </cell>
        </row>
        <row r="80">
          <cell r="J80">
            <v>3293.3549766540527</v>
          </cell>
          <cell r="K80">
            <v>175</v>
          </cell>
          <cell r="M80">
            <v>441.8291130065918</v>
          </cell>
          <cell r="N80">
            <v>796.52586364746094</v>
          </cell>
        </row>
        <row r="81">
          <cell r="J81">
            <v>5841.1595764160156</v>
          </cell>
          <cell r="K81">
            <v>382</v>
          </cell>
          <cell r="L81">
            <v>290</v>
          </cell>
          <cell r="M81">
            <v>753.75</v>
          </cell>
          <cell r="N81">
            <v>300</v>
          </cell>
        </row>
        <row r="82">
          <cell r="J82">
            <v>5503.2547836303711</v>
          </cell>
          <cell r="K82">
            <v>1051.6260147094727</v>
          </cell>
          <cell r="L82">
            <v>400</v>
          </cell>
          <cell r="M82">
            <v>782.5</v>
          </cell>
          <cell r="N82">
            <v>475</v>
          </cell>
        </row>
        <row r="83">
          <cell r="J83">
            <v>5063.4609832763672</v>
          </cell>
          <cell r="K83">
            <v>492.76998901367188</v>
          </cell>
          <cell r="M83">
            <v>112.5</v>
          </cell>
          <cell r="N83">
            <v>325</v>
          </cell>
        </row>
        <row r="84">
          <cell r="J84">
            <v>5576.9509658813477</v>
          </cell>
          <cell r="K84">
            <v>766.66666412353516</v>
          </cell>
          <cell r="L84">
            <v>141.66666412353516</v>
          </cell>
          <cell r="M84">
            <v>646.5</v>
          </cell>
          <cell r="N84">
            <v>315</v>
          </cell>
        </row>
        <row r="85">
          <cell r="J85">
            <v>1785.4220657348633</v>
          </cell>
          <cell r="M85">
            <v>187.5</v>
          </cell>
        </row>
        <row r="86">
          <cell r="J86">
            <v>530.83333587646484</v>
          </cell>
          <cell r="K86">
            <v>575.83333587646484</v>
          </cell>
          <cell r="M86">
            <v>83.333335876464844</v>
          </cell>
        </row>
        <row r="87">
          <cell r="J87">
            <v>2234.7328796386719</v>
          </cell>
          <cell r="K87">
            <v>350</v>
          </cell>
          <cell r="L87">
            <v>153</v>
          </cell>
          <cell r="M87">
            <v>627.73287963867188</v>
          </cell>
        </row>
        <row r="88">
          <cell r="J88">
            <v>1167.5</v>
          </cell>
          <cell r="K88">
            <v>93.75</v>
          </cell>
          <cell r="L88">
            <v>370</v>
          </cell>
          <cell r="M88">
            <v>687.5</v>
          </cell>
        </row>
        <row r="89">
          <cell r="J89">
            <v>3820</v>
          </cell>
          <cell r="K89">
            <v>937.5</v>
          </cell>
          <cell r="M89">
            <v>525</v>
          </cell>
          <cell r="N89">
            <v>42.5</v>
          </cell>
        </row>
        <row r="90">
          <cell r="J90">
            <v>4641</v>
          </cell>
          <cell r="K90">
            <v>750</v>
          </cell>
          <cell r="L90">
            <v>217.5</v>
          </cell>
          <cell r="M90">
            <v>650</v>
          </cell>
          <cell r="N90">
            <v>248.5</v>
          </cell>
        </row>
        <row r="91">
          <cell r="J91">
            <v>4774.3243751525879</v>
          </cell>
          <cell r="K91">
            <v>437.82437515258789</v>
          </cell>
          <cell r="L91">
            <v>300</v>
          </cell>
          <cell r="M91">
            <v>1378.9999961853027</v>
          </cell>
          <cell r="N91">
            <v>302.5</v>
          </cell>
        </row>
        <row r="92">
          <cell r="J92">
            <v>4380.736701965332</v>
          </cell>
          <cell r="K92">
            <v>2142.1508178710938</v>
          </cell>
          <cell r="L92">
            <v>1003.2666549682617</v>
          </cell>
          <cell r="M92">
            <v>783.51191711425781</v>
          </cell>
          <cell r="N92">
            <v>849.99998474121094</v>
          </cell>
        </row>
        <row r="93">
          <cell r="J93">
            <v>5171.212230682373</v>
          </cell>
          <cell r="K93">
            <v>628.33333206176758</v>
          </cell>
          <cell r="L93">
            <v>38.333332061767578</v>
          </cell>
          <cell r="M93">
            <v>1286.1808547973633</v>
          </cell>
          <cell r="N93">
            <v>475</v>
          </cell>
        </row>
        <row r="94">
          <cell r="J94">
            <v>8472.9785003662109</v>
          </cell>
          <cell r="K94">
            <v>1370</v>
          </cell>
          <cell r="L94">
            <v>75</v>
          </cell>
          <cell r="M94">
            <v>110</v>
          </cell>
        </row>
        <row r="95">
          <cell r="J95">
            <v>14860.408462524414</v>
          </cell>
          <cell r="K95">
            <v>925</v>
          </cell>
          <cell r="L95">
            <v>475</v>
          </cell>
          <cell r="M95">
            <v>2267.7010345458984</v>
          </cell>
          <cell r="N95">
            <v>912.30000305175781</v>
          </cell>
        </row>
        <row r="96">
          <cell r="J96">
            <v>11310.196752548218</v>
          </cell>
          <cell r="K96">
            <v>1175.8333320617676</v>
          </cell>
          <cell r="L96">
            <v>29.232927322387695</v>
          </cell>
          <cell r="M96">
            <v>2563.3333320617676</v>
          </cell>
          <cell r="N96">
            <v>1342.5</v>
          </cell>
        </row>
        <row r="97">
          <cell r="J97">
            <v>16404.243667602539</v>
          </cell>
          <cell r="K97">
            <v>448.5</v>
          </cell>
          <cell r="M97">
            <v>586.54985046386719</v>
          </cell>
          <cell r="N97">
            <v>75</v>
          </cell>
        </row>
        <row r="98">
          <cell r="J98">
            <v>5499.5</v>
          </cell>
          <cell r="K98">
            <v>1932.5</v>
          </cell>
          <cell r="M98">
            <v>277.5</v>
          </cell>
          <cell r="N98">
            <v>75</v>
          </cell>
        </row>
        <row r="99">
          <cell r="J99">
            <v>8899.9378509521484</v>
          </cell>
          <cell r="K99">
            <v>410</v>
          </cell>
          <cell r="M99">
            <v>298</v>
          </cell>
          <cell r="N99">
            <v>1025</v>
          </cell>
        </row>
        <row r="100">
          <cell r="J100">
            <v>6510.3152694702148</v>
          </cell>
          <cell r="K100">
            <v>2764.0267028808594</v>
          </cell>
          <cell r="M100">
            <v>954.39527130126953</v>
          </cell>
          <cell r="N100">
            <v>230</v>
          </cell>
        </row>
        <row r="101">
          <cell r="J101">
            <v>7906.3503723144531</v>
          </cell>
          <cell r="K101">
            <v>1717.5</v>
          </cell>
          <cell r="L101">
            <v>100</v>
          </cell>
          <cell r="M101">
            <v>1582.5</v>
          </cell>
          <cell r="N101">
            <v>2709.3031616210938</v>
          </cell>
        </row>
        <row r="102">
          <cell r="J102">
            <v>7086.584098815918</v>
          </cell>
          <cell r="K102">
            <v>2017.5</v>
          </cell>
          <cell r="M102">
            <v>1448.0287017822266</v>
          </cell>
          <cell r="N102">
            <v>985</v>
          </cell>
        </row>
        <row r="103">
          <cell r="J103">
            <v>8911.3300552368164</v>
          </cell>
          <cell r="K103">
            <v>1399.1867218017578</v>
          </cell>
          <cell r="L103">
            <v>235</v>
          </cell>
          <cell r="M103">
            <v>3102.6335372924805</v>
          </cell>
          <cell r="N103">
            <v>1374.5</v>
          </cell>
        </row>
        <row r="104">
          <cell r="J104">
            <v>9063.4229621887207</v>
          </cell>
          <cell r="K104">
            <v>1056.1198616027832</v>
          </cell>
          <cell r="L104">
            <v>220</v>
          </cell>
          <cell r="M104">
            <v>935</v>
          </cell>
          <cell r="N104">
            <v>728</v>
          </cell>
        </row>
        <row r="105">
          <cell r="J105">
            <v>11775.976470947266</v>
          </cell>
          <cell r="K105">
            <v>2328.9901580810547</v>
          </cell>
          <cell r="L105">
            <v>168</v>
          </cell>
          <cell r="M105">
            <v>2036.5408325195313</v>
          </cell>
          <cell r="N105">
            <v>1600.7767944335938</v>
          </cell>
        </row>
        <row r="106">
          <cell r="J106">
            <v>11374.876472473145</v>
          </cell>
          <cell r="K106">
            <v>3447.2338485717773</v>
          </cell>
          <cell r="M106">
            <v>834.83333587646484</v>
          </cell>
          <cell r="N106">
            <v>2579.6417083740234</v>
          </cell>
        </row>
        <row r="107">
          <cell r="J107">
            <v>5650.3378524780273</v>
          </cell>
          <cell r="K107">
            <v>2660.9189758300781</v>
          </cell>
          <cell r="L107">
            <v>76.089607238769531</v>
          </cell>
          <cell r="M107">
            <v>333.35755157470703</v>
          </cell>
          <cell r="N107">
            <v>1254.2369689941406</v>
          </cell>
        </row>
        <row r="108">
          <cell r="J108">
            <v>7002.3915138244629</v>
          </cell>
          <cell r="K108">
            <v>3251.881908416748</v>
          </cell>
          <cell r="L108">
            <v>250</v>
          </cell>
          <cell r="M108">
            <v>1632.3333320617676</v>
          </cell>
          <cell r="N108">
            <v>265</v>
          </cell>
        </row>
        <row r="109">
          <cell r="J109">
            <v>3202.5316467285156</v>
          </cell>
          <cell r="K109">
            <v>4256.25</v>
          </cell>
          <cell r="L109">
            <v>290.18882751464844</v>
          </cell>
          <cell r="M109">
            <v>325</v>
          </cell>
          <cell r="N109">
            <v>1414.4160614013672</v>
          </cell>
        </row>
        <row r="110">
          <cell r="J110">
            <v>3216.2781448364258</v>
          </cell>
          <cell r="K110">
            <v>3653.5</v>
          </cell>
          <cell r="M110">
            <v>1204.1666641235352</v>
          </cell>
          <cell r="N110">
            <v>1541.6766624450684</v>
          </cell>
        </row>
        <row r="111">
          <cell r="J111">
            <v>4945.6392059326172</v>
          </cell>
          <cell r="K111">
            <v>2270.8428649902344</v>
          </cell>
          <cell r="M111">
            <v>1747.0538482666016</v>
          </cell>
          <cell r="N111">
            <v>1593.0599975585938</v>
          </cell>
        </row>
        <row r="112">
          <cell r="J112">
            <v>4670.2889709472656</v>
          </cell>
          <cell r="K112">
            <v>2458.8604736328125</v>
          </cell>
          <cell r="M112">
            <v>567.72000122070313</v>
          </cell>
          <cell r="N112">
            <v>769</v>
          </cell>
        </row>
        <row r="113">
          <cell r="J113">
            <v>11419.397787094116</v>
          </cell>
          <cell r="K113">
            <v>2659.4726104736328</v>
          </cell>
          <cell r="L113">
            <v>650</v>
          </cell>
          <cell r="M113">
            <v>1766.9018001556396</v>
          </cell>
          <cell r="N113">
            <v>1494.8768672943115</v>
          </cell>
        </row>
        <row r="114">
          <cell r="J114">
            <v>7146.994909286499</v>
          </cell>
          <cell r="K114">
            <v>3965</v>
          </cell>
          <cell r="M114">
            <v>1911.0331687927246</v>
          </cell>
          <cell r="N114">
            <v>4520.2799072265625</v>
          </cell>
        </row>
        <row r="115">
          <cell r="J115">
            <v>3879.6677436828613</v>
          </cell>
          <cell r="K115">
            <v>4755</v>
          </cell>
          <cell r="L115">
            <v>41.666667938232422</v>
          </cell>
          <cell r="M115">
            <v>2063.6475563049316</v>
          </cell>
          <cell r="N115">
            <v>3215.9504852294922</v>
          </cell>
        </row>
        <row r="116">
          <cell r="J116">
            <v>5420.4927368164063</v>
          </cell>
          <cell r="K116">
            <v>2225.3864593505859</v>
          </cell>
          <cell r="L116">
            <v>200</v>
          </cell>
          <cell r="M116">
            <v>1290.6480407714844</v>
          </cell>
          <cell r="N116">
            <v>2621.2945404052734</v>
          </cell>
        </row>
        <row r="117">
          <cell r="J117">
            <v>7484.9404449462891</v>
          </cell>
          <cell r="K117">
            <v>2741.8676795959473</v>
          </cell>
          <cell r="L117">
            <v>88</v>
          </cell>
          <cell r="M117">
            <v>1093.8443603515625</v>
          </cell>
          <cell r="N117">
            <v>1085</v>
          </cell>
        </row>
        <row r="118">
          <cell r="J118">
            <v>3403.8098602294922</v>
          </cell>
          <cell r="K118">
            <v>2626.2517700195313</v>
          </cell>
          <cell r="M118">
            <v>288</v>
          </cell>
          <cell r="N118">
            <v>62.5</v>
          </cell>
        </row>
        <row r="119">
          <cell r="J119">
            <v>1310.8333320617676</v>
          </cell>
          <cell r="K119">
            <v>1276.9662475585938</v>
          </cell>
          <cell r="L119">
            <v>66.666664123535156</v>
          </cell>
          <cell r="M119">
            <v>245.83333206176758</v>
          </cell>
        </row>
        <row r="120">
          <cell r="J120">
            <v>7925.0406265258789</v>
          </cell>
          <cell r="K120">
            <v>1347.3090515136719</v>
          </cell>
          <cell r="L120">
            <v>54.854637145996094</v>
          </cell>
          <cell r="M120">
            <v>3067</v>
          </cell>
          <cell r="N120">
            <v>650</v>
          </cell>
        </row>
        <row r="121">
          <cell r="J121">
            <v>3388.7001266479492</v>
          </cell>
          <cell r="K121">
            <v>4573.1792602539063</v>
          </cell>
          <cell r="M121">
            <v>1751.742317199707</v>
          </cell>
          <cell r="N121">
            <v>566.66666412353516</v>
          </cell>
        </row>
        <row r="122">
          <cell r="J122">
            <v>3977</v>
          </cell>
          <cell r="K122">
            <v>1384.195068359375</v>
          </cell>
          <cell r="M122">
            <v>1695</v>
          </cell>
          <cell r="N122">
            <v>366</v>
          </cell>
        </row>
        <row r="123">
          <cell r="J123">
            <v>4939.6933288574219</v>
          </cell>
          <cell r="K123">
            <v>5085.6933288574219</v>
          </cell>
          <cell r="L123">
            <v>127.5</v>
          </cell>
          <cell r="M123">
            <v>977.5</v>
          </cell>
          <cell r="N123">
            <v>175</v>
          </cell>
        </row>
        <row r="124">
          <cell r="J124">
            <v>1248.5699081420898</v>
          </cell>
          <cell r="K124">
            <v>2203.3285903930664</v>
          </cell>
          <cell r="M124">
            <v>255</v>
          </cell>
          <cell r="N124">
            <v>210</v>
          </cell>
        </row>
        <row r="125">
          <cell r="J125">
            <v>3920.0896301269531</v>
          </cell>
          <cell r="K125">
            <v>4589.1716041564941</v>
          </cell>
          <cell r="L125">
            <v>300</v>
          </cell>
          <cell r="M125">
            <v>290</v>
          </cell>
          <cell r="N125">
            <v>842.5</v>
          </cell>
        </row>
        <row r="126">
          <cell r="J126">
            <v>6733.5161771774292</v>
          </cell>
          <cell r="K126">
            <v>4128.599139213562</v>
          </cell>
          <cell r="L126">
            <v>370</v>
          </cell>
          <cell r="M126">
            <v>1597.5</v>
          </cell>
          <cell r="N126">
            <v>550</v>
          </cell>
        </row>
        <row r="127">
          <cell r="J127">
            <v>7681.2574844360352</v>
          </cell>
          <cell r="K127">
            <v>5634.723991394043</v>
          </cell>
          <cell r="M127">
            <v>966.66666412353516</v>
          </cell>
          <cell r="N127">
            <v>1117.5</v>
          </cell>
        </row>
        <row r="128">
          <cell r="J128">
            <v>3888.4685363769531</v>
          </cell>
          <cell r="K128">
            <v>1321.407543182373</v>
          </cell>
          <cell r="L128">
            <v>422</v>
          </cell>
          <cell r="M128">
            <v>100</v>
          </cell>
        </row>
        <row r="129">
          <cell r="J129">
            <v>4244.1043319702148</v>
          </cell>
          <cell r="K129">
            <v>2135</v>
          </cell>
          <cell r="L129">
            <v>1725</v>
          </cell>
          <cell r="M129">
            <v>3571.3765869140625</v>
          </cell>
          <cell r="N129">
            <v>175</v>
          </cell>
        </row>
        <row r="130">
          <cell r="J130">
            <v>9939.0984535217285</v>
          </cell>
          <cell r="K130">
            <v>5073.5068740844727</v>
          </cell>
          <cell r="L130">
            <v>478.33333206176758</v>
          </cell>
          <cell r="M130">
            <v>2015.8624610900879</v>
          </cell>
          <cell r="N130">
            <v>300</v>
          </cell>
        </row>
        <row r="131">
          <cell r="J131">
            <v>5518.447998046875</v>
          </cell>
          <cell r="K131">
            <v>3791.3294830322266</v>
          </cell>
          <cell r="L131">
            <v>41.666667938232422</v>
          </cell>
          <cell r="M131">
            <v>474.89702987670898</v>
          </cell>
          <cell r="N131">
            <v>698.06653213500977</v>
          </cell>
        </row>
        <row r="132">
          <cell r="J132">
            <v>7734.0000038146973</v>
          </cell>
          <cell r="K132">
            <v>4239.6666717529297</v>
          </cell>
          <cell r="L132">
            <v>450.83333206176758</v>
          </cell>
          <cell r="M132">
            <v>1696.6006355285645</v>
          </cell>
          <cell r="N132">
            <v>525</v>
          </cell>
        </row>
        <row r="133">
          <cell r="J133">
            <v>2103.8095855712891</v>
          </cell>
          <cell r="K133">
            <v>2138.1999969482422</v>
          </cell>
          <cell r="L133">
            <v>150</v>
          </cell>
          <cell r="M133">
            <v>295</v>
          </cell>
        </row>
        <row r="134">
          <cell r="J134">
            <v>2302.5</v>
          </cell>
          <cell r="K134">
            <v>5223.8045196533203</v>
          </cell>
          <cell r="L134">
            <v>2225.71240234375</v>
          </cell>
          <cell r="M134">
            <v>3325</v>
          </cell>
          <cell r="N134">
            <v>222.5</v>
          </cell>
        </row>
        <row r="135">
          <cell r="J135">
            <v>4798.6484107971191</v>
          </cell>
          <cell r="K135">
            <v>1740</v>
          </cell>
          <cell r="M135">
            <v>1438.3333320617676</v>
          </cell>
          <cell r="N135">
            <v>1188.6484107971191</v>
          </cell>
        </row>
        <row r="136">
          <cell r="J136">
            <v>5983.3690032958984</v>
          </cell>
          <cell r="K136">
            <v>9998.4114532470703</v>
          </cell>
          <cell r="L136">
            <v>325</v>
          </cell>
          <cell r="M136">
            <v>1926.3952789306641</v>
          </cell>
          <cell r="N136">
            <v>244.16122436523438</v>
          </cell>
        </row>
        <row r="137">
          <cell r="J137">
            <v>8440.8213119506836</v>
          </cell>
          <cell r="K137">
            <v>15421.846885681152</v>
          </cell>
          <cell r="L137">
            <v>374.40999984741211</v>
          </cell>
          <cell r="M137">
            <v>3219.7213134765625</v>
          </cell>
          <cell r="N137">
            <v>4667.6513671875</v>
          </cell>
        </row>
        <row r="138">
          <cell r="J138">
            <v>9220.0798072814941</v>
          </cell>
          <cell r="K138">
            <v>3655.7540550231934</v>
          </cell>
          <cell r="M138">
            <v>4320</v>
          </cell>
          <cell r="N138">
            <v>1184.9999961853027</v>
          </cell>
        </row>
        <row r="139">
          <cell r="J139">
            <v>2650.0606079101563</v>
          </cell>
          <cell r="K139">
            <v>4911.4406585693359</v>
          </cell>
          <cell r="M139">
            <v>2505.052001953125</v>
          </cell>
          <cell r="N139">
            <v>205</v>
          </cell>
        </row>
        <row r="140">
          <cell r="J140">
            <v>5824.0444450378418</v>
          </cell>
          <cell r="K140">
            <v>3555</v>
          </cell>
          <cell r="L140">
            <v>601.66666793823242</v>
          </cell>
          <cell r="M140">
            <v>4710.2944450378418</v>
          </cell>
          <cell r="N140">
            <v>170</v>
          </cell>
        </row>
        <row r="141">
          <cell r="J141">
            <v>5774.8898086547852</v>
          </cell>
          <cell r="K141">
            <v>11022.236274719238</v>
          </cell>
          <cell r="L141">
            <v>718.19000244140625</v>
          </cell>
          <cell r="M141">
            <v>1923.1666641235352</v>
          </cell>
          <cell r="N141">
            <v>227.5</v>
          </cell>
        </row>
        <row r="142">
          <cell r="J142">
            <v>3691.2761535644531</v>
          </cell>
          <cell r="K142">
            <v>9425.7886962890625</v>
          </cell>
          <cell r="L142">
            <v>95</v>
          </cell>
          <cell r="M142">
            <v>634.22457885742188</v>
          </cell>
          <cell r="N142">
            <v>921.76605224609375</v>
          </cell>
        </row>
        <row r="143">
          <cell r="J143">
            <v>11850.584186553955</v>
          </cell>
          <cell r="K143">
            <v>5027.5</v>
          </cell>
          <cell r="L143">
            <v>887.5</v>
          </cell>
          <cell r="M143">
            <v>10628.132946014404</v>
          </cell>
          <cell r="N143">
            <v>150</v>
          </cell>
        </row>
        <row r="144">
          <cell r="J144">
            <v>12372.351428985596</v>
          </cell>
          <cell r="K144">
            <v>9751.3994941711426</v>
          </cell>
          <cell r="L144">
            <v>704.99999237060547</v>
          </cell>
          <cell r="M144">
            <v>1571.5740966796875</v>
          </cell>
          <cell r="N144">
            <v>1027.7742156982422</v>
          </cell>
        </row>
        <row r="145">
          <cell r="J145">
            <v>2749.9262466430664</v>
          </cell>
          <cell r="K145">
            <v>539.38500213623047</v>
          </cell>
          <cell r="L145">
            <v>225</v>
          </cell>
          <cell r="N145">
            <v>206.58311462402344</v>
          </cell>
        </row>
        <row r="146">
          <cell r="J146">
            <v>55</v>
          </cell>
          <cell r="K146">
            <v>1900</v>
          </cell>
          <cell r="L146">
            <v>55</v>
          </cell>
          <cell r="M146">
            <v>55</v>
          </cell>
        </row>
        <row r="147">
          <cell r="J147">
            <v>1814.25</v>
          </cell>
          <cell r="K147">
            <v>4473.1900024414063</v>
          </cell>
          <cell r="L147">
            <v>249</v>
          </cell>
          <cell r="M147">
            <v>500</v>
          </cell>
          <cell r="N147">
            <v>64.25</v>
          </cell>
        </row>
        <row r="148">
          <cell r="J148">
            <v>2823.3333377838135</v>
          </cell>
          <cell r="K148">
            <v>15531.780002593994</v>
          </cell>
          <cell r="L148">
            <v>148.33333778381348</v>
          </cell>
          <cell r="M148">
            <v>893.4333438873291</v>
          </cell>
        </row>
        <row r="149">
          <cell r="J149">
            <v>1258.3333282470703</v>
          </cell>
          <cell r="K149">
            <v>7951.6666564941406</v>
          </cell>
          <cell r="L149">
            <v>416.66667175292969</v>
          </cell>
          <cell r="M149">
            <v>958.33332824707031</v>
          </cell>
          <cell r="N149">
            <v>210.5</v>
          </cell>
        </row>
        <row r="150">
          <cell r="J150">
            <v>862</v>
          </cell>
          <cell r="K150">
            <v>452</v>
          </cell>
          <cell r="M150">
            <v>402</v>
          </cell>
          <cell r="N150">
            <v>150</v>
          </cell>
        </row>
        <row r="151">
          <cell r="J151">
            <v>850</v>
          </cell>
          <cell r="K151">
            <v>6334.9901123046875</v>
          </cell>
        </row>
        <row r="152">
          <cell r="J152">
            <v>201.5</v>
          </cell>
          <cell r="K152">
            <v>528</v>
          </cell>
          <cell r="M152">
            <v>201.5</v>
          </cell>
        </row>
        <row r="153">
          <cell r="J153">
            <v>1120.75</v>
          </cell>
          <cell r="K153">
            <v>1995</v>
          </cell>
          <cell r="M153">
            <v>187.5</v>
          </cell>
        </row>
        <row r="154">
          <cell r="J154">
            <v>1365.2999877929688</v>
          </cell>
          <cell r="K154">
            <v>1589.7999877929688</v>
          </cell>
          <cell r="L154">
            <v>220</v>
          </cell>
          <cell r="M154">
            <v>2122.5</v>
          </cell>
        </row>
        <row r="155">
          <cell r="J155">
            <v>8217.8099975585938</v>
          </cell>
          <cell r="K155">
            <v>842.80999755859375</v>
          </cell>
          <cell r="L155">
            <v>575</v>
          </cell>
          <cell r="M155">
            <v>2875</v>
          </cell>
          <cell r="N155">
            <v>900</v>
          </cell>
        </row>
        <row r="156">
          <cell r="J156">
            <v>8728.0399856567383</v>
          </cell>
          <cell r="K156">
            <v>6047.119987487793</v>
          </cell>
          <cell r="L156">
            <v>875</v>
          </cell>
          <cell r="M156">
            <v>1225</v>
          </cell>
          <cell r="N156">
            <v>375</v>
          </cell>
        </row>
        <row r="157">
          <cell r="J157">
            <v>1333.6600036621094</v>
          </cell>
          <cell r="K157">
            <v>1208.6600036621094</v>
          </cell>
          <cell r="N157">
            <v>540</v>
          </cell>
        </row>
        <row r="158">
          <cell r="J158">
            <v>559</v>
          </cell>
          <cell r="K158">
            <v>110</v>
          </cell>
        </row>
        <row r="159">
          <cell r="J159">
            <v>132</v>
          </cell>
          <cell r="K159">
            <v>728</v>
          </cell>
          <cell r="L159">
            <v>73</v>
          </cell>
          <cell r="M159">
            <v>273</v>
          </cell>
        </row>
        <row r="160">
          <cell r="J160">
            <v>1100</v>
          </cell>
          <cell r="K160">
            <v>725</v>
          </cell>
          <cell r="M160">
            <v>375</v>
          </cell>
        </row>
        <row r="161">
          <cell r="J161">
            <v>245</v>
          </cell>
          <cell r="K161">
            <v>245</v>
          </cell>
        </row>
        <row r="162">
          <cell r="J162">
            <v>440</v>
          </cell>
          <cell r="M162">
            <v>250</v>
          </cell>
        </row>
        <row r="163">
          <cell r="J163">
            <v>1825</v>
          </cell>
          <cell r="M163">
            <v>900</v>
          </cell>
        </row>
        <row r="164">
          <cell r="J164">
            <v>2015</v>
          </cell>
          <cell r="M164">
            <v>500</v>
          </cell>
        </row>
        <row r="165">
          <cell r="J165">
            <v>1114.8999938964844</v>
          </cell>
          <cell r="K165">
            <v>335</v>
          </cell>
          <cell r="M165">
            <v>535</v>
          </cell>
        </row>
        <row r="166">
          <cell r="J166">
            <v>5700</v>
          </cell>
          <cell r="M166">
            <v>1535</v>
          </cell>
        </row>
        <row r="167">
          <cell r="J167">
            <v>17538.113647460938</v>
          </cell>
          <cell r="M167">
            <v>5011.539794921875</v>
          </cell>
        </row>
        <row r="168">
          <cell r="J168">
            <v>8733.6490478515625</v>
          </cell>
          <cell r="K168">
            <v>200</v>
          </cell>
          <cell r="M168">
            <v>1710.3507690429688</v>
          </cell>
          <cell r="N168">
            <v>565</v>
          </cell>
        </row>
        <row r="169">
          <cell r="J169">
            <v>7028.4801025390625</v>
          </cell>
          <cell r="K169">
            <v>545</v>
          </cell>
          <cell r="M169">
            <v>4801.76806640625</v>
          </cell>
        </row>
        <row r="170">
          <cell r="J170">
            <v>2642.5</v>
          </cell>
          <cell r="K170">
            <v>350</v>
          </cell>
          <cell r="L170">
            <v>400</v>
          </cell>
          <cell r="M170">
            <v>4460</v>
          </cell>
        </row>
        <row r="171">
          <cell r="J171">
            <v>11207.191680908203</v>
          </cell>
          <cell r="K171">
            <v>500</v>
          </cell>
          <cell r="L171">
            <v>75</v>
          </cell>
          <cell r="M171">
            <v>9325.710693359375</v>
          </cell>
          <cell r="N171">
            <v>425</v>
          </cell>
        </row>
        <row r="172">
          <cell r="J172">
            <v>16945.994888305664</v>
          </cell>
          <cell r="K172">
            <v>895</v>
          </cell>
          <cell r="L172">
            <v>1000</v>
          </cell>
          <cell r="M172">
            <v>1361.9429321289063</v>
          </cell>
        </row>
        <row r="173">
          <cell r="J173">
            <v>650</v>
          </cell>
        </row>
        <row r="174">
          <cell r="J174">
            <v>7228.5353889465332</v>
          </cell>
          <cell r="K174">
            <v>3389.3715057373047</v>
          </cell>
          <cell r="M174">
            <v>5923.9333457946777</v>
          </cell>
          <cell r="N174">
            <v>41.666667938232422</v>
          </cell>
        </row>
        <row r="175">
          <cell r="J175">
            <v>12408.366065979004</v>
          </cell>
          <cell r="K175">
            <v>3410.125</v>
          </cell>
          <cell r="M175">
            <v>6838.8599700927734</v>
          </cell>
          <cell r="N175">
            <v>500.97999572753906</v>
          </cell>
        </row>
        <row r="176">
          <cell r="J176">
            <v>5778.6549835205078</v>
          </cell>
          <cell r="K176">
            <v>2172.8199996948242</v>
          </cell>
          <cell r="M176">
            <v>4448.3350067138672</v>
          </cell>
        </row>
        <row r="177">
          <cell r="J177">
            <v>8674.7099800109863</v>
          </cell>
          <cell r="K177">
            <v>4245.5499992370605</v>
          </cell>
          <cell r="L177">
            <v>24.149999618530273</v>
          </cell>
          <cell r="M177">
            <v>5584.8200073242188</v>
          </cell>
          <cell r="N177">
            <v>300</v>
          </cell>
        </row>
        <row r="178">
          <cell r="J178">
            <v>10676.550003051758</v>
          </cell>
          <cell r="K178">
            <v>3494.6900024414063</v>
          </cell>
          <cell r="M178">
            <v>12379.620040893555</v>
          </cell>
          <cell r="N178">
            <v>770</v>
          </cell>
        </row>
        <row r="179">
          <cell r="J179">
            <v>15714.911138534546</v>
          </cell>
          <cell r="K179">
            <v>2943.0533351898193</v>
          </cell>
          <cell r="L179">
            <v>2263</v>
          </cell>
          <cell r="M179">
            <v>10115.89422416687</v>
          </cell>
          <cell r="N179">
            <v>138.6849365234375</v>
          </cell>
        </row>
        <row r="180">
          <cell r="J180">
            <v>17840.35131072998</v>
          </cell>
          <cell r="K180">
            <v>7958.1842041015625</v>
          </cell>
          <cell r="L180">
            <v>5635.3000030517578</v>
          </cell>
          <cell r="M180">
            <v>8495.1258163452148</v>
          </cell>
          <cell r="N180">
            <v>100</v>
          </cell>
        </row>
        <row r="181">
          <cell r="J181">
            <v>14121.719232559204</v>
          </cell>
          <cell r="K181">
            <v>4024.5</v>
          </cell>
          <cell r="L181">
            <v>7572.5416717529297</v>
          </cell>
          <cell r="M181">
            <v>6079.8305492401123</v>
          </cell>
          <cell r="N181">
            <v>350</v>
          </cell>
        </row>
        <row r="182">
          <cell r="J182">
            <v>22728.280841827393</v>
          </cell>
          <cell r="K182">
            <v>18038.91480255127</v>
          </cell>
          <cell r="L182">
            <v>10225.717311859131</v>
          </cell>
          <cell r="M182">
            <v>1903</v>
          </cell>
          <cell r="N182">
            <v>250</v>
          </cell>
        </row>
        <row r="183">
          <cell r="J183">
            <v>23892.921009063721</v>
          </cell>
          <cell r="K183">
            <v>8714.4010391235352</v>
          </cell>
          <cell r="L183">
            <v>15647.675052642822</v>
          </cell>
          <cell r="M183">
            <v>5693.9644527435303</v>
          </cell>
          <cell r="N183">
            <v>1880.0812225341797</v>
          </cell>
        </row>
        <row r="184">
          <cell r="J184">
            <v>12204.401079177856</v>
          </cell>
          <cell r="K184">
            <v>5001.1800022125244</v>
          </cell>
          <cell r="L184">
            <v>2953.4091491699219</v>
          </cell>
          <cell r="M184">
            <v>1416.2930755615234</v>
          </cell>
        </row>
        <row r="185">
          <cell r="J185">
            <v>13546.680000305176</v>
          </cell>
          <cell r="K185">
            <v>2417.5</v>
          </cell>
          <cell r="L185">
            <v>5758.8099975585938</v>
          </cell>
          <cell r="M185">
            <v>1465</v>
          </cell>
          <cell r="N185">
            <v>700</v>
          </cell>
        </row>
        <row r="186">
          <cell r="J186">
            <v>19695.47064781189</v>
          </cell>
          <cell r="K186">
            <v>2105.8333339691162</v>
          </cell>
          <cell r="L186">
            <v>7169.2582778930664</v>
          </cell>
          <cell r="M186">
            <v>581.45833396911621</v>
          </cell>
          <cell r="N186">
            <v>108</v>
          </cell>
        </row>
        <row r="187">
          <cell r="J187">
            <v>16340.23420715332</v>
          </cell>
          <cell r="K187">
            <v>8901.1800308227539</v>
          </cell>
          <cell r="L187">
            <v>9151.7621650695801</v>
          </cell>
          <cell r="M187">
            <v>2127.5000038146973</v>
          </cell>
          <cell r="N187">
            <v>56.666667938232422</v>
          </cell>
        </row>
        <row r="188">
          <cell r="J188">
            <v>8102.9985961914063</v>
          </cell>
          <cell r="K188">
            <v>6419.2524490356445</v>
          </cell>
          <cell r="L188">
            <v>3456.6906700134277</v>
          </cell>
          <cell r="M188">
            <v>2922.5636749267578</v>
          </cell>
        </row>
        <row r="189">
          <cell r="J189">
            <v>7610.3769359588623</v>
          </cell>
          <cell r="K189">
            <v>5391.3541145324707</v>
          </cell>
          <cell r="L189">
            <v>5969.4558944702148</v>
          </cell>
          <cell r="M189">
            <v>1842.1697311401367</v>
          </cell>
        </row>
        <row r="190">
          <cell r="J190">
            <v>5687.1438369750977</v>
          </cell>
          <cell r="K190">
            <v>5060.2809982299805</v>
          </cell>
          <cell r="L190">
            <v>12239.600196838379</v>
          </cell>
          <cell r="M190">
            <v>537.5</v>
          </cell>
        </row>
        <row r="191">
          <cell r="J191">
            <v>3155.926326751709</v>
          </cell>
          <cell r="K191">
            <v>4702.7686157226563</v>
          </cell>
          <cell r="L191">
            <v>2859.7409057617188</v>
          </cell>
          <cell r="M191">
            <v>562.31711959838867</v>
          </cell>
        </row>
        <row r="192">
          <cell r="J192">
            <v>7648.1165771484375</v>
          </cell>
          <cell r="K192">
            <v>2051.8005294799805</v>
          </cell>
          <cell r="L192">
            <v>5095</v>
          </cell>
          <cell r="M192">
            <v>307.99871826171875</v>
          </cell>
        </row>
        <row r="193">
          <cell r="J193">
            <v>3408.2853012084961</v>
          </cell>
          <cell r="K193">
            <v>200</v>
          </cell>
          <cell r="L193">
            <v>408</v>
          </cell>
          <cell r="M193">
            <v>600</v>
          </cell>
          <cell r="N193">
            <v>250</v>
          </cell>
        </row>
        <row r="194">
          <cell r="J194">
            <v>21323.291519165039</v>
          </cell>
          <cell r="K194">
            <v>2645.8662796020508</v>
          </cell>
          <cell r="L194">
            <v>2337.7810745239258</v>
          </cell>
          <cell r="M194">
            <v>3030.9362640380859</v>
          </cell>
          <cell r="N194">
            <v>333.33334350585938</v>
          </cell>
        </row>
        <row r="195">
          <cell r="J195">
            <v>20089.215667724609</v>
          </cell>
          <cell r="K195">
            <v>4921.6942291259766</v>
          </cell>
          <cell r="L195">
            <v>1201.8894653320313</v>
          </cell>
          <cell r="M195">
            <v>3630.1420135498047</v>
          </cell>
          <cell r="N195">
            <v>65</v>
          </cell>
        </row>
        <row r="196">
          <cell r="J196">
            <v>5408.775562286377</v>
          </cell>
          <cell r="K196">
            <v>1870.7954864501953</v>
          </cell>
          <cell r="L196">
            <v>462.5</v>
          </cell>
          <cell r="M196">
            <v>1075.1454162597656</v>
          </cell>
        </row>
        <row r="197">
          <cell r="J197">
            <v>11193.676544189453</v>
          </cell>
          <cell r="K197">
            <v>1457.6000061035156</v>
          </cell>
          <cell r="L197">
            <v>430</v>
          </cell>
          <cell r="M197">
            <v>2076.5</v>
          </cell>
        </row>
        <row r="198">
          <cell r="J198">
            <v>14203.294551849365</v>
          </cell>
          <cell r="K198">
            <v>1044.5</v>
          </cell>
          <cell r="L198">
            <v>290</v>
          </cell>
          <cell r="M198">
            <v>2704.2953605651855</v>
          </cell>
          <cell r="N198">
            <v>1471.5258636474609</v>
          </cell>
        </row>
        <row r="199">
          <cell r="J199">
            <v>16143.666732788086</v>
          </cell>
          <cell r="K199">
            <v>2311.0626678466797</v>
          </cell>
          <cell r="L199">
            <v>541.66666412353516</v>
          </cell>
          <cell r="M199">
            <v>1541.5</v>
          </cell>
          <cell r="N199">
            <v>1115</v>
          </cell>
        </row>
        <row r="200">
          <cell r="J200">
            <v>4550.98828125</v>
          </cell>
          <cell r="K200">
            <v>925.83333587646484</v>
          </cell>
          <cell r="L200">
            <v>153</v>
          </cell>
          <cell r="M200">
            <v>898.56621551513672</v>
          </cell>
        </row>
        <row r="201">
          <cell r="J201">
            <v>9628.5</v>
          </cell>
          <cell r="K201">
            <v>1781.25</v>
          </cell>
          <cell r="L201">
            <v>587.5</v>
          </cell>
          <cell r="M201">
            <v>1862.5</v>
          </cell>
          <cell r="N201">
            <v>291</v>
          </cell>
        </row>
        <row r="202">
          <cell r="J202">
            <v>14326.273307800293</v>
          </cell>
          <cell r="K202">
            <v>3208.3085250854492</v>
          </cell>
          <cell r="L202">
            <v>1341.5999870300293</v>
          </cell>
          <cell r="M202">
            <v>3448.6927680969238</v>
          </cell>
          <cell r="N202">
            <v>1627.4999847412109</v>
          </cell>
        </row>
        <row r="203">
          <cell r="J203">
            <v>34643.583715438843</v>
          </cell>
          <cell r="K203">
            <v>3470.8333320617676</v>
          </cell>
          <cell r="L203">
            <v>579.2329273223877</v>
          </cell>
          <cell r="M203">
            <v>4941.034366607666</v>
          </cell>
          <cell r="N203">
            <v>2254.8000030517578</v>
          </cell>
        </row>
        <row r="204">
          <cell r="J204">
            <v>30803.681518554688</v>
          </cell>
          <cell r="K204">
            <v>2791</v>
          </cell>
          <cell r="M204">
            <v>1162.0498504638672</v>
          </cell>
          <cell r="N204">
            <v>1175</v>
          </cell>
        </row>
        <row r="205">
          <cell r="J205">
            <v>21503.249740600586</v>
          </cell>
          <cell r="K205">
            <v>6499.0267028808594</v>
          </cell>
          <cell r="L205">
            <v>100</v>
          </cell>
          <cell r="M205">
            <v>3984.9239730834961</v>
          </cell>
          <cell r="N205">
            <v>3924.3031616210938</v>
          </cell>
        </row>
        <row r="206">
          <cell r="J206">
            <v>29750.729488372803</v>
          </cell>
          <cell r="K206">
            <v>4784.2967414855957</v>
          </cell>
          <cell r="L206">
            <v>623</v>
          </cell>
          <cell r="M206">
            <v>6074.1743698120117</v>
          </cell>
          <cell r="N206">
            <v>3703.2767944335938</v>
          </cell>
        </row>
        <row r="207">
          <cell r="J207">
            <v>24027.605838775635</v>
          </cell>
          <cell r="K207">
            <v>9360.0347328186035</v>
          </cell>
          <cell r="L207">
            <v>326.08960723876953</v>
          </cell>
          <cell r="M207">
            <v>2800.5242195129395</v>
          </cell>
          <cell r="N207">
            <v>4098.8786773681641</v>
          </cell>
        </row>
        <row r="208">
          <cell r="J208">
            <v>11364.448997497559</v>
          </cell>
          <cell r="K208">
            <v>10180.592864990234</v>
          </cell>
          <cell r="L208">
            <v>290.18882751464844</v>
          </cell>
          <cell r="M208">
            <v>3276.2205123901367</v>
          </cell>
          <cell r="N208">
            <v>4549.1527214050293</v>
          </cell>
        </row>
        <row r="209">
          <cell r="J209">
            <v>23236.681667327881</v>
          </cell>
          <cell r="K209">
            <v>9083.3330841064453</v>
          </cell>
          <cell r="L209">
            <v>650</v>
          </cell>
          <cell r="M209">
            <v>4245.6549701690674</v>
          </cell>
          <cell r="N209">
            <v>6784.156774520874</v>
          </cell>
        </row>
        <row r="210">
          <cell r="J210">
            <v>16785.100925445557</v>
          </cell>
          <cell r="K210">
            <v>9722.2541389465332</v>
          </cell>
          <cell r="L210">
            <v>329.66666793823242</v>
          </cell>
          <cell r="M210">
            <v>4448.1399574279785</v>
          </cell>
          <cell r="N210">
            <v>6922.2450256347656</v>
          </cell>
        </row>
        <row r="211">
          <cell r="J211">
            <v>12639.683818817139</v>
          </cell>
          <cell r="K211">
            <v>5250.5270690917969</v>
          </cell>
          <cell r="L211">
            <v>121.52130126953125</v>
          </cell>
          <cell r="M211">
            <v>3600.8333320617676</v>
          </cell>
          <cell r="N211">
            <v>712.5</v>
          </cell>
        </row>
        <row r="212">
          <cell r="J212">
            <v>12305.393455505371</v>
          </cell>
          <cell r="K212">
            <v>11043.067657470703</v>
          </cell>
          <cell r="L212">
            <v>127.5</v>
          </cell>
          <cell r="M212">
            <v>4424.242317199707</v>
          </cell>
          <cell r="N212">
            <v>1107.6666641235352</v>
          </cell>
        </row>
        <row r="213">
          <cell r="J213">
            <v>11902.175715446472</v>
          </cell>
          <cell r="K213">
            <v>10921.099333763123</v>
          </cell>
          <cell r="L213">
            <v>670</v>
          </cell>
          <cell r="M213">
            <v>2142.5</v>
          </cell>
          <cell r="N213">
            <v>1602.5</v>
          </cell>
        </row>
        <row r="214">
          <cell r="J214">
            <v>15813.830352783203</v>
          </cell>
          <cell r="K214">
            <v>9091.131534576416</v>
          </cell>
          <cell r="L214">
            <v>2147</v>
          </cell>
          <cell r="M214">
            <v>4638.0432510375977</v>
          </cell>
          <cell r="N214">
            <v>1292.5</v>
          </cell>
        </row>
        <row r="215">
          <cell r="J215">
            <v>23191.546455383301</v>
          </cell>
          <cell r="K215">
            <v>13104.503028869629</v>
          </cell>
          <cell r="L215">
            <v>970.83333206176758</v>
          </cell>
          <cell r="M215">
            <v>4187.3601264953613</v>
          </cell>
          <cell r="N215">
            <v>1523.0665321350098</v>
          </cell>
        </row>
        <row r="216">
          <cell r="J216">
            <v>9204.9579963684082</v>
          </cell>
          <cell r="K216">
            <v>9102.0045166015625</v>
          </cell>
          <cell r="L216">
            <v>2375.71240234375</v>
          </cell>
          <cell r="M216">
            <v>5058.3333320617676</v>
          </cell>
          <cell r="N216">
            <v>1411.1484107971191</v>
          </cell>
        </row>
        <row r="217">
          <cell r="J217">
            <v>23644.270122528076</v>
          </cell>
          <cell r="K217">
            <v>29076.012393951416</v>
          </cell>
          <cell r="L217">
            <v>699.40999984741211</v>
          </cell>
          <cell r="M217">
            <v>9466.1165924072266</v>
          </cell>
          <cell r="N217">
            <v>6096.8125877380371</v>
          </cell>
        </row>
        <row r="218">
          <cell r="J218">
            <v>14248.994861602783</v>
          </cell>
          <cell r="K218">
            <v>19488.676933288574</v>
          </cell>
          <cell r="L218">
            <v>1319.8566703796387</v>
          </cell>
          <cell r="M218">
            <v>9138.513111114502</v>
          </cell>
          <cell r="N218">
            <v>602.5</v>
          </cell>
        </row>
        <row r="219">
          <cell r="J219">
            <v>27914.211769104004</v>
          </cell>
          <cell r="K219">
            <v>24204.688190460205</v>
          </cell>
          <cell r="L219">
            <v>1687.4999923706055</v>
          </cell>
          <cell r="M219">
            <v>12833.931621551514</v>
          </cell>
          <cell r="N219">
            <v>2099.5402679443359</v>
          </cell>
        </row>
        <row r="220">
          <cell r="J220">
            <v>4619.1762466430664</v>
          </cell>
          <cell r="K220">
            <v>6912.5750045776367</v>
          </cell>
          <cell r="L220">
            <v>529</v>
          </cell>
          <cell r="M220">
            <v>555</v>
          </cell>
          <cell r="N220">
            <v>270.83311462402344</v>
          </cell>
        </row>
        <row r="221">
          <cell r="J221">
            <v>4943.6666660308838</v>
          </cell>
          <cell r="K221">
            <v>23935.446659088135</v>
          </cell>
          <cell r="L221">
            <v>565.00000953674316</v>
          </cell>
          <cell r="M221">
            <v>2253.7666721343994</v>
          </cell>
          <cell r="N221">
            <v>360.5</v>
          </cell>
        </row>
        <row r="222">
          <cell r="J222">
            <v>2172.25</v>
          </cell>
          <cell r="K222">
            <v>8857.9901123046875</v>
          </cell>
          <cell r="M222">
            <v>389</v>
          </cell>
        </row>
        <row r="223">
          <cell r="J223">
            <v>18311.149971008301</v>
          </cell>
          <cell r="K223">
            <v>8479.7299728393555</v>
          </cell>
          <cell r="L223">
            <v>1670</v>
          </cell>
          <cell r="M223">
            <v>6222.5</v>
          </cell>
          <cell r="N223">
            <v>1275</v>
          </cell>
        </row>
        <row r="224">
          <cell r="J224">
            <v>2024.6600036621094</v>
          </cell>
          <cell r="K224">
            <v>2046.6600036621094</v>
          </cell>
          <cell r="L224">
            <v>73</v>
          </cell>
          <cell r="M224">
            <v>273</v>
          </cell>
          <cell r="N224">
            <v>540</v>
          </cell>
        </row>
        <row r="225">
          <cell r="J225">
            <v>1785</v>
          </cell>
          <cell r="K225">
            <v>970</v>
          </cell>
          <cell r="M225">
            <v>625</v>
          </cell>
        </row>
        <row r="226">
          <cell r="J226">
            <v>4954.8999938964844</v>
          </cell>
          <cell r="K226">
            <v>335</v>
          </cell>
          <cell r="M226">
            <v>1935</v>
          </cell>
        </row>
        <row r="227">
          <cell r="J227">
            <v>31971.7626953125</v>
          </cell>
          <cell r="K227">
            <v>200</v>
          </cell>
          <cell r="M227">
            <v>8256.8905639648438</v>
          </cell>
          <cell r="N227">
            <v>565</v>
          </cell>
        </row>
        <row r="228">
          <cell r="J228">
            <v>20878.171783447266</v>
          </cell>
          <cell r="K228">
            <v>1395</v>
          </cell>
          <cell r="L228">
            <v>475</v>
          </cell>
          <cell r="M228">
            <v>18587.478759765625</v>
          </cell>
          <cell r="N228">
            <v>425</v>
          </cell>
        </row>
        <row r="229">
          <cell r="J229">
            <v>17595.994888305664</v>
          </cell>
          <cell r="K229">
            <v>895</v>
          </cell>
          <cell r="L229">
            <v>1000</v>
          </cell>
          <cell r="M229">
            <v>1361.9429321289063</v>
          </cell>
        </row>
        <row r="243">
          <cell r="J243">
            <v>34090.266418457031</v>
          </cell>
          <cell r="K243">
            <v>13217.866504669189</v>
          </cell>
          <cell r="L243">
            <v>24.149999618530273</v>
          </cell>
          <cell r="M243">
            <v>22795.948329925537</v>
          </cell>
          <cell r="N243">
            <v>842.64666366577148</v>
          </cell>
        </row>
        <row r="244">
          <cell r="J244">
            <v>58353.531684875488</v>
          </cell>
          <cell r="K244">
            <v>18420.427541732788</v>
          </cell>
          <cell r="L244">
            <v>15470.841674804688</v>
          </cell>
          <cell r="M244">
            <v>37070.470630645752</v>
          </cell>
          <cell r="N244">
            <v>1358.6849365234375</v>
          </cell>
        </row>
        <row r="245">
          <cell r="J245">
            <v>72372.282930374146</v>
          </cell>
          <cell r="K245">
            <v>34171.995843887329</v>
          </cell>
          <cell r="L245">
            <v>34585.611511230469</v>
          </cell>
          <cell r="M245">
            <v>10478.257528305054</v>
          </cell>
          <cell r="N245">
            <v>2830.0812225341797</v>
          </cell>
        </row>
        <row r="246">
          <cell r="J246">
            <v>51749.080387115479</v>
          </cell>
          <cell r="K246">
            <v>22817.619928359985</v>
          </cell>
          <cell r="L246">
            <v>25747.167007446289</v>
          </cell>
          <cell r="M246">
            <v>7473.691743850708</v>
          </cell>
          <cell r="N246">
            <v>164.66666793823242</v>
          </cell>
        </row>
        <row r="247">
          <cell r="J247">
            <v>19899.47204208374</v>
          </cell>
          <cell r="K247">
            <v>12014.850143432617</v>
          </cell>
          <cell r="L247">
            <v>20602.341102600098</v>
          </cell>
          <cell r="M247">
            <v>2007.8158378601074</v>
          </cell>
          <cell r="N247">
            <v>250</v>
          </cell>
        </row>
        <row r="248">
          <cell r="J248">
            <v>58014.959293365479</v>
          </cell>
          <cell r="K248">
            <v>10895.956001281738</v>
          </cell>
          <cell r="L248">
            <v>4432.170539855957</v>
          </cell>
          <cell r="M248">
            <v>9812.7236938476563</v>
          </cell>
          <cell r="N248">
            <v>398.33334350585938</v>
          </cell>
        </row>
        <row r="249">
          <cell r="J249">
            <v>44526.449565887451</v>
          </cell>
          <cell r="K249">
            <v>6062.6460037231445</v>
          </cell>
          <cell r="L249">
            <v>1572.1666641235352</v>
          </cell>
          <cell r="M249">
            <v>7006.8615760803223</v>
          </cell>
          <cell r="N249">
            <v>2877.5258636474609</v>
          </cell>
        </row>
        <row r="250">
          <cell r="J250">
            <v>101276.78828239441</v>
          </cell>
          <cell r="K250">
            <v>15969.168560028076</v>
          </cell>
          <cell r="L250">
            <v>2020.832914352417</v>
          </cell>
          <cell r="M250">
            <v>13536.700958251953</v>
          </cell>
          <cell r="N250">
            <v>8981.6031494140625</v>
          </cell>
        </row>
        <row r="251">
          <cell r="J251">
            <v>88379.465991973877</v>
          </cell>
          <cell r="K251">
            <v>33408.257423400879</v>
          </cell>
          <cell r="L251">
            <v>1889.278434753418</v>
          </cell>
          <cell r="M251">
            <v>16396.574071884155</v>
          </cell>
          <cell r="N251">
            <v>19135.464967727661</v>
          </cell>
        </row>
        <row r="252">
          <cell r="J252">
            <v>53632.353915214539</v>
          </cell>
          <cell r="K252">
            <v>36936.948199272156</v>
          </cell>
          <cell r="L252">
            <v>1248.6879692077637</v>
          </cell>
          <cell r="M252">
            <v>14615.715606689453</v>
          </cell>
          <cell r="N252">
            <v>10344.911689758301</v>
          </cell>
        </row>
        <row r="253">
          <cell r="J253">
            <v>71854.604927062988</v>
          </cell>
          <cell r="K253">
            <v>60373.651473999023</v>
          </cell>
          <cell r="L253">
            <v>6192.9557342529297</v>
          </cell>
          <cell r="M253">
            <v>23349.853302001953</v>
          </cell>
          <cell r="N253">
            <v>10323.527530670166</v>
          </cell>
        </row>
        <row r="254">
          <cell r="J254">
            <v>51726.049543380737</v>
          </cell>
          <cell r="K254">
            <v>74541.386787414551</v>
          </cell>
          <cell r="L254">
            <v>4101.3566722869873</v>
          </cell>
          <cell r="M254">
            <v>24781.211404800415</v>
          </cell>
          <cell r="N254">
            <v>3333.3733825683594</v>
          </cell>
        </row>
        <row r="255">
          <cell r="J255">
            <v>24293.05997467041</v>
          </cell>
          <cell r="K255">
            <v>20354.380088806152</v>
          </cell>
          <cell r="L255">
            <v>1743</v>
          </cell>
          <cell r="M255">
            <v>7509.5</v>
          </cell>
          <cell r="N255">
            <v>1815</v>
          </cell>
        </row>
        <row r="256">
          <cell r="J256">
            <v>131789.46264197788</v>
          </cell>
          <cell r="K256">
            <v>14822.25</v>
          </cell>
          <cell r="L256">
            <v>610</v>
          </cell>
          <cell r="M256">
            <v>34050.852980905023</v>
          </cell>
          <cell r="N256">
            <v>3774.7325000000001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table"/>
      <sheetName val="issuance"/>
      <sheetName val="Global"/>
      <sheetName val="fallen angels"/>
      <sheetName val="flows"/>
    </sheetNames>
    <sheetDataSet>
      <sheetData sheetId="0" refreshError="1"/>
      <sheetData sheetId="1" refreshError="1"/>
      <sheetData sheetId="2" refreshError="1"/>
      <sheetData sheetId="3" refreshError="1"/>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Q ML_Model_Info"/>
      <sheetName val="iQ ML_Model_Summary"/>
      <sheetName val="ML_Model_Metadata"/>
      <sheetName val="TOC"/>
      <sheetName val="Index List"/>
      <sheetName val="1.01"/>
      <sheetName val="1.01a"/>
      <sheetName val="1.01b"/>
      <sheetName val="1.01c"/>
      <sheetName val="1.02"/>
      <sheetName val="1.03"/>
      <sheetName val="1.04"/>
      <sheetName val="1.04a"/>
      <sheetName val="1.05"/>
      <sheetName val="1.06"/>
      <sheetName val="1.06a"/>
      <sheetName val="1.07"/>
      <sheetName val="2.01"/>
      <sheetName val="2.02"/>
      <sheetName val="2.03"/>
      <sheetName val="2.04"/>
      <sheetName val="2.05"/>
      <sheetName val="2.06"/>
      <sheetName val="2.07"/>
      <sheetName val="2.08"/>
      <sheetName val="2.09"/>
      <sheetName val="3.01"/>
      <sheetName val="3.02"/>
      <sheetName val="3.03"/>
      <sheetName val="3.04"/>
      <sheetName val="3.04 (2)"/>
      <sheetName val="3.05"/>
      <sheetName val="3.06"/>
      <sheetName val="3.07"/>
      <sheetName val="3.08"/>
      <sheetName val="3.09"/>
      <sheetName val="4.01"/>
      <sheetName val="4.02"/>
      <sheetName val="4.03"/>
      <sheetName val="4.04"/>
      <sheetName val="4.05"/>
      <sheetName val="4.06"/>
      <sheetName val="4.07"/>
      <sheetName val="4.08"/>
      <sheetName val="4.09"/>
      <sheetName val="4.10"/>
      <sheetName val="4.11"/>
      <sheetName val="5.01"/>
      <sheetName val="5.02"/>
      <sheetName val="5.03a"/>
      <sheetName val="5.03"/>
      <sheetName val="5.04"/>
      <sheetName val="6.01"/>
      <sheetName val="6.02"/>
      <sheetName val="6.03"/>
      <sheetName val="6.01a"/>
      <sheetName val="7.01"/>
      <sheetName val="7.02"/>
      <sheetName val="7.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hibit"/>
      <sheetName val="ExhibitData"/>
      <sheetName val="WebDump"/>
      <sheetName val="Map"/>
    </sheetNames>
    <sheetDataSet>
      <sheetData sheetId="0" refreshError="1"/>
      <sheetData sheetId="1" refreshError="1"/>
      <sheetData sheetId="2" refreshError="1"/>
      <sheetData sheetId="3">
        <row r="2">
          <cell r="A2" t="str">
            <v>Growth</v>
          </cell>
        </row>
        <row r="3">
          <cell r="A3" t="str">
            <v>Sector</v>
          </cell>
        </row>
        <row r="4">
          <cell r="A4" t="str">
            <v>Emerging Markets</v>
          </cell>
        </row>
        <row r="5">
          <cell r="A5" t="str">
            <v>Global Equity</v>
          </cell>
        </row>
        <row r="6">
          <cell r="A6" t="str">
            <v>International Equity</v>
          </cell>
        </row>
        <row r="7">
          <cell r="A7" t="str">
            <v>Regional Equity</v>
          </cell>
        </row>
        <row r="8">
          <cell r="A8" t="str">
            <v>Growth &amp; Income</v>
          </cell>
        </row>
        <row r="9">
          <cell r="A9" t="str">
            <v>Income Equity</v>
          </cell>
        </row>
        <row r="10">
          <cell r="A10" t="str">
            <v>Asset Allocation</v>
          </cell>
        </row>
        <row r="11">
          <cell r="A11" t="str">
            <v>Balanced</v>
          </cell>
        </row>
        <row r="12">
          <cell r="A12" t="str">
            <v>Flexible Port</v>
          </cell>
        </row>
        <row r="13">
          <cell r="A13" t="str">
            <v>Income Mixed</v>
          </cell>
        </row>
        <row r="14">
          <cell r="A14" t="str">
            <v>Corporate-General</v>
          </cell>
        </row>
        <row r="15">
          <cell r="A15" t="str">
            <v>Corporate-Intermediate</v>
          </cell>
        </row>
        <row r="16">
          <cell r="A16" t="str">
            <v>Corporate-Short Term</v>
          </cell>
        </row>
        <row r="17">
          <cell r="A17" t="str">
            <v>High Yield</v>
          </cell>
        </row>
        <row r="18">
          <cell r="A18" t="str">
            <v>Global Bond - General</v>
          </cell>
        </row>
        <row r="19">
          <cell r="A19" t="str">
            <v>Global Bond - Short Term</v>
          </cell>
        </row>
        <row r="20">
          <cell r="A20" t="str">
            <v>Other World Bond</v>
          </cell>
        </row>
        <row r="21">
          <cell r="A21" t="str">
            <v>Govt. Bond - General</v>
          </cell>
        </row>
        <row r="22">
          <cell r="A22" t="str">
            <v>Govt. Bond - Intermediate</v>
          </cell>
        </row>
        <row r="23">
          <cell r="A23" t="str">
            <v>Govt. Bond - Short Term</v>
          </cell>
        </row>
        <row r="24">
          <cell r="A24" t="str">
            <v>Mortgaged Backed</v>
          </cell>
        </row>
        <row r="25">
          <cell r="A25" t="str">
            <v>Strategic Income</v>
          </cell>
        </row>
        <row r="26">
          <cell r="A26" t="str">
            <v>State Muni Bond - General</v>
          </cell>
        </row>
        <row r="27">
          <cell r="A27" t="str">
            <v>State Muni Bond - Short Term</v>
          </cell>
        </row>
        <row r="28">
          <cell r="A28" t="str">
            <v>National Muni Bond - General</v>
          </cell>
        </row>
        <row r="29">
          <cell r="A29" t="str">
            <v>National Muni Bond - Short Term</v>
          </cell>
        </row>
        <row r="30">
          <cell r="A30" t="str">
            <v>Taxable Money Mkt/Govt</v>
          </cell>
        </row>
        <row r="31">
          <cell r="A31" t="str">
            <v>Taxable Money Mkt/Non-Govt</v>
          </cell>
        </row>
        <row r="32">
          <cell r="A32" t="str">
            <v>National Tax-Exempt Money Mkt</v>
          </cell>
        </row>
        <row r="33">
          <cell r="A33" t="str">
            <v>State Tax-Exempt Money Mkt</v>
          </cell>
        </row>
        <row r="35">
          <cell r="A35" t="str">
            <v>All Money Markets</v>
          </cell>
        </row>
        <row r="36">
          <cell r="A36" t="str">
            <v>All Conventional</v>
          </cell>
        </row>
        <row r="37">
          <cell r="A37" t="str">
            <v>All Equity Funds</v>
          </cell>
        </row>
        <row r="38">
          <cell r="A38" t="str">
            <v>All Hybrid Funds</v>
          </cell>
        </row>
        <row r="39">
          <cell r="A39" t="str">
            <v>All Bond &amp; Income Funds</v>
          </cell>
        </row>
        <row r="41">
          <cell r="A41" t="str">
            <v>FOFs - All Conventional</v>
          </cell>
        </row>
        <row r="42">
          <cell r="A42" t="str">
            <v>FOFs - Equity Funds</v>
          </cell>
        </row>
        <row r="43">
          <cell r="A43" t="str">
            <v>FOFs - Hybrid/Bond/Income</v>
          </cell>
        </row>
        <row r="45">
          <cell r="A45" t="str">
            <v>High Yield</v>
          </cell>
          <cell r="B45">
            <v>17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g"/>
      <sheetName val="Weekly Flows"/>
      <sheetName val="Annual Flows"/>
      <sheetName val="sqlDataDumpWeekly"/>
      <sheetName val="sqlDataDumpAnnual"/>
      <sheetName val="FullHistory"/>
      <sheetName val="Asset Managers"/>
      <sheetName val="Update"/>
      <sheetName val="maps"/>
      <sheetName val="Exhibits"/>
      <sheetName val="TempYuraWsDELETE"/>
      <sheetName val="ICI"/>
      <sheetName val="EPFR"/>
      <sheetName val="Manual"/>
      <sheetName val="YTD % manual"/>
    </sheetNames>
    <sheetDataSet>
      <sheetData sheetId="0" refreshError="1">
        <row r="5">
          <cell r="N5">
            <v>-42.573999999999998</v>
          </cell>
        </row>
        <row r="19">
          <cell r="N19">
            <v>61.801000000000002</v>
          </cell>
        </row>
      </sheetData>
      <sheetData sheetId="1" refreshError="1">
        <row r="5">
          <cell r="C5" t="str">
            <v>Corp-High Yield WO</v>
          </cell>
        </row>
      </sheetData>
      <sheetData sheetId="2" refreshError="1"/>
      <sheetData sheetId="3" refreshError="1"/>
      <sheetData sheetId="4" refreshError="1"/>
      <sheetData sheetId="5" refreshError="1"/>
      <sheetData sheetId="6" refreshError="1">
        <row r="1">
          <cell r="M1">
            <v>40723</v>
          </cell>
        </row>
        <row r="4">
          <cell r="C4" t="str">
            <v>Invesco AIM</v>
          </cell>
        </row>
      </sheetData>
      <sheetData sheetId="7" refreshError="1">
        <row r="3">
          <cell r="C3" t="str">
            <v>\\corp\ds_dfs\GCIB Admin\Credit Research Technology\GMGRESEARCH\CMS\AMGfiles\</v>
          </cell>
          <cell r="J3" t="str">
            <v>SELECT SectorID, SectorName FROM tblHysFlowsAmgSectorMap WHERE ProcessingFlag=-1 ORDER BY SectorID;</v>
          </cell>
        </row>
        <row r="4">
          <cell r="C4">
            <v>20</v>
          </cell>
        </row>
        <row r="5">
          <cell r="C5" t="str">
            <v>W</v>
          </cell>
          <cell r="I5">
            <v>1031</v>
          </cell>
          <cell r="J5" t="str">
            <v>All Equity Funds</v>
          </cell>
          <cell r="K5" t="str">
            <v>MinDate=6/1/2011; MaxDate=10/12/2011; Count=20</v>
          </cell>
        </row>
        <row r="6">
          <cell r="C6" t="str">
            <v>.csv</v>
          </cell>
          <cell r="I6">
            <v>1034</v>
          </cell>
          <cell r="J6" t="str">
            <v>All Equity Funds WO</v>
          </cell>
          <cell r="K6" t="str">
            <v>MinDate=6/1/2011; MaxDate=10/12/2011; Count=20</v>
          </cell>
        </row>
        <row r="7">
          <cell r="C7" t="str">
            <v>tblHysFlowsAmgTimeSeries</v>
          </cell>
          <cell r="I7">
            <v>1036</v>
          </cell>
          <cell r="J7" t="str">
            <v>All Money Market Funds</v>
          </cell>
          <cell r="K7" t="str">
            <v>MinDate=6/1/2011; MaxDate=10/12/2011; Count=20</v>
          </cell>
        </row>
        <row r="8">
          <cell r="I8">
            <v>1037</v>
          </cell>
          <cell r="J8" t="str">
            <v>All Municipal Bond Funds WO</v>
          </cell>
          <cell r="K8" t="str">
            <v>MinDate=6/1/2011; MaxDate=10/12/2011; Count=20</v>
          </cell>
        </row>
        <row r="9">
          <cell r="C9" t="str">
            <v>SectorID</v>
          </cell>
          <cell r="I9">
            <v>1038</v>
          </cell>
          <cell r="J9" t="str">
            <v>All Municipal Bond Funds</v>
          </cell>
          <cell r="K9" t="str">
            <v>MinDate=6/1/2011; MaxDate=10/12/2011; Count=20</v>
          </cell>
        </row>
        <row r="10">
          <cell r="C10" t="str">
            <v>WeekOf</v>
          </cell>
          <cell r="I10">
            <v>1134</v>
          </cell>
          <cell r="J10" t="str">
            <v>Municipals-High Yield</v>
          </cell>
          <cell r="K10" t="str">
            <v>MinDate=6/1/2011; MaxDate=10/12/2011; Count=20</v>
          </cell>
        </row>
        <row r="11">
          <cell r="C11" t="str">
            <v>FlowChangeExDist</v>
          </cell>
          <cell r="I11">
            <v>1139</v>
          </cell>
          <cell r="J11" t="str">
            <v>Municipals-High Yield WO</v>
          </cell>
          <cell r="K11" t="str">
            <v>MinDate=6/1/2011; MaxDate=10/12/2011; Count=20</v>
          </cell>
        </row>
        <row r="12">
          <cell r="C12" t="str">
            <v>FlowChangeInDist</v>
          </cell>
          <cell r="I12">
            <v>1039</v>
          </cell>
          <cell r="J12" t="str">
            <v>All Taxable Bond Funds</v>
          </cell>
          <cell r="K12" t="str">
            <v>MinDate=6/1/2011; MaxDate=10/12/2011; Count=20</v>
          </cell>
        </row>
        <row r="13">
          <cell r="C13" t="str">
            <v>FlowChange4WkMvgAvg</v>
          </cell>
          <cell r="I13">
            <v>1041</v>
          </cell>
          <cell r="J13" t="str">
            <v>All Taxable Bond Funds WO</v>
          </cell>
          <cell r="K13" t="str">
            <v>MinDate=6/1/2011; MaxDate=10/12/2011; Count=20</v>
          </cell>
        </row>
        <row r="14">
          <cell r="C14" t="str">
            <v>MarketChange</v>
          </cell>
          <cell r="I14">
            <v>1054</v>
          </cell>
          <cell r="J14" t="str">
            <v>Convertible &amp; Pfd</v>
          </cell>
          <cell r="K14" t="str">
            <v>MinDate=6/1/2011; MaxDate=10/12/2011; Count=20</v>
          </cell>
        </row>
        <row r="15">
          <cell r="C15" t="str">
            <v>AssetChange</v>
          </cell>
          <cell r="I15">
            <v>1055</v>
          </cell>
          <cell r="J15" t="str">
            <v>Convertible &amp; Pfd WO</v>
          </cell>
          <cell r="K15" t="str">
            <v>MinDate=6/1/2011; MaxDate=10/12/2011; Count=20</v>
          </cell>
        </row>
        <row r="16">
          <cell r="C16" t="str">
            <v>Assets</v>
          </cell>
          <cell r="I16">
            <v>1059</v>
          </cell>
          <cell r="J16" t="str">
            <v>Corp-High Yield</v>
          </cell>
          <cell r="K16" t="str">
            <v>MinDate=6/1/2011; MaxDate=10/12/2011; Count=20</v>
          </cell>
        </row>
        <row r="17">
          <cell r="C17" t="str">
            <v>BreadthInflows</v>
          </cell>
          <cell r="I17">
            <v>1061</v>
          </cell>
          <cell r="J17" t="str">
            <v>Corp-High Yield WO</v>
          </cell>
          <cell r="K17" t="str">
            <v>MinDate=6/1/2011; MaxDate=10/12/2011; Count=20</v>
          </cell>
        </row>
        <row r="18">
          <cell r="C18" t="str">
            <v>BreadthZero</v>
          </cell>
          <cell r="I18">
            <v>1062</v>
          </cell>
          <cell r="J18" t="str">
            <v>Corp-Investment Grade</v>
          </cell>
          <cell r="K18" t="str">
            <v>MinDate=6/1/2011; MaxDate=10/12/2011; Count=20</v>
          </cell>
        </row>
        <row r="19">
          <cell r="C19" t="str">
            <v>BreadthOutflows</v>
          </cell>
          <cell r="I19">
            <v>1064</v>
          </cell>
          <cell r="J19" t="str">
            <v>Corp-Investment Grade WO</v>
          </cell>
          <cell r="K19" t="str">
            <v>MinDate=6/1/2011; MaxDate=10/12/2011; Count=20</v>
          </cell>
        </row>
        <row r="20">
          <cell r="C20" t="str">
            <v>BreadthTotal</v>
          </cell>
          <cell r="I20">
            <v>1083</v>
          </cell>
          <cell r="J20" t="str">
            <v>Govt-Treasury &amp; Mortgage</v>
          </cell>
          <cell r="K20" t="str">
            <v>MinDate=6/1/2011; MaxDate=10/12/2011; Count=20</v>
          </cell>
        </row>
        <row r="21">
          <cell r="C21" t="str">
            <v>BreadthRatio</v>
          </cell>
          <cell r="I21">
            <v>1085</v>
          </cell>
          <cell r="J21" t="str">
            <v>Govt-Treasury &amp; Mortgage WO</v>
          </cell>
          <cell r="K21" t="str">
            <v>MinDate=6/1/2011; MaxDate=10/12/2011; Count=20</v>
          </cell>
        </row>
        <row r="22">
          <cell r="C22" t="str">
            <v>PctChangeExDist</v>
          </cell>
          <cell r="I22">
            <v>1103</v>
          </cell>
          <cell r="J22" t="str">
            <v>Intl &amp; Global Debt</v>
          </cell>
          <cell r="K22" t="str">
            <v>MinDate=6/1/2011; MaxDate=10/12/2011; Count=20</v>
          </cell>
        </row>
        <row r="23">
          <cell r="C23" t="str">
            <v>PctChangeInDist</v>
          </cell>
          <cell r="I23">
            <v>1105</v>
          </cell>
          <cell r="J23" t="str">
            <v>Intl &amp; Global Debt WO</v>
          </cell>
          <cell r="K23" t="str">
            <v>MinDate=6/1/2011; MaxDate=10/12/2011; Count=20</v>
          </cell>
        </row>
        <row r="24">
          <cell r="C24" t="str">
            <v>PctChangeMkt</v>
          </cell>
          <cell r="I24">
            <v>1162</v>
          </cell>
          <cell r="J24" t="str">
            <v>Sector-Energy</v>
          </cell>
          <cell r="K24" t="str">
            <v>MinDate=6/1/2011; MaxDate=10/12/2011; Count=20</v>
          </cell>
        </row>
        <row r="25">
          <cell r="C25" t="str">
            <v>PctChange4WkMvgAvg</v>
          </cell>
          <cell r="I25">
            <v>1163</v>
          </cell>
          <cell r="J25" t="str">
            <v>Sector-Energy WO</v>
          </cell>
          <cell r="K25" t="str">
            <v>MinDate=6/1/2011; MaxDate=10/12/2011; Count=20</v>
          </cell>
        </row>
        <row r="26">
          <cell r="I26">
            <v>1164</v>
          </cell>
          <cell r="J26" t="str">
            <v>Sector-Healthcare/Biotech</v>
          </cell>
          <cell r="K26" t="str">
            <v>MinDate=6/1/2011; MaxDate=10/12/2011; Count=20</v>
          </cell>
        </row>
        <row r="27">
          <cell r="I27">
            <v>1165</v>
          </cell>
          <cell r="J27" t="str">
            <v>Sector-Healthcare/Biotech WO</v>
          </cell>
          <cell r="K27" t="str">
            <v>MinDate=6/1/2011; MaxDate=10/12/2011; Count=20</v>
          </cell>
        </row>
        <row r="28">
          <cell r="I28">
            <v>1166</v>
          </cell>
          <cell r="J28" t="str">
            <v>Sector-Other</v>
          </cell>
          <cell r="K28" t="str">
            <v>MinDate=6/1/2011; MaxDate=10/12/2011; Count=20</v>
          </cell>
        </row>
        <row r="29">
          <cell r="I29">
            <v>1167</v>
          </cell>
          <cell r="J29" t="str">
            <v>Sector-Other WO</v>
          </cell>
          <cell r="K29" t="str">
            <v>MinDate=6/1/2011; MaxDate=10/12/2011; Count=20</v>
          </cell>
        </row>
        <row r="30">
          <cell r="I30">
            <v>1168</v>
          </cell>
          <cell r="J30" t="str">
            <v>Sector-Real Estate</v>
          </cell>
          <cell r="K30" t="str">
            <v>MinDate=6/1/2011; MaxDate=10/12/2011; Count=20</v>
          </cell>
        </row>
        <row r="31">
          <cell r="I31">
            <v>1169</v>
          </cell>
          <cell r="J31" t="str">
            <v>Sector-Real Estate WO</v>
          </cell>
          <cell r="K31" t="str">
            <v>MinDate=6/1/2011; MaxDate=10/12/2011; Count=20</v>
          </cell>
        </row>
        <row r="32">
          <cell r="I32">
            <v>1170</v>
          </cell>
          <cell r="J32" t="str">
            <v>Sector-Technology</v>
          </cell>
          <cell r="K32" t="str">
            <v>MinDate=6/1/2011; MaxDate=10/12/2011; Count=20</v>
          </cell>
        </row>
        <row r="33">
          <cell r="I33">
            <v>1172</v>
          </cell>
          <cell r="J33" t="str">
            <v>Sector-Technology WO</v>
          </cell>
          <cell r="K33" t="str">
            <v>MinDate=6/1/2011; MaxDate=10/12/2011; Count=20</v>
          </cell>
        </row>
        <row r="34">
          <cell r="I34">
            <v>1173</v>
          </cell>
          <cell r="J34" t="str">
            <v>Sector-Utilities</v>
          </cell>
          <cell r="K34" t="str">
            <v>MinDate=6/1/2011; MaxDate=10/12/2011; Count=20</v>
          </cell>
        </row>
        <row r="35">
          <cell r="I35">
            <v>1174</v>
          </cell>
          <cell r="J35" t="str">
            <v>Sector-Utilities WO</v>
          </cell>
          <cell r="K35" t="str">
            <v>MinDate=6/1/2011; MaxDate=10/12/2011; Count=20</v>
          </cell>
        </row>
        <row r="36">
          <cell r="I36">
            <v>2038</v>
          </cell>
          <cell r="J36" t="str">
            <v>All Money Market Funds WO</v>
          </cell>
          <cell r="K36" t="str">
            <v>MinDate=6/1/2011; MaxDate=10/12/2011; Count=20</v>
          </cell>
        </row>
        <row r="37">
          <cell r="I37">
            <v>2785</v>
          </cell>
          <cell r="J37" t="str">
            <v>Sector-Financial/Banking</v>
          </cell>
          <cell r="K37" t="str">
            <v>MinDate=6/1/2011; MaxDate=10/12/2011; Count=20</v>
          </cell>
        </row>
        <row r="38">
          <cell r="I38">
            <v>2786</v>
          </cell>
          <cell r="J38" t="str">
            <v>Sector-Financial/Banking WO</v>
          </cell>
          <cell r="K38" t="str">
            <v>MinDate=6/1/2011; MaxDate=10/12/2011; Count=20</v>
          </cell>
        </row>
        <row r="39">
          <cell r="I39">
            <v>2939</v>
          </cell>
          <cell r="J39" t="str">
            <v xml:space="preserve">Emerging Mkts Debt </v>
          </cell>
          <cell r="K39" t="str">
            <v>MinDate=6/1/2011; MaxDate=10/12/2011; Count=20</v>
          </cell>
        </row>
        <row r="40">
          <cell r="I40">
            <v>2940</v>
          </cell>
          <cell r="J40" t="str">
            <v>Emerging Mkts Debt WO</v>
          </cell>
          <cell r="K40" t="str">
            <v>MinDate=6/1/2011; MaxDate=10/12/2011; Count=20</v>
          </cell>
        </row>
        <row r="41">
          <cell r="I41">
            <v>3939</v>
          </cell>
          <cell r="J41" t="str">
            <v>All Equity Funds WO ETF</v>
          </cell>
          <cell r="K41" t="str">
            <v>MinDate=5/25/2011; MaxDate=10/5/2011; Count=20</v>
          </cell>
        </row>
        <row r="42">
          <cell r="I42">
            <v>3631</v>
          </cell>
          <cell r="J42" t="str">
            <v>All Equity Funds WO xETF</v>
          </cell>
          <cell r="K42" t="str">
            <v>MinDate=5/25/2011; MaxDate=10/5/2011; Count=20</v>
          </cell>
        </row>
        <row r="43">
          <cell r="I43">
            <v>4752</v>
          </cell>
          <cell r="J43" t="str">
            <v>Corp-High Yield ETF WO</v>
          </cell>
          <cell r="K43" t="str">
            <v>MinDate=5/25/2011; MaxDate=10/5/2011; Count=20</v>
          </cell>
        </row>
        <row r="44">
          <cell r="I44">
            <v>4756</v>
          </cell>
          <cell r="J44" t="str">
            <v>Corp-High Yield xETF WO</v>
          </cell>
          <cell r="K44" t="str">
            <v>MinDate=5/25/2011; MaxDate=10/5/2011; Count=20</v>
          </cell>
        </row>
        <row r="45">
          <cell r="I45">
            <v>3945</v>
          </cell>
          <cell r="J45" t="str">
            <v>Corp-Investment Grade WO ETF</v>
          </cell>
          <cell r="K45" t="str">
            <v>MinDate=5/25/2011; MaxDate=10/5/2011; Count=20</v>
          </cell>
        </row>
        <row r="46">
          <cell r="I46">
            <v>3637</v>
          </cell>
          <cell r="J46" t="str">
            <v>Corp-Investment Grade WO xETF</v>
          </cell>
          <cell r="K46" t="str">
            <v>MinDate=5/25/2011; MaxDate=10/5/2011; Count=20</v>
          </cell>
        </row>
        <row r="47">
          <cell r="I47">
            <v>4811</v>
          </cell>
          <cell r="J47" t="str">
            <v>MStar Bank Loan</v>
          </cell>
          <cell r="K47" t="str">
            <v>MinDate=5/25/2011; MaxDate=10/5/2011; Count=20</v>
          </cell>
        </row>
        <row r="48">
          <cell r="I48">
            <v>4945</v>
          </cell>
          <cell r="J48" t="str">
            <v>MStar Bank Loan WO</v>
          </cell>
          <cell r="K48" t="str">
            <v>MinDate=5/25/2011; MaxDate=10/5/2011; Count=20</v>
          </cell>
        </row>
        <row r="49">
          <cell r="I49">
            <v>7267</v>
          </cell>
          <cell r="J49" t="str">
            <v>Lipper Commodities Funds</v>
          </cell>
          <cell r="K49" t="str">
            <v>MinDate=5/25/2011; MaxDate=10/5/2011; Count=20</v>
          </cell>
        </row>
        <row r="50">
          <cell r="I50">
            <v>7268</v>
          </cell>
          <cell r="J50" t="str">
            <v>Lipper Commodities Funds WO</v>
          </cell>
          <cell r="K50" t="str">
            <v>MinDate=5/25/2011; MaxDate=10/5/2011; Count=20</v>
          </cell>
        </row>
        <row r="51">
          <cell r="I51">
            <v>7735</v>
          </cell>
          <cell r="J51" t="str">
            <v>Lipper Loan Participation Funds</v>
          </cell>
          <cell r="K51" t="str">
            <v>MinDate=5/25/2011; MaxDate=10/5/2011; Count=20</v>
          </cell>
        </row>
        <row r="52">
          <cell r="I52">
            <v>7736</v>
          </cell>
          <cell r="J52" t="str">
            <v>Lipper Loan Participation Funds WO</v>
          </cell>
          <cell r="K52" t="str">
            <v>MinDate=5/25/2011; MaxDate=10/5/2011; Count=20</v>
          </cell>
        </row>
        <row r="53">
          <cell r="I53">
            <v>2949</v>
          </cell>
          <cell r="J53" t="str">
            <v>Emerging Mkts Equity</v>
          </cell>
          <cell r="K53" t="str">
            <v>MinDate=6/1/2011; MaxDate=10/12/2011; Count=20</v>
          </cell>
        </row>
        <row r="54">
          <cell r="I54">
            <v>2950</v>
          </cell>
          <cell r="J54" t="str">
            <v>Emerging Mkts Equity WO</v>
          </cell>
          <cell r="K54" t="str">
            <v>MinDate=6/1/2011; MaxDate=10/12/2011; Count=20</v>
          </cell>
        </row>
        <row r="55">
          <cell r="I55">
            <v>3169</v>
          </cell>
          <cell r="J55" t="str">
            <v>Domestic Equities</v>
          </cell>
          <cell r="K55" t="str">
            <v>MinDate=5/25/2011; MaxDate=10/5/2011; Count=20</v>
          </cell>
        </row>
        <row r="56">
          <cell r="I56">
            <v>3170</v>
          </cell>
          <cell r="J56" t="str">
            <v>Domestic Equities WO</v>
          </cell>
          <cell r="K56" t="str">
            <v>MinDate=5/25/2011; MaxDate=10/5/2011; Count=20</v>
          </cell>
        </row>
        <row r="57">
          <cell r="I57">
            <v>4693</v>
          </cell>
          <cell r="J57" t="str">
            <v>Non-Domestic Equities</v>
          </cell>
          <cell r="K57" t="str">
            <v>MinDate=5/25/2011; MaxDate=10/5/2011; Count=20</v>
          </cell>
        </row>
        <row r="58">
          <cell r="I58">
            <v>4785</v>
          </cell>
          <cell r="J58" t="str">
            <v>Non-Domestic Equities WO</v>
          </cell>
          <cell r="K58" t="str">
            <v>MinDate=5/25/2011; MaxDate=10/5/2011; Count=20</v>
          </cell>
        </row>
      </sheetData>
      <sheetData sheetId="8">
        <row r="2">
          <cell r="B2" t="str">
            <v>All Equity Funds</v>
          </cell>
          <cell r="D2" t="str">
            <v>Corp-High Yield</v>
          </cell>
          <cell r="F2" t="str">
            <v>Corp-High Yield</v>
          </cell>
        </row>
        <row r="3">
          <cell r="B3" t="str">
            <v>All Equity Funds MO</v>
          </cell>
          <cell r="D3" t="str">
            <v>Corp-High Yield WO</v>
          </cell>
          <cell r="F3" t="str">
            <v>Corp-High Yield WO</v>
          </cell>
        </row>
        <row r="4">
          <cell r="B4" t="str">
            <v>All Equity Funds WO</v>
          </cell>
          <cell r="D4" t="str">
            <v>MStar Bank Loan</v>
          </cell>
          <cell r="F4" t="str">
            <v>Lipper Loan Participation Funds</v>
          </cell>
        </row>
        <row r="5">
          <cell r="B5" t="str">
            <v>Convertible Pfd</v>
          </cell>
          <cell r="D5" t="str">
            <v>MStar Bank Loan WO</v>
          </cell>
          <cell r="F5" t="str">
            <v>Lipper Loan Participation Funds WO</v>
          </cell>
        </row>
        <row r="6">
          <cell r="B6" t="str">
            <v>Convertible Pfd WO</v>
          </cell>
          <cell r="D6" t="str">
            <v>All Equity Funds</v>
          </cell>
          <cell r="F6" t="str">
            <v>Corp-Investment Grade</v>
          </cell>
        </row>
        <row r="7">
          <cell r="B7" t="str">
            <v>Domestic Equity</v>
          </cell>
          <cell r="D7" t="str">
            <v>All Equity Funds WO</v>
          </cell>
          <cell r="F7" t="str">
            <v>Corp-Investment Grade WO</v>
          </cell>
        </row>
        <row r="8">
          <cell r="B8" t="str">
            <v>Domestic Equity WO</v>
          </cell>
          <cell r="D8" t="str">
            <v>All Money Market Funds</v>
          </cell>
          <cell r="F8" t="str">
            <v>All Equity Funds</v>
          </cell>
        </row>
        <row r="9">
          <cell r="B9" t="str">
            <v>Equity Income Funds</v>
          </cell>
          <cell r="D9" t="str">
            <v>All Taxable Bond Funds</v>
          </cell>
          <cell r="F9" t="str">
            <v>All Equity Funds WO</v>
          </cell>
        </row>
        <row r="10">
          <cell r="B10" t="str">
            <v>Equity Income Funds WO</v>
          </cell>
          <cell r="D10" t="str">
            <v>All Taxable Bond Funds WO</v>
          </cell>
          <cell r="F10" t="str">
            <v>All Money Market Funds</v>
          </cell>
        </row>
        <row r="11">
          <cell r="B11" t="str">
            <v>Global Equity</v>
          </cell>
          <cell r="D11" t="str">
            <v>Convertible &amp; Pfd</v>
          </cell>
          <cell r="F11" t="str">
            <v>All Money Market Funds WO</v>
          </cell>
        </row>
        <row r="12">
          <cell r="B12" t="str">
            <v>Global Equity WO</v>
          </cell>
          <cell r="D12" t="str">
            <v>Convertible &amp; Pfd WO</v>
          </cell>
          <cell r="F12" t="str">
            <v>All Taxable Bond Funds</v>
          </cell>
        </row>
        <row r="13">
          <cell r="B13" t="str">
            <v>Gold Nat Resources</v>
          </cell>
          <cell r="D13" t="str">
            <v>Corp-Investment Grade</v>
          </cell>
          <cell r="F13" t="str">
            <v>All Taxable Bond Funds WO</v>
          </cell>
        </row>
        <row r="14">
          <cell r="B14" t="str">
            <v>Gold Nat Resources WO</v>
          </cell>
          <cell r="D14" t="str">
            <v>Corp-Investment Grade WO</v>
          </cell>
          <cell r="F14" t="str">
            <v xml:space="preserve">Emerging Mkts Debt </v>
          </cell>
        </row>
        <row r="15">
          <cell r="B15" t="str">
            <v>Growth and Income Funds</v>
          </cell>
          <cell r="D15" t="str">
            <v>Govt-Treasury &amp; Mortgage</v>
          </cell>
          <cell r="F15" t="str">
            <v>Emerging Mkts Debt WO</v>
          </cell>
        </row>
        <row r="16">
          <cell r="B16" t="str">
            <v>Growth and Income Funds WO</v>
          </cell>
          <cell r="D16" t="str">
            <v>Govt-Treasury &amp; Mortgage WO</v>
          </cell>
          <cell r="F16" t="str">
            <v>Govt-Treasury &amp; Mortgage</v>
          </cell>
        </row>
        <row r="17">
          <cell r="B17" t="str">
            <v>Growth+Value-Aggressive</v>
          </cell>
          <cell r="D17" t="str">
            <v>Intl &amp; Global Debt</v>
          </cell>
          <cell r="F17" t="str">
            <v>Govt-Treasury &amp; Mortgage WO</v>
          </cell>
        </row>
        <row r="18">
          <cell r="B18" t="str">
            <v>Growth+Value-Aggressive WO</v>
          </cell>
          <cell r="D18" t="str">
            <v>Intl &amp; Global Debt WO</v>
          </cell>
          <cell r="F18" t="str">
            <v>Intl &amp; Global Debt</v>
          </cell>
        </row>
        <row r="19">
          <cell r="B19" t="str">
            <v>Growth+Value-Large Cap</v>
          </cell>
          <cell r="D19" t="str">
            <v>All Money Market Funds WO</v>
          </cell>
          <cell r="F19" t="str">
            <v>Intl &amp; Global Debt WO</v>
          </cell>
        </row>
        <row r="20">
          <cell r="B20" t="str">
            <v>Growth+Value-Large Cap WO</v>
          </cell>
          <cell r="D20" t="str">
            <v xml:space="preserve">Emerging Mkts Debt </v>
          </cell>
          <cell r="F20" t="str">
            <v>Convertible &amp; Pfd</v>
          </cell>
        </row>
        <row r="21">
          <cell r="B21" t="str">
            <v>Growth+Value-NotAgg or SmCap</v>
          </cell>
          <cell r="D21" t="str">
            <v>Emerging Mkts Debt WO</v>
          </cell>
          <cell r="F21" t="str">
            <v>Convertible &amp; Pfd WO</v>
          </cell>
        </row>
        <row r="22">
          <cell r="B22" t="str">
            <v>Growth+Value-NotAgg or SmCap WO</v>
          </cell>
          <cell r="D22" t="str">
            <v>Sector-Energy</v>
          </cell>
          <cell r="F22" t="str">
            <v>Corp-High Yield ETF WO</v>
          </cell>
        </row>
        <row r="23">
          <cell r="B23" t="str">
            <v>Growth+Value-Small Cap</v>
          </cell>
          <cell r="D23" t="str">
            <v>Sector-Energy WO</v>
          </cell>
          <cell r="F23" t="str">
            <v>Corp-High Yield xETF WO</v>
          </cell>
        </row>
        <row r="24">
          <cell r="B24" t="str">
            <v>Growth+Value-Small Cap WO</v>
          </cell>
          <cell r="D24" t="str">
            <v>Sector-Financial/Banking</v>
          </cell>
          <cell r="F24" t="str">
            <v>All Equity Funds WO xETF</v>
          </cell>
        </row>
        <row r="25">
          <cell r="B25" t="str">
            <v>International Equity</v>
          </cell>
          <cell r="D25" t="str">
            <v>Sector-Financial/Banking WO</v>
          </cell>
          <cell r="F25" t="str">
            <v>All Equity Funds WO ETF</v>
          </cell>
        </row>
        <row r="26">
          <cell r="B26" t="str">
            <v>International Equity WO</v>
          </cell>
          <cell r="D26" t="str">
            <v>Sector-Healthcare/Biotech</v>
          </cell>
          <cell r="F26" t="str">
            <v>Corp-Investment Grade ETF</v>
          </cell>
        </row>
        <row r="27">
          <cell r="B27" t="str">
            <v>Sector-Energy</v>
          </cell>
          <cell r="D27" t="str">
            <v>Sector-Healthcare/Biotech WO</v>
          </cell>
          <cell r="F27" t="str">
            <v>Corp-Investment Grade xETF</v>
          </cell>
        </row>
        <row r="28">
          <cell r="B28" t="str">
            <v>Sector-Energy WO</v>
          </cell>
          <cell r="D28" t="str">
            <v>Sector-Real Estate</v>
          </cell>
          <cell r="F28" t="str">
            <v>All Municipal Bond Funds</v>
          </cell>
        </row>
        <row r="29">
          <cell r="B29" t="str">
            <v>Sector-Financial</v>
          </cell>
          <cell r="D29" t="str">
            <v>Sector-Real Estate WO</v>
          </cell>
          <cell r="F29" t="str">
            <v>All Municipal Bond Funds WO</v>
          </cell>
        </row>
        <row r="30">
          <cell r="B30" t="str">
            <v>Sector-Financial WO</v>
          </cell>
          <cell r="D30" t="str">
            <v>Sector-Technology</v>
          </cell>
          <cell r="F30" t="str">
            <v>Emerging Mkts Equity</v>
          </cell>
        </row>
        <row r="31">
          <cell r="B31" t="str">
            <v>Sector-HealthCare Biotech</v>
          </cell>
          <cell r="D31" t="str">
            <v>Sector-Technology WO</v>
          </cell>
          <cell r="F31" t="str">
            <v>Emerging Mkts Equity WO</v>
          </cell>
        </row>
        <row r="32">
          <cell r="B32" t="str">
            <v>Sector-HealthCare Biotech WO</v>
          </cell>
          <cell r="D32" t="str">
            <v>Sector-Utilities</v>
          </cell>
          <cell r="F32" t="str">
            <v>Domestic Equities</v>
          </cell>
        </row>
        <row r="33">
          <cell r="B33" t="str">
            <v>Sector-Other</v>
          </cell>
          <cell r="D33" t="str">
            <v>Sector-Utilities WO</v>
          </cell>
          <cell r="F33" t="str">
            <v>Domestic Equities WO</v>
          </cell>
        </row>
        <row r="34">
          <cell r="B34" t="str">
            <v xml:space="preserve">Sector-Other WO </v>
          </cell>
          <cell r="F34" t="str">
            <v>Non-Domestic Equities</v>
          </cell>
        </row>
        <row r="35">
          <cell r="B35" t="str">
            <v>Sector-Real Estate</v>
          </cell>
          <cell r="F35" t="str">
            <v>Non-Domestic Equities WO</v>
          </cell>
        </row>
        <row r="36">
          <cell r="B36" t="str">
            <v>Sector-Real Estate WO</v>
          </cell>
          <cell r="F36" t="str">
            <v>Municipals-High Yield</v>
          </cell>
        </row>
        <row r="37">
          <cell r="B37" t="str">
            <v>Sector-Technology</v>
          </cell>
          <cell r="F37" t="str">
            <v>Municipals-High Yield WO</v>
          </cell>
        </row>
        <row r="38">
          <cell r="B38" t="str">
            <v>Sector-Technology WO</v>
          </cell>
        </row>
        <row r="39">
          <cell r="B39" t="str">
            <v>Sector-Utilities</v>
          </cell>
        </row>
        <row r="40">
          <cell r="B40" t="str">
            <v>Sector-Utilities WO</v>
          </cell>
        </row>
        <row r="41">
          <cell r="B41" t="str">
            <v>All Money Market Funds</v>
          </cell>
        </row>
        <row r="42">
          <cell r="B42" t="str">
            <v>All Money Markets WO</v>
          </cell>
        </row>
        <row r="43">
          <cell r="B43" t="str">
            <v>Money Market Funds-General</v>
          </cell>
        </row>
        <row r="44">
          <cell r="B44" t="str">
            <v>Money Market Funds-Government</v>
          </cell>
        </row>
        <row r="45">
          <cell r="B45" t="str">
            <v>Money Market Funds-Tax Exempt</v>
          </cell>
        </row>
        <row r="46">
          <cell r="B46" t="str">
            <v>Money Market Funds-Taxable</v>
          </cell>
        </row>
        <row r="47">
          <cell r="B47" t="str">
            <v>All Municipal Bond Funds</v>
          </cell>
        </row>
        <row r="48">
          <cell r="B48" t="str">
            <v>Municipals LT</v>
          </cell>
        </row>
        <row r="49">
          <cell r="B49" t="str">
            <v>Municipals LT WO</v>
          </cell>
        </row>
        <row r="50">
          <cell r="B50" t="str">
            <v>Municipals WO</v>
          </cell>
        </row>
        <row r="51">
          <cell r="B51" t="str">
            <v>Municipals WO LT No Load</v>
          </cell>
        </row>
        <row r="52">
          <cell r="B52" t="str">
            <v>Municipals-High Yield</v>
          </cell>
        </row>
        <row r="53">
          <cell r="B53" t="str">
            <v>Municipals-High Yield WO</v>
          </cell>
        </row>
        <row r="54">
          <cell r="B54" t="str">
            <v>Municipals-Insured</v>
          </cell>
        </row>
        <row r="55">
          <cell r="B55" t="str">
            <v>Municipals-Insured WO</v>
          </cell>
        </row>
        <row r="56">
          <cell r="B56" t="str">
            <v>Municipals-Int</v>
          </cell>
        </row>
        <row r="57">
          <cell r="B57" t="str">
            <v>Municipals-Int WO</v>
          </cell>
        </row>
        <row r="58">
          <cell r="B58" t="str">
            <v>Municipals-National</v>
          </cell>
        </row>
        <row r="59">
          <cell r="B59" t="str">
            <v>Municipals-National WO</v>
          </cell>
        </row>
        <row r="60">
          <cell r="B60" t="str">
            <v>All Taxable Bond Funds</v>
          </cell>
        </row>
        <row r="61">
          <cell r="B61" t="str">
            <v>All Taxable Bond Funds WO</v>
          </cell>
        </row>
        <row r="62">
          <cell r="B62" t="str">
            <v>Balanced Funds</v>
          </cell>
        </row>
        <row r="63">
          <cell r="B63" t="str">
            <v>Corp-High Quality</v>
          </cell>
        </row>
        <row r="64">
          <cell r="B64" t="str">
            <v>Corp-High Quality WO</v>
          </cell>
        </row>
        <row r="65">
          <cell r="B65" t="str">
            <v>Corp-High Yield</v>
          </cell>
        </row>
        <row r="66">
          <cell r="B66" t="str">
            <v>Corp-High Yield MO</v>
          </cell>
        </row>
        <row r="67">
          <cell r="B67" t="str">
            <v>Corp-High Yield WO</v>
          </cell>
        </row>
        <row r="68">
          <cell r="B68" t="str">
            <v>Corp-Investment Grade</v>
          </cell>
        </row>
        <row r="69">
          <cell r="B69" t="str">
            <v>Corp-Investment Grade WO</v>
          </cell>
        </row>
        <row r="70">
          <cell r="B70" t="str">
            <v>Emerg Mkts Debt</v>
          </cell>
        </row>
        <row r="71">
          <cell r="B71" t="str">
            <v>Emerg Mkts Debt WO</v>
          </cell>
        </row>
        <row r="72">
          <cell r="B72" t="str">
            <v>Flexible Funds</v>
          </cell>
        </row>
        <row r="73">
          <cell r="B73" t="str">
            <v>Govt-Mortgage</v>
          </cell>
        </row>
        <row r="74">
          <cell r="B74" t="str">
            <v>Govt-Mortgage WO</v>
          </cell>
        </row>
        <row r="75">
          <cell r="B75" t="str">
            <v>Govt-Treasury</v>
          </cell>
        </row>
        <row r="76">
          <cell r="B76" t="str">
            <v>Govt-Treasury Mortgage</v>
          </cell>
        </row>
        <row r="77">
          <cell r="B77" t="str">
            <v>Govt-Treasury Mortgage WO</v>
          </cell>
        </row>
        <row r="78">
          <cell r="B78" t="str">
            <v>Govt-Treasury WO</v>
          </cell>
        </row>
        <row r="79">
          <cell r="B79" t="str">
            <v>International and Global Debt</v>
          </cell>
        </row>
        <row r="80">
          <cell r="B80" t="str">
            <v>Intl and Global Debt WO</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lash_Screen"/>
      <sheetName val="Letter Numerators"/>
      <sheetName val="Letter Denominators"/>
      <sheetName val="Letter Marginal Default Rates"/>
      <sheetName val="Letter Cumulative Default Rates"/>
      <sheetName val="Letter WACD Rates"/>
      <sheetName val="Alpha Numeric Numerators"/>
      <sheetName val="Alpha Numeric Denominators"/>
      <sheetName val="Alpha Num Marginal Def Rate"/>
      <sheetName val="Alpha Num Cumulative  DR"/>
      <sheetName val="module1"/>
      <sheetName val="wParm"/>
      <sheetName val="Alpha Numeric WACD Rates"/>
      <sheetName val="Default Rate Time Series"/>
    </sheetNames>
    <sheetDataSet>
      <sheetData sheetId="0"/>
      <sheetData sheetId="1"/>
      <sheetData sheetId="2"/>
      <sheetData sheetId="3"/>
      <sheetData sheetId="4"/>
      <sheetData sheetId="5"/>
      <sheetData sheetId="6"/>
      <sheetData sheetId="7"/>
      <sheetData sheetId="8"/>
      <sheetData sheetId="9"/>
      <sheetData sheetId="10" refreshError="1"/>
      <sheetData sheetId="11">
        <row r="24">
          <cell r="C24">
            <v>25569</v>
          </cell>
        </row>
        <row r="25">
          <cell r="C25">
            <v>36892</v>
          </cell>
        </row>
      </sheetData>
      <sheetData sheetId="12"/>
      <sheetData sheetId="1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pha Numeric DefRate"/>
      <sheetName val="Alpha Numeric Numerators"/>
      <sheetName val="Alpha Numeric Denominators"/>
    </sheetNames>
    <sheetDataSet>
      <sheetData sheetId="0" refreshError="1"/>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Q ML_Model_Info"/>
      <sheetName val="iQ ML_Model_Summary"/>
      <sheetName val="ML_Model_Metadata"/>
      <sheetName val="TOC"/>
      <sheetName val="e1.01.01"/>
      <sheetName val="e1.01.02"/>
      <sheetName val="e1.01.03"/>
      <sheetName val="e1.01.04"/>
      <sheetName val="e1.01.05"/>
      <sheetName val="e1.01.06"/>
      <sheetName val="e1.01.07"/>
      <sheetName val="e1.01.08"/>
      <sheetName val="e1.01.09"/>
      <sheetName val="e1.01.10"/>
      <sheetName val="e1.02.01"/>
      <sheetName val="e1.02.02"/>
      <sheetName val="e1.02.03"/>
      <sheetName val="e1.02.04"/>
      <sheetName val="e1.02.05"/>
      <sheetName val="e1.02.06"/>
      <sheetName val="e1.02.07"/>
      <sheetName val="e1.02.08"/>
      <sheetName val="e1.02.09"/>
      <sheetName val="e1.02.10"/>
      <sheetName val="e1.02.11"/>
      <sheetName val="e1.03.01"/>
      <sheetName val="e1.03.02"/>
      <sheetName val="e1.03.03"/>
      <sheetName val="e1.03.04"/>
      <sheetName val="e1.03.05"/>
      <sheetName val="e1.03.06"/>
      <sheetName val="e1.03.07"/>
      <sheetName val="e1.03.08"/>
      <sheetName val="e1.03.09"/>
      <sheetName val="e1.04.01"/>
      <sheetName val="e1.04.02"/>
      <sheetName val="e1.04.03"/>
      <sheetName val="e1.04.04"/>
      <sheetName val="1.04.05"/>
      <sheetName val="1.04.06"/>
      <sheetName val="1.04.07"/>
      <sheetName val="1.04.08"/>
      <sheetName val="1.04.09"/>
      <sheetName val="1.05.01"/>
    </sheetNames>
    <sheetDataSet>
      <sheetData sheetId="0" refreshError="1"/>
      <sheetData sheetId="1">
        <row r="3">
          <cell r="C3" t="str">
            <v>AWA</v>
          </cell>
        </row>
      </sheetData>
      <sheetData sheetId="2">
        <row r="1">
          <cell r="A1" t="str">
            <v>&lt;ArrayOfXLMetadataRef xmlns:xsi="http://www.w3.org/2001/XMLSchema-instance" xmlns:xsd="http://www.w3.org/2001/XMLSchema"&gt;&lt;XLMetadataRef Id="21" Name="MD_21" RngName="A21" /&gt;&lt;/ArrayOfXLMetadataRef&gt;</v>
          </cell>
        </row>
        <row r="9">
          <cell r="A9" t="str">
            <v>&lt;Team xmlns:xsi="http://www.w3.org/2001/XMLSchema-instance" xmlns:xsd="http://www.w3.org/2001/XMLSchema" Id="147e7daa-afa7-4a52-bcd2-6c2dded89492" Name="Melentyev, Oleg" SiteUrl="Analyst/Femac/Team1341"&gt;&lt;TimeZone Id="10" Name="Eastern Standard Time" Displ</v>
          </cell>
        </row>
        <row r="10">
          <cell r="A10" t="str">
            <v>&lt;ArrayOfComponentLandingArea xmlns:xsi="http://www.w3.org/2001/XMLSchema-instance" xmlns:xsd="http://www.w3.org/2001/XMLSchema"&gt;&lt;ComponentLandingArea&gt;&lt;RefreshableComponents&gt;&lt;RefreshableComponent Id="377" Name="DisclaimerFront.xml" FamilyId="2" FamilyName=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1.01.01"/>
      <sheetName val="e1.01.02"/>
      <sheetName val="e1.01.03"/>
      <sheetName val="e1.01.04"/>
      <sheetName val="e1.01.05"/>
      <sheetName val="e1.01.06"/>
      <sheetName val="e1.01.07"/>
      <sheetName val="e1.01.08"/>
      <sheetName val="e1.01.09"/>
      <sheetName val="e1.01.10"/>
      <sheetName val="e1.02.01"/>
      <sheetName val="e1.02.02"/>
      <sheetName val="e1.02.03"/>
      <sheetName val="e1.02.04"/>
      <sheetName val="e1.02.05"/>
      <sheetName val="e1.02.06"/>
      <sheetName val="e1.02.07"/>
      <sheetName val="e1.02.08"/>
      <sheetName val="e1.02.09"/>
      <sheetName val="e1.02.10"/>
      <sheetName val="e1.02.11"/>
      <sheetName val="e1.03.01"/>
      <sheetName val="e1.03.02"/>
      <sheetName val="e1.03.03"/>
      <sheetName val="e1.03.04"/>
      <sheetName val="e1.03.05"/>
      <sheetName val="e1.03.06"/>
      <sheetName val="e1.03.07"/>
      <sheetName val="e1.03.08"/>
      <sheetName val="e1.03.09"/>
      <sheetName val="e1.04.01"/>
      <sheetName val="e1.04.02"/>
      <sheetName val="e1.04.03"/>
      <sheetName val="e1.04.04"/>
      <sheetName val="1.04.05"/>
      <sheetName val="1.04.06"/>
      <sheetName val="1.04.07"/>
      <sheetName val="1.04.08"/>
      <sheetName val="1.04.09"/>
      <sheetName val="1.05.01"/>
    </sheetNames>
    <sheetDataSet>
      <sheetData sheetId="0"/>
      <sheetData sheetId="1"/>
      <sheetData sheetId="2"/>
      <sheetData sheetId="3"/>
      <sheetData sheetId="4"/>
      <sheetData sheetId="5">
        <row r="1">
          <cell r="A1" t="str">
            <v>Exhibit 1.1.05: Historical Total Return Comparison</v>
          </cell>
        </row>
        <row r="2">
          <cell r="A2">
            <v>40268</v>
          </cell>
        </row>
        <row r="3">
          <cell r="A3" t="str">
            <v xml:space="preserve"> </v>
          </cell>
        </row>
        <row r="4">
          <cell r="A4" t="str">
            <v>Year</v>
          </cell>
          <cell r="B4" t="str">
            <v>U.S. High Yield 100</v>
          </cell>
          <cell r="C4" t="str">
            <v>10yr Treasuries</v>
          </cell>
          <cell r="D4" t="str">
            <v>Difference</v>
          </cell>
        </row>
        <row r="5">
          <cell r="A5">
            <v>29586</v>
          </cell>
          <cell r="B5">
            <v>-1.3353660666494127</v>
          </cell>
          <cell r="C5">
            <v>-0.40703234479948502</v>
          </cell>
          <cell r="D5">
            <v>-0.92833372184992768</v>
          </cell>
        </row>
        <row r="6">
          <cell r="A6">
            <v>29951</v>
          </cell>
          <cell r="B6">
            <v>4.7414885314359223</v>
          </cell>
          <cell r="C6">
            <v>7.7162639996449789</v>
          </cell>
          <cell r="D6">
            <v>-2.9747754682090566</v>
          </cell>
        </row>
        <row r="7">
          <cell r="A7">
            <v>30316</v>
          </cell>
          <cell r="B7">
            <v>33.102700819632467</v>
          </cell>
          <cell r="C7">
            <v>33.536840804049042</v>
          </cell>
          <cell r="D7">
            <v>-0.43413998441657498</v>
          </cell>
        </row>
        <row r="8">
          <cell r="A8">
            <v>30681</v>
          </cell>
          <cell r="B8">
            <v>17.529280900346777</v>
          </cell>
          <cell r="C8">
            <v>4.7941084202893114</v>
          </cell>
          <cell r="D8">
            <v>12.735172480057464</v>
          </cell>
        </row>
        <row r="9">
          <cell r="A9">
            <v>31047</v>
          </cell>
          <cell r="B9">
            <v>7.8961008829036894</v>
          </cell>
          <cell r="C9">
            <v>14.179027835341952</v>
          </cell>
          <cell r="D9">
            <v>-6.2829269524382623</v>
          </cell>
        </row>
        <row r="10">
          <cell r="A10">
            <v>31412</v>
          </cell>
          <cell r="B10">
            <v>23.728784413529812</v>
          </cell>
          <cell r="C10">
            <v>27.116255488816133</v>
          </cell>
          <cell r="D10">
            <v>-3.3874710752863209</v>
          </cell>
        </row>
        <row r="11">
          <cell r="A11">
            <v>31777</v>
          </cell>
          <cell r="B11">
            <v>13.139778370765697</v>
          </cell>
          <cell r="C11">
            <v>18.626841254926351</v>
          </cell>
          <cell r="D11">
            <v>-5.4870628841606539</v>
          </cell>
        </row>
        <row r="12">
          <cell r="A12">
            <v>32142</v>
          </cell>
          <cell r="B12">
            <v>8.0890512204210054</v>
          </cell>
          <cell r="C12">
            <v>-0.74365966030999209</v>
          </cell>
          <cell r="D12">
            <v>8.832710880730998</v>
          </cell>
        </row>
        <row r="13">
          <cell r="A13">
            <v>32508</v>
          </cell>
          <cell r="B13">
            <v>14.379764725288013</v>
          </cell>
          <cell r="C13">
            <v>6.3181528241629037</v>
          </cell>
          <cell r="D13">
            <v>8.0616119011251079</v>
          </cell>
        </row>
        <row r="14">
          <cell r="A14">
            <v>32873</v>
          </cell>
          <cell r="B14">
            <v>1.1379136814503976</v>
          </cell>
          <cell r="C14">
            <v>16.717762563948234</v>
          </cell>
          <cell r="D14">
            <v>-15.579848882497837</v>
          </cell>
        </row>
        <row r="15">
          <cell r="A15">
            <v>33238</v>
          </cell>
          <cell r="B15">
            <v>-4.2346332505131201</v>
          </cell>
          <cell r="C15">
            <v>6.8792149089942356</v>
          </cell>
          <cell r="D15">
            <v>-11.113848159507356</v>
          </cell>
        </row>
        <row r="16">
          <cell r="A16">
            <v>33603</v>
          </cell>
          <cell r="B16">
            <v>40.21706062315198</v>
          </cell>
          <cell r="C16">
            <v>17.178913087726432</v>
          </cell>
          <cell r="D16">
            <v>23.038147535425548</v>
          </cell>
        </row>
        <row r="17">
          <cell r="A17">
            <v>33969</v>
          </cell>
          <cell r="B17">
            <v>21.087996965498146</v>
          </cell>
          <cell r="C17">
            <v>6.4781263998043626</v>
          </cell>
          <cell r="D17">
            <v>14.609870565693782</v>
          </cell>
        </row>
        <row r="18">
          <cell r="A18">
            <v>34334</v>
          </cell>
          <cell r="B18">
            <v>18.217928569847519</v>
          </cell>
          <cell r="C18">
            <v>12.078266490271062</v>
          </cell>
          <cell r="D18">
            <v>6.1396620795764569</v>
          </cell>
        </row>
        <row r="19">
          <cell r="A19">
            <v>34699</v>
          </cell>
          <cell r="B19">
            <v>-0.68715244503374517</v>
          </cell>
          <cell r="C19">
            <v>-8.291875751222177</v>
          </cell>
          <cell r="D19">
            <v>7.6047233061884318</v>
          </cell>
        </row>
        <row r="20">
          <cell r="A20">
            <v>35064</v>
          </cell>
          <cell r="B20">
            <v>18.473759983546412</v>
          </cell>
          <cell r="C20">
            <v>23.577259663702566</v>
          </cell>
          <cell r="D20">
            <v>-5.1034996801561547</v>
          </cell>
        </row>
        <row r="21">
          <cell r="A21">
            <v>35430</v>
          </cell>
          <cell r="B21">
            <v>14.791536413117878</v>
          </cell>
          <cell r="C21">
            <v>4.3635151712750897E-2</v>
          </cell>
          <cell r="D21">
            <v>14.747901261405127</v>
          </cell>
        </row>
        <row r="22">
          <cell r="A22">
            <v>35795</v>
          </cell>
          <cell r="B22">
            <v>13.770088675511127</v>
          </cell>
          <cell r="C22">
            <v>11.158280050391012</v>
          </cell>
          <cell r="D22">
            <v>2.6118086251201156</v>
          </cell>
        </row>
        <row r="23">
          <cell r="A23">
            <v>36160</v>
          </cell>
          <cell r="B23">
            <v>3.9771940839265607</v>
          </cell>
          <cell r="C23">
            <v>12.766703588550499</v>
          </cell>
          <cell r="D23">
            <v>-8.789509504623938</v>
          </cell>
        </row>
        <row r="24">
          <cell r="A24">
            <v>36525</v>
          </cell>
          <cell r="B24">
            <v>2.4996352568696922</v>
          </cell>
          <cell r="C24">
            <v>-8.252837730725604</v>
          </cell>
          <cell r="D24">
            <v>10.752472987595297</v>
          </cell>
        </row>
        <row r="25">
          <cell r="A25">
            <v>36891</v>
          </cell>
          <cell r="B25">
            <v>-1.2255601785569725</v>
          </cell>
          <cell r="C25">
            <v>14.819408143736212</v>
          </cell>
          <cell r="D25">
            <v>-16.044968322293183</v>
          </cell>
        </row>
        <row r="26">
          <cell r="A26">
            <v>37256</v>
          </cell>
          <cell r="B26">
            <v>0.58380432141427185</v>
          </cell>
          <cell r="C26">
            <v>4.2605641405816908</v>
          </cell>
          <cell r="D26">
            <v>-3.6767598191674189</v>
          </cell>
        </row>
        <row r="27">
          <cell r="A27">
            <v>37621</v>
          </cell>
          <cell r="B27">
            <v>0.13061970632004538</v>
          </cell>
          <cell r="C27">
            <v>14.617914971023026</v>
          </cell>
          <cell r="D27">
            <v>-14.487295264702981</v>
          </cell>
        </row>
        <row r="28">
          <cell r="A28">
            <v>37986</v>
          </cell>
          <cell r="B28">
            <v>29.260647964405816</v>
          </cell>
          <cell r="C28">
            <v>1.3169187774608959</v>
          </cell>
          <cell r="D28">
            <v>27.943729186944921</v>
          </cell>
        </row>
        <row r="29">
          <cell r="A29">
            <v>38352</v>
          </cell>
          <cell r="B29">
            <v>10.633794266000752</v>
          </cell>
          <cell r="C29">
            <v>4.816828691406605</v>
          </cell>
          <cell r="D29">
            <v>5.8169655745941471</v>
          </cell>
        </row>
        <row r="30">
          <cell r="A30">
            <v>38717</v>
          </cell>
          <cell r="B30">
            <v>2.3035125481525975</v>
          </cell>
          <cell r="C30">
            <v>1.9878816060699522</v>
          </cell>
          <cell r="D30">
            <v>0.3156309420826453</v>
          </cell>
        </row>
        <row r="31">
          <cell r="A31">
            <v>39082</v>
          </cell>
          <cell r="B31">
            <v>10.29166693430339</v>
          </cell>
          <cell r="C31">
            <v>1.361141846771452</v>
          </cell>
          <cell r="D31">
            <v>8.9305250875319366</v>
          </cell>
        </row>
        <row r="32">
          <cell r="A32">
            <v>39447</v>
          </cell>
          <cell r="B32">
            <v>3.4306680342057305</v>
          </cell>
          <cell r="C32">
            <v>9.7598973104329865</v>
          </cell>
          <cell r="D32">
            <v>-6.329229276227256</v>
          </cell>
        </row>
        <row r="33">
          <cell r="A33">
            <v>39813</v>
          </cell>
          <cell r="B33">
            <v>-21.348923372608741</v>
          </cell>
          <cell r="C33">
            <v>20.0615726001929</v>
          </cell>
          <cell r="D33">
            <v>-41.410495972801641</v>
          </cell>
        </row>
        <row r="34">
          <cell r="A34">
            <v>40178</v>
          </cell>
          <cell r="B34">
            <v>32.994</v>
          </cell>
          <cell r="C34">
            <v>-9.7080000000000002</v>
          </cell>
          <cell r="D34">
            <v>42.701999999999998</v>
          </cell>
        </row>
        <row r="35">
          <cell r="A35">
            <v>40268</v>
          </cell>
          <cell r="B35">
            <v>3.347</v>
          </cell>
          <cell r="C35">
            <v>0.95899999999999996</v>
          </cell>
          <cell r="D35">
            <v>2.3879999999999999</v>
          </cell>
        </row>
        <row r="37">
          <cell r="A37" t="str">
            <v xml:space="preserve">Average Annual </v>
          </cell>
        </row>
        <row r="38">
          <cell r="A38" t="str">
            <v>Total Return</v>
          </cell>
          <cell r="B38">
            <v>10.352391696086567</v>
          </cell>
          <cell r="C38">
            <v>8.5717217784822655</v>
          </cell>
          <cell r="D38">
            <v>1.7806699176043037</v>
          </cell>
        </row>
      </sheetData>
      <sheetData sheetId="6"/>
      <sheetData sheetId="7"/>
      <sheetData sheetId="8"/>
      <sheetData sheetId="9"/>
      <sheetData sheetId="10"/>
      <sheetData sheetId="11">
        <row r="2">
          <cell r="A2" t="str">
            <v>1970 - December 2009</v>
          </cell>
        </row>
        <row r="4">
          <cell r="E4" t="str">
            <v>Average</v>
          </cell>
        </row>
        <row r="5">
          <cell r="B5" t="str">
            <v>Par Value, US$mn</v>
          </cell>
          <cell r="D5" t="str">
            <v>Default</v>
          </cell>
          <cell r="E5" t="str">
            <v>Price After</v>
          </cell>
          <cell r="F5" t="str">
            <v>Average</v>
          </cell>
          <cell r="G5" t="str">
            <v>Default</v>
          </cell>
        </row>
        <row r="6">
          <cell r="A6" t="str">
            <v>Year</v>
          </cell>
          <cell r="B6" t="str">
            <v xml:space="preserve">  Outstanding</v>
          </cell>
          <cell r="C6" t="str">
            <v>Defaulted</v>
          </cell>
          <cell r="D6" t="str">
            <v>Rate</v>
          </cell>
          <cell r="E6" t="str">
            <v>Default</v>
          </cell>
          <cell r="F6" t="str">
            <v>Coupon</v>
          </cell>
          <cell r="G6" t="str">
            <v>Loss</v>
          </cell>
        </row>
        <row r="7">
          <cell r="A7">
            <v>25933</v>
          </cell>
          <cell r="B7">
            <v>6598</v>
          </cell>
          <cell r="C7">
            <v>797</v>
          </cell>
          <cell r="D7">
            <v>12.079418005456199</v>
          </cell>
        </row>
        <row r="8">
          <cell r="A8">
            <v>26298</v>
          </cell>
          <cell r="B8">
            <v>6602</v>
          </cell>
          <cell r="C8">
            <v>82</v>
          </cell>
          <cell r="D8">
            <v>1.2420478642835504</v>
          </cell>
        </row>
        <row r="9">
          <cell r="A9">
            <v>26664</v>
          </cell>
          <cell r="B9">
            <v>6928</v>
          </cell>
          <cell r="C9">
            <v>193</v>
          </cell>
          <cell r="D9">
            <v>2.785796766743649</v>
          </cell>
        </row>
        <row r="10">
          <cell r="A10">
            <v>27029</v>
          </cell>
          <cell r="B10">
            <v>7824</v>
          </cell>
          <cell r="C10">
            <v>49</v>
          </cell>
          <cell r="D10">
            <v>0.62627811860940696</v>
          </cell>
        </row>
        <row r="11">
          <cell r="A11">
            <v>27394</v>
          </cell>
          <cell r="B11">
            <v>10894</v>
          </cell>
          <cell r="C11">
            <v>123</v>
          </cell>
          <cell r="D11">
            <v>1.1290618689186709</v>
          </cell>
        </row>
        <row r="12">
          <cell r="A12">
            <v>27759</v>
          </cell>
          <cell r="B12">
            <v>7471</v>
          </cell>
          <cell r="C12">
            <v>204</v>
          </cell>
          <cell r="D12">
            <v>2.730558158211752</v>
          </cell>
        </row>
        <row r="13">
          <cell r="A13">
            <v>28125</v>
          </cell>
          <cell r="B13">
            <v>7735</v>
          </cell>
          <cell r="C13">
            <v>30</v>
          </cell>
          <cell r="D13">
            <v>0.38784744667097609</v>
          </cell>
        </row>
        <row r="14">
          <cell r="A14">
            <v>28490</v>
          </cell>
          <cell r="B14">
            <v>8157</v>
          </cell>
          <cell r="C14">
            <v>381</v>
          </cell>
          <cell r="D14">
            <v>4.6708348657594705</v>
          </cell>
        </row>
        <row r="15">
          <cell r="A15">
            <v>28855</v>
          </cell>
          <cell r="B15">
            <v>8946</v>
          </cell>
          <cell r="C15">
            <v>119</v>
          </cell>
          <cell r="D15">
            <v>1.3302034428794991</v>
          </cell>
          <cell r="E15">
            <v>60</v>
          </cell>
          <cell r="F15">
            <v>8.3800000000000008</v>
          </cell>
          <cell r="G15">
            <v>0.58781690140845066</v>
          </cell>
        </row>
        <row r="16">
          <cell r="A16">
            <v>29220</v>
          </cell>
          <cell r="B16">
            <v>10356</v>
          </cell>
          <cell r="C16">
            <v>20</v>
          </cell>
          <cell r="D16">
            <v>0.19312475859405176</v>
          </cell>
          <cell r="E16">
            <v>31</v>
          </cell>
          <cell r="F16">
            <v>10.63</v>
          </cell>
          <cell r="G16">
            <v>0.14352066434916957</v>
          </cell>
        </row>
        <row r="17">
          <cell r="A17">
            <v>29586</v>
          </cell>
          <cell r="B17">
            <v>14935</v>
          </cell>
          <cell r="C17">
            <v>224</v>
          </cell>
          <cell r="D17">
            <v>1.4998326079678608</v>
          </cell>
          <cell r="E17">
            <v>21.1</v>
          </cell>
          <cell r="F17">
            <v>8.43</v>
          </cell>
          <cell r="G17">
            <v>1.2465858721124876</v>
          </cell>
        </row>
        <row r="18">
          <cell r="A18">
            <v>29951</v>
          </cell>
          <cell r="B18">
            <v>17115</v>
          </cell>
          <cell r="C18">
            <v>27</v>
          </cell>
          <cell r="D18">
            <v>0.15775635407537247</v>
          </cell>
          <cell r="E18">
            <v>72</v>
          </cell>
          <cell r="F18">
            <v>15.75</v>
          </cell>
          <cell r="G18">
            <v>5.659509202453987E-2</v>
          </cell>
        </row>
        <row r="19">
          <cell r="A19">
            <v>30316</v>
          </cell>
          <cell r="B19">
            <v>18109</v>
          </cell>
          <cell r="C19">
            <v>577</v>
          </cell>
          <cell r="D19">
            <v>3.1862609752056987</v>
          </cell>
          <cell r="E19">
            <v>38.6</v>
          </cell>
          <cell r="F19">
            <v>9.61</v>
          </cell>
          <cell r="G19">
            <v>2.1094640786349328</v>
          </cell>
        </row>
        <row r="20">
          <cell r="A20">
            <v>30681</v>
          </cell>
          <cell r="B20">
            <v>27492</v>
          </cell>
          <cell r="C20">
            <v>301</v>
          </cell>
          <cell r="D20">
            <v>1.0948639604248509</v>
          </cell>
          <cell r="E20">
            <v>55.7</v>
          </cell>
          <cell r="F20">
            <v>10.11</v>
          </cell>
          <cell r="G20">
            <v>0.54037010766768512</v>
          </cell>
        </row>
        <row r="21">
          <cell r="A21">
            <v>31047</v>
          </cell>
          <cell r="B21">
            <v>40939</v>
          </cell>
          <cell r="C21">
            <v>344</v>
          </cell>
          <cell r="D21">
            <v>0.84027455482547209</v>
          </cell>
          <cell r="E21">
            <v>48.6</v>
          </cell>
          <cell r="F21">
            <v>12.23</v>
          </cell>
          <cell r="G21">
            <v>0.4832839102078702</v>
          </cell>
        </row>
        <row r="22">
          <cell r="A22">
            <v>31412</v>
          </cell>
          <cell r="B22">
            <v>58088</v>
          </cell>
          <cell r="C22">
            <v>992</v>
          </cell>
          <cell r="D22">
            <v>1.707753752926594</v>
          </cell>
          <cell r="E22">
            <v>45.9</v>
          </cell>
          <cell r="F22">
            <v>13.69</v>
          </cell>
          <cell r="G22">
            <v>1.0407905247211129</v>
          </cell>
        </row>
        <row r="23">
          <cell r="A23">
            <v>31777</v>
          </cell>
          <cell r="B23">
            <v>90243</v>
          </cell>
          <cell r="C23">
            <v>3156</v>
          </cell>
          <cell r="D23">
            <v>3.4972241614308035</v>
          </cell>
          <cell r="E23">
            <v>34.5</v>
          </cell>
          <cell r="F23">
            <v>10.61</v>
          </cell>
          <cell r="G23">
            <v>2.4762095675010802</v>
          </cell>
        </row>
        <row r="24">
          <cell r="A24">
            <v>32142</v>
          </cell>
          <cell r="B24">
            <v>129557</v>
          </cell>
          <cell r="C24">
            <v>7486</v>
          </cell>
          <cell r="D24">
            <v>5.7781517015676496</v>
          </cell>
          <cell r="E24">
            <v>75.900000000000006</v>
          </cell>
          <cell r="F24">
            <v>12.07</v>
          </cell>
          <cell r="G24">
            <v>1.7412460152674107</v>
          </cell>
        </row>
        <row r="25">
          <cell r="A25">
            <v>32508</v>
          </cell>
          <cell r="B25">
            <v>148187</v>
          </cell>
          <cell r="C25">
            <v>3944</v>
          </cell>
          <cell r="D25">
            <v>2.6615020210949676</v>
          </cell>
          <cell r="E25">
            <v>43.6</v>
          </cell>
          <cell r="F25">
            <v>11.91</v>
          </cell>
          <cell r="G25">
            <v>1.6595795852537669</v>
          </cell>
        </row>
        <row r="26">
          <cell r="A26">
            <v>32873</v>
          </cell>
          <cell r="B26">
            <v>189258</v>
          </cell>
          <cell r="C26">
            <v>8110</v>
          </cell>
          <cell r="D26">
            <v>4.2851557133648255</v>
          </cell>
          <cell r="E26">
            <v>38.299999999999997</v>
          </cell>
          <cell r="F26">
            <v>13.4</v>
          </cell>
          <cell r="G26">
            <v>2.9310465079415406</v>
          </cell>
        </row>
        <row r="27">
          <cell r="A27">
            <v>33238</v>
          </cell>
          <cell r="B27">
            <v>181000</v>
          </cell>
          <cell r="C27">
            <v>18354</v>
          </cell>
          <cell r="D27">
            <v>10.140331491712708</v>
          </cell>
          <cell r="E27">
            <v>23.4</v>
          </cell>
          <cell r="F27">
            <v>12.94</v>
          </cell>
          <cell r="G27">
            <v>8.4235733701657463</v>
          </cell>
        </row>
        <row r="28">
          <cell r="A28">
            <v>33603</v>
          </cell>
          <cell r="B28">
            <v>183600</v>
          </cell>
          <cell r="C28">
            <v>18862</v>
          </cell>
          <cell r="D28">
            <v>10.273420479302832</v>
          </cell>
          <cell r="E28">
            <v>36</v>
          </cell>
          <cell r="F28">
            <v>11.59</v>
          </cell>
          <cell r="G28">
            <v>7.1703338235294112</v>
          </cell>
        </row>
        <row r="29">
          <cell r="A29">
            <v>33969</v>
          </cell>
          <cell r="B29">
            <v>163000</v>
          </cell>
          <cell r="C29">
            <v>5545</v>
          </cell>
          <cell r="D29">
            <v>3.4018404907975461</v>
          </cell>
          <cell r="E29">
            <v>50.1</v>
          </cell>
          <cell r="F29">
            <v>12.32</v>
          </cell>
          <cell r="G29">
            <v>1.9070717791411043</v>
          </cell>
        </row>
        <row r="30">
          <cell r="A30">
            <v>34334</v>
          </cell>
          <cell r="B30">
            <v>206907</v>
          </cell>
          <cell r="C30">
            <v>2287</v>
          </cell>
          <cell r="D30">
            <v>1.1053275142938614</v>
          </cell>
          <cell r="E30">
            <v>56.6</v>
          </cell>
          <cell r="F30">
            <v>12.98</v>
          </cell>
          <cell r="G30">
            <v>0.55144789688120754</v>
          </cell>
        </row>
        <row r="31">
          <cell r="A31">
            <v>34699</v>
          </cell>
          <cell r="B31">
            <v>235000</v>
          </cell>
          <cell r="C31">
            <v>3418</v>
          </cell>
          <cell r="D31">
            <v>1.4544680851063829</v>
          </cell>
          <cell r="E31">
            <v>39.4</v>
          </cell>
          <cell r="F31">
            <v>10.25</v>
          </cell>
          <cell r="G31">
            <v>0.95594914893617011</v>
          </cell>
        </row>
        <row r="32">
          <cell r="A32">
            <v>35064</v>
          </cell>
          <cell r="B32">
            <v>240000</v>
          </cell>
          <cell r="C32">
            <v>4551</v>
          </cell>
          <cell r="D32">
            <v>1.89625</v>
          </cell>
          <cell r="E32">
            <v>40.6</v>
          </cell>
          <cell r="F32">
            <v>11.83</v>
          </cell>
          <cell r="G32">
            <v>1.2385356875</v>
          </cell>
        </row>
        <row r="33">
          <cell r="A33">
            <v>35430</v>
          </cell>
          <cell r="B33">
            <v>271000</v>
          </cell>
          <cell r="C33">
            <v>3336</v>
          </cell>
          <cell r="D33">
            <v>1.2309963099630996</v>
          </cell>
          <cell r="E33">
            <v>51.9</v>
          </cell>
          <cell r="F33">
            <v>8.92</v>
          </cell>
          <cell r="G33">
            <v>0.64701166051660519</v>
          </cell>
        </row>
        <row r="34">
          <cell r="A34">
            <v>35795</v>
          </cell>
          <cell r="B34">
            <v>335400</v>
          </cell>
          <cell r="C34">
            <v>4202.8</v>
          </cell>
          <cell r="D34">
            <v>1.2530709600477041</v>
          </cell>
          <cell r="E34">
            <v>54.2</v>
          </cell>
          <cell r="F34">
            <v>11.87</v>
          </cell>
          <cell r="G34">
            <v>0.64827626118067971</v>
          </cell>
        </row>
        <row r="35">
          <cell r="A35">
            <v>36160</v>
          </cell>
          <cell r="B35">
            <v>465500</v>
          </cell>
          <cell r="C35">
            <v>7463.6</v>
          </cell>
          <cell r="D35">
            <v>1.6033512352309345</v>
          </cell>
          <cell r="E35">
            <v>35.9</v>
          </cell>
          <cell r="F35">
            <v>9.4600000000000009</v>
          </cell>
          <cell r="G35">
            <v>1.1035866552094522</v>
          </cell>
        </row>
        <row r="36">
          <cell r="A36">
            <v>36525</v>
          </cell>
          <cell r="B36">
            <v>567400</v>
          </cell>
          <cell r="C36">
            <v>23531.7</v>
          </cell>
          <cell r="D36">
            <v>4.1472858653507227</v>
          </cell>
          <cell r="E36">
            <v>27.9</v>
          </cell>
          <cell r="F36">
            <v>10.55</v>
          </cell>
          <cell r="G36">
            <v>3.2089624383151216</v>
          </cell>
        </row>
        <row r="37">
          <cell r="A37">
            <v>36891</v>
          </cell>
          <cell r="B37">
            <v>597500</v>
          </cell>
          <cell r="C37">
            <v>30294.7</v>
          </cell>
          <cell r="D37">
            <v>5.0702426778242682</v>
          </cell>
          <cell r="E37">
            <v>26.4</v>
          </cell>
          <cell r="F37">
            <v>8.5399999999999991</v>
          </cell>
          <cell r="G37">
            <v>3.9481979732217569</v>
          </cell>
        </row>
        <row r="38">
          <cell r="A38">
            <v>37256</v>
          </cell>
          <cell r="B38">
            <v>649000</v>
          </cell>
          <cell r="C38">
            <v>63608.5</v>
          </cell>
          <cell r="D38">
            <v>9.8010015408320488</v>
          </cell>
          <cell r="E38">
            <v>25.5</v>
          </cell>
          <cell r="F38">
            <v>9.18</v>
          </cell>
          <cell r="G38">
            <v>7.7516121186440676</v>
          </cell>
        </row>
        <row r="39">
          <cell r="A39">
            <v>37621</v>
          </cell>
          <cell r="B39">
            <v>757000</v>
          </cell>
          <cell r="C39">
            <v>96858</v>
          </cell>
          <cell r="D39">
            <v>12.794980184940554</v>
          </cell>
          <cell r="E39">
            <v>25.3</v>
          </cell>
          <cell r="F39">
            <v>9.3699999999999992</v>
          </cell>
          <cell r="G39">
            <v>10.157295019815059</v>
          </cell>
        </row>
        <row r="40">
          <cell r="A40">
            <v>37986</v>
          </cell>
          <cell r="B40">
            <v>825000</v>
          </cell>
          <cell r="C40">
            <v>38451</v>
          </cell>
          <cell r="D40">
            <v>4.6607272727272724</v>
          </cell>
          <cell r="E40">
            <v>45.5</v>
          </cell>
          <cell r="F40">
            <v>9.5500000000000007</v>
          </cell>
          <cell r="G40">
            <v>2.7626460909090906</v>
          </cell>
        </row>
        <row r="41">
          <cell r="A41">
            <v>38352</v>
          </cell>
          <cell r="B41">
            <v>933100</v>
          </cell>
          <cell r="C41">
            <v>11657</v>
          </cell>
          <cell r="D41">
            <v>1.2492766048655022</v>
          </cell>
          <cell r="E41">
            <v>57.7</v>
          </cell>
          <cell r="F41">
            <v>10.3</v>
          </cell>
          <cell r="G41">
            <v>0.59278174900868075</v>
          </cell>
        </row>
        <row r="42">
          <cell r="A42">
            <v>38717</v>
          </cell>
          <cell r="B42">
            <v>1073000</v>
          </cell>
          <cell r="C42">
            <v>36181</v>
          </cell>
          <cell r="D42">
            <v>3.3719478098788445</v>
          </cell>
          <cell r="E42">
            <v>61.1</v>
          </cell>
          <cell r="F42">
            <v>8.61</v>
          </cell>
          <cell r="G42">
            <v>1.4568500512581548</v>
          </cell>
        </row>
        <row r="43">
          <cell r="A43">
            <v>39082</v>
          </cell>
          <cell r="B43">
            <v>993600</v>
          </cell>
          <cell r="C43">
            <v>7559</v>
          </cell>
          <cell r="D43">
            <v>0.76076892109500804</v>
          </cell>
          <cell r="E43">
            <v>72.400000000000006</v>
          </cell>
          <cell r="F43">
            <v>9.31</v>
          </cell>
          <cell r="G43">
            <v>0.24538601549919481</v>
          </cell>
        </row>
        <row r="44">
          <cell r="A44">
            <v>39447</v>
          </cell>
          <cell r="B44">
            <v>1075400</v>
          </cell>
          <cell r="C44">
            <v>5473</v>
          </cell>
          <cell r="D44">
            <v>0.50892691091686815</v>
          </cell>
          <cell r="E44">
            <v>66.646000000000001</v>
          </cell>
          <cell r="F44">
            <v>9.6389999999999993</v>
          </cell>
          <cell r="G44">
            <v>0.1942752143388507</v>
          </cell>
        </row>
        <row r="45">
          <cell r="A45">
            <v>39813</v>
          </cell>
          <cell r="B45">
            <v>1091000</v>
          </cell>
          <cell r="C45">
            <v>50169</v>
          </cell>
          <cell r="D45">
            <v>4.5984417965169566</v>
          </cell>
          <cell r="E45">
            <v>42.52</v>
          </cell>
          <cell r="F45">
            <v>8.2309999999999999</v>
          </cell>
          <cell r="G45">
            <v>2.8324332167736017</v>
          </cell>
        </row>
        <row r="46">
          <cell r="A46">
            <v>39903</v>
          </cell>
          <cell r="B46">
            <v>1083600</v>
          </cell>
          <cell r="C46">
            <v>39534</v>
          </cell>
          <cell r="D46">
            <v>3.6483942414174972</v>
          </cell>
          <cell r="E46">
            <v>25.5</v>
          </cell>
          <cell r="F46">
            <v>9.3000000000000007</v>
          </cell>
          <cell r="G46">
            <v>2.8877040420819489</v>
          </cell>
        </row>
        <row r="47">
          <cell r="A47">
            <v>39994</v>
          </cell>
          <cell r="B47">
            <v>1083600</v>
          </cell>
          <cell r="C47">
            <v>83514</v>
          </cell>
          <cell r="D47">
            <v>7.7070874861572536</v>
          </cell>
          <cell r="E47">
            <v>22.7</v>
          </cell>
          <cell r="F47">
            <v>9.17</v>
          </cell>
          <cell r="G47">
            <v>6.3109485880398672</v>
          </cell>
        </row>
        <row r="48">
          <cell r="A48">
            <v>40086</v>
          </cell>
          <cell r="B48">
            <v>1152952</v>
          </cell>
          <cell r="C48">
            <v>93095</v>
          </cell>
          <cell r="D48">
            <v>8.0744905251909866</v>
          </cell>
          <cell r="E48">
            <v>26</v>
          </cell>
          <cell r="F48">
            <v>9.1</v>
          </cell>
          <cell r="G48">
            <v>6.3425123075375192</v>
          </cell>
        </row>
        <row r="49">
          <cell r="A49">
            <v>40178</v>
          </cell>
          <cell r="B49">
            <v>1152952</v>
          </cell>
          <cell r="C49">
            <v>123824</v>
          </cell>
          <cell r="D49">
            <v>10.739735912683269</v>
          </cell>
          <cell r="E49">
            <v>36.1</v>
          </cell>
          <cell r="F49">
            <v>8.16</v>
          </cell>
          <cell r="G49">
            <v>7.3008724734420865</v>
          </cell>
        </row>
        <row r="51">
          <cell r="A51" t="str">
            <v>Average</v>
          </cell>
          <cell r="D51">
            <v>3.7529374747875215</v>
          </cell>
          <cell r="E51">
            <v>43.273314285714278</v>
          </cell>
          <cell r="F51">
            <v>10.514000000000003</v>
          </cell>
          <cell r="G51">
            <v>2.6758506402581546</v>
          </cell>
        </row>
      </sheetData>
      <sheetData sheetId="12">
        <row r="1">
          <cell r="A1" t="str">
            <v>Exhibit 1.2.02: Fitch Default Rates</v>
          </cell>
        </row>
        <row r="2">
          <cell r="A2" t="str">
            <v>1980 - 4Q 2009</v>
          </cell>
        </row>
        <row r="4">
          <cell r="B4" t="str">
            <v>Par Value, US$mn</v>
          </cell>
          <cell r="D4" t="str">
            <v>Default</v>
          </cell>
        </row>
        <row r="5">
          <cell r="A5" t="str">
            <v>Year</v>
          </cell>
          <cell r="B5" t="str">
            <v xml:space="preserve">  Avg Outstanding</v>
          </cell>
          <cell r="C5" t="str">
            <v>Defaults</v>
          </cell>
          <cell r="D5" t="str">
            <v>Rate</v>
          </cell>
        </row>
        <row r="6">
          <cell r="A6">
            <v>1980</v>
          </cell>
          <cell r="B6">
            <v>13612</v>
          </cell>
          <cell r="C6">
            <v>213</v>
          </cell>
          <cell r="D6">
            <v>1.564795768439612E-2</v>
          </cell>
        </row>
        <row r="7">
          <cell r="A7">
            <v>1981</v>
          </cell>
          <cell r="B7">
            <v>16179</v>
          </cell>
          <cell r="C7">
            <v>27</v>
          </cell>
          <cell r="D7">
            <v>1.6688299647691451E-3</v>
          </cell>
        </row>
        <row r="8">
          <cell r="A8">
            <v>1982</v>
          </cell>
          <cell r="B8">
            <v>20890</v>
          </cell>
          <cell r="C8">
            <v>427</v>
          </cell>
          <cell r="D8">
            <v>2.0440402106270943E-2</v>
          </cell>
        </row>
        <row r="9">
          <cell r="A9">
            <v>1983</v>
          </cell>
          <cell r="B9">
            <v>26811</v>
          </cell>
          <cell r="C9">
            <v>172</v>
          </cell>
          <cell r="D9">
            <v>6.4152773115512289E-3</v>
          </cell>
        </row>
        <row r="10">
          <cell r="A10">
            <v>1984</v>
          </cell>
          <cell r="B10">
            <v>36377</v>
          </cell>
          <cell r="C10">
            <v>374</v>
          </cell>
          <cell r="D10">
            <v>1.0281221651043242E-2</v>
          </cell>
        </row>
        <row r="11">
          <cell r="A11">
            <v>1985</v>
          </cell>
          <cell r="B11">
            <v>54085</v>
          </cell>
          <cell r="C11">
            <v>1479</v>
          </cell>
          <cell r="D11">
            <v>2.7345844504021447E-2</v>
          </cell>
        </row>
        <row r="12">
          <cell r="A12">
            <v>31777</v>
          </cell>
          <cell r="B12">
            <v>82819</v>
          </cell>
          <cell r="C12">
            <v>2503</v>
          </cell>
          <cell r="D12">
            <v>3.0222533476617686E-2</v>
          </cell>
        </row>
        <row r="13">
          <cell r="A13">
            <v>32142</v>
          </cell>
          <cell r="B13">
            <v>116287</v>
          </cell>
          <cell r="C13">
            <v>5148</v>
          </cell>
          <cell r="D13">
            <v>4.4269780800949378E-2</v>
          </cell>
        </row>
        <row r="14">
          <cell r="A14">
            <v>32508</v>
          </cell>
          <cell r="B14">
            <v>150278</v>
          </cell>
          <cell r="C14">
            <v>3057</v>
          </cell>
          <cell r="D14">
            <v>2.0342298939299164E-2</v>
          </cell>
        </row>
        <row r="15">
          <cell r="A15">
            <v>32873</v>
          </cell>
          <cell r="B15">
            <v>181823</v>
          </cell>
          <cell r="C15">
            <v>7928</v>
          </cell>
          <cell r="D15">
            <v>4.3602844524620099E-2</v>
          </cell>
        </row>
        <row r="16">
          <cell r="A16">
            <v>33238</v>
          </cell>
          <cell r="B16">
            <v>195254</v>
          </cell>
          <cell r="C16">
            <v>17056</v>
          </cell>
          <cell r="D16">
            <v>8.7352883935796447E-2</v>
          </cell>
        </row>
        <row r="17">
          <cell r="A17">
            <v>33603</v>
          </cell>
          <cell r="B17">
            <v>211690</v>
          </cell>
          <cell r="C17">
            <v>17130</v>
          </cell>
          <cell r="D17">
            <v>8.0920213519769468E-2</v>
          </cell>
        </row>
        <row r="18">
          <cell r="A18">
            <v>33969</v>
          </cell>
          <cell r="B18">
            <v>224620</v>
          </cell>
          <cell r="C18">
            <v>4100</v>
          </cell>
          <cell r="D18">
            <v>1.8253049594871337E-2</v>
          </cell>
        </row>
        <row r="19">
          <cell r="A19">
            <v>34334</v>
          </cell>
          <cell r="B19">
            <v>229590</v>
          </cell>
          <cell r="C19">
            <v>1930</v>
          </cell>
          <cell r="D19">
            <v>8.4062894725380026E-3</v>
          </cell>
        </row>
        <row r="20">
          <cell r="A20">
            <v>34699</v>
          </cell>
          <cell r="B20">
            <v>223200</v>
          </cell>
          <cell r="C20">
            <v>3140</v>
          </cell>
          <cell r="D20">
            <v>1.4068100358422939E-2</v>
          </cell>
        </row>
        <row r="21">
          <cell r="A21">
            <v>35064</v>
          </cell>
          <cell r="B21">
            <v>216050</v>
          </cell>
          <cell r="C21">
            <v>3650</v>
          </cell>
          <cell r="D21">
            <v>1.6894237445035872E-2</v>
          </cell>
        </row>
        <row r="22">
          <cell r="A22">
            <v>35430</v>
          </cell>
          <cell r="B22">
            <v>233530</v>
          </cell>
          <cell r="C22">
            <v>3360</v>
          </cell>
          <cell r="D22">
            <v>1.4387873078405344E-2</v>
          </cell>
        </row>
        <row r="23">
          <cell r="A23">
            <v>35795</v>
          </cell>
          <cell r="B23">
            <v>275320</v>
          </cell>
          <cell r="C23">
            <v>4050</v>
          </cell>
          <cell r="D23">
            <v>1.4710155455469999E-2</v>
          </cell>
        </row>
        <row r="24">
          <cell r="A24">
            <v>36160</v>
          </cell>
          <cell r="B24">
            <v>397580</v>
          </cell>
          <cell r="C24">
            <v>7500</v>
          </cell>
          <cell r="D24">
            <v>1.8864127974244176E-2</v>
          </cell>
        </row>
        <row r="25">
          <cell r="A25">
            <v>36525</v>
          </cell>
          <cell r="B25">
            <v>521166</v>
          </cell>
          <cell r="C25">
            <v>22473</v>
          </cell>
          <cell r="D25">
            <v>4.3120617998871763E-2</v>
          </cell>
        </row>
        <row r="26">
          <cell r="A26">
            <v>36891</v>
          </cell>
          <cell r="B26">
            <v>550492</v>
          </cell>
          <cell r="C26">
            <v>27898.352651310001</v>
          </cell>
          <cell r="D26">
            <v>5.0678942929797348E-2</v>
          </cell>
        </row>
        <row r="27">
          <cell r="A27">
            <v>37256</v>
          </cell>
          <cell r="B27">
            <v>604093</v>
          </cell>
          <cell r="C27">
            <v>78183.385414000004</v>
          </cell>
          <cell r="D27">
            <v>0.12942276340563458</v>
          </cell>
        </row>
        <row r="28">
          <cell r="A28">
            <v>37621</v>
          </cell>
          <cell r="B28">
            <v>669658.32269745995</v>
          </cell>
          <cell r="C28">
            <v>109802.32269746</v>
          </cell>
          <cell r="D28">
            <v>0.16396768169051307</v>
          </cell>
        </row>
        <row r="29">
          <cell r="A29">
            <v>37986</v>
          </cell>
          <cell r="B29">
            <v>672354.78078100004</v>
          </cell>
          <cell r="C29">
            <v>33788.5483848</v>
          </cell>
          <cell r="D29">
            <v>5.0254046450821079E-2</v>
          </cell>
        </row>
        <row r="30">
          <cell r="A30">
            <v>38352</v>
          </cell>
          <cell r="B30">
            <v>676889.66134578502</v>
          </cell>
          <cell r="C30">
            <v>9967.491</v>
          </cell>
          <cell r="D30">
            <v>1.47254295185758E-2</v>
          </cell>
        </row>
        <row r="31">
          <cell r="A31">
            <v>38717</v>
          </cell>
          <cell r="B31">
            <v>728285.01650268002</v>
          </cell>
          <cell r="C31">
            <v>22804.831257999998</v>
          </cell>
          <cell r="D31">
            <v>3.1313058406050677E-2</v>
          </cell>
        </row>
        <row r="32">
          <cell r="A32">
            <v>39082</v>
          </cell>
          <cell r="B32">
            <v>744830.16192456498</v>
          </cell>
          <cell r="C32">
            <v>5790.4251199999999</v>
          </cell>
          <cell r="D32">
            <v>7.7741549899619173E-3</v>
          </cell>
        </row>
        <row r="33">
          <cell r="A33">
            <v>39447</v>
          </cell>
          <cell r="B33">
            <v>741398.71659117495</v>
          </cell>
          <cell r="C33">
            <v>3499.1327744099999</v>
          </cell>
          <cell r="D33">
            <v>4.7196369458237216E-3</v>
          </cell>
        </row>
        <row r="34">
          <cell r="A34">
            <v>39813</v>
          </cell>
          <cell r="B34">
            <v>779509.36598213995</v>
          </cell>
          <cell r="C34">
            <v>52626.934787190003</v>
          </cell>
          <cell r="D34">
            <v>6.7512896039270659E-2</v>
          </cell>
        </row>
        <row r="35">
          <cell r="A35">
            <v>40178</v>
          </cell>
          <cell r="B35">
            <v>863698.06478945003</v>
          </cell>
          <cell r="C35">
            <v>118626.80921149001</v>
          </cell>
          <cell r="D35">
            <v>0.13734754545317701</v>
          </cell>
        </row>
        <row r="36">
          <cell r="A36" t="str">
            <v>Average (1980 - 2009)</v>
          </cell>
          <cell r="D36">
            <v>5.4377557615346871E-2</v>
          </cell>
        </row>
      </sheetData>
      <sheetData sheetId="13">
        <row r="1">
          <cell r="A1" t="str">
            <v>Exhibit 1.2.03: Moody's Default Rates</v>
          </cell>
        </row>
        <row r="2">
          <cell r="A2" t="str">
            <v>1971 - March 2010</v>
          </cell>
        </row>
        <row r="4">
          <cell r="B4" t="str">
            <v>Trailing-12-Months Rates</v>
          </cell>
        </row>
        <row r="5">
          <cell r="B5" t="str">
            <v>Issuer</v>
          </cell>
          <cell r="F5" t="str">
            <v>Par</v>
          </cell>
        </row>
        <row r="6">
          <cell r="B6" t="str">
            <v>Issuers/Global Spec</v>
          </cell>
          <cell r="C6" t="str">
            <v>Issuers/US Spec</v>
          </cell>
          <cell r="D6" t="str">
            <v>Issuers/Europe Spec</v>
          </cell>
          <cell r="F6" t="str">
            <v>Par/Global Spec</v>
          </cell>
        </row>
        <row r="7">
          <cell r="A7" t="str">
            <v>Year</v>
          </cell>
          <cell r="B7" t="str">
            <v>Global</v>
          </cell>
          <cell r="C7" t="str">
            <v>US</v>
          </cell>
          <cell r="D7" t="str">
            <v>Europe</v>
          </cell>
          <cell r="F7" t="str">
            <v>Global</v>
          </cell>
        </row>
        <row r="8">
          <cell r="A8">
            <v>26298</v>
          </cell>
          <cell r="B8">
            <v>1.1000000000000001</v>
          </cell>
          <cell r="C8">
            <v>1.1399999999999999</v>
          </cell>
          <cell r="F8">
            <v>1.8394472330972866</v>
          </cell>
        </row>
        <row r="9">
          <cell r="A9">
            <v>26664</v>
          </cell>
          <cell r="B9">
            <v>1.88</v>
          </cell>
          <cell r="C9">
            <v>1.94</v>
          </cell>
          <cell r="F9">
            <v>3.9432477066432012</v>
          </cell>
        </row>
        <row r="10">
          <cell r="A10">
            <v>27029</v>
          </cell>
          <cell r="B10">
            <v>1.24</v>
          </cell>
          <cell r="C10">
            <v>1.28</v>
          </cell>
          <cell r="F10">
            <v>2.6040562842004689</v>
          </cell>
        </row>
        <row r="11">
          <cell r="A11">
            <v>27394</v>
          </cell>
          <cell r="B11">
            <v>1.31</v>
          </cell>
          <cell r="C11">
            <v>1.36</v>
          </cell>
          <cell r="F11">
            <v>2.9330240354902339</v>
          </cell>
        </row>
        <row r="12">
          <cell r="A12">
            <v>27759</v>
          </cell>
          <cell r="B12">
            <v>1.73</v>
          </cell>
          <cell r="C12">
            <v>1.79</v>
          </cell>
          <cell r="F12">
            <v>3.5032178556757501</v>
          </cell>
        </row>
        <row r="13">
          <cell r="A13">
            <v>28125</v>
          </cell>
          <cell r="B13">
            <v>0.87</v>
          </cell>
          <cell r="C13">
            <v>0.89</v>
          </cell>
          <cell r="F13">
            <v>1.4381500448761946</v>
          </cell>
        </row>
        <row r="14">
          <cell r="A14">
            <v>28490</v>
          </cell>
          <cell r="B14">
            <v>1.34</v>
          </cell>
          <cell r="C14">
            <v>1.35</v>
          </cell>
          <cell r="F14">
            <v>5.1836504807498898</v>
          </cell>
        </row>
        <row r="15">
          <cell r="A15">
            <v>28855</v>
          </cell>
          <cell r="B15">
            <v>1.78</v>
          </cell>
          <cell r="C15">
            <v>1.79</v>
          </cell>
          <cell r="F15">
            <v>2.1315687325557753</v>
          </cell>
        </row>
        <row r="16">
          <cell r="A16">
            <v>29220</v>
          </cell>
          <cell r="B16">
            <v>0.42</v>
          </cell>
          <cell r="C16">
            <v>0.42</v>
          </cell>
          <cell r="F16">
            <v>0.30263698348804735</v>
          </cell>
        </row>
        <row r="17">
          <cell r="A17">
            <v>29586</v>
          </cell>
          <cell r="B17">
            <v>1.61</v>
          </cell>
          <cell r="C17">
            <v>1.62</v>
          </cell>
          <cell r="F17">
            <v>1.9275353218210358</v>
          </cell>
        </row>
        <row r="18">
          <cell r="A18">
            <v>29951</v>
          </cell>
          <cell r="B18">
            <v>0.7</v>
          </cell>
          <cell r="C18">
            <v>0.71</v>
          </cell>
          <cell r="F18">
            <v>0.77358882932049755</v>
          </cell>
        </row>
        <row r="19">
          <cell r="A19">
            <v>30316</v>
          </cell>
          <cell r="B19">
            <v>3.54</v>
          </cell>
          <cell r="C19">
            <v>3.57</v>
          </cell>
          <cell r="F19">
            <v>5.5167573258466396</v>
          </cell>
        </row>
        <row r="20">
          <cell r="A20">
            <v>30681</v>
          </cell>
          <cell r="B20">
            <v>3.84</v>
          </cell>
          <cell r="C20">
            <v>3.89</v>
          </cell>
          <cell r="F20">
            <v>1.6951430018501867</v>
          </cell>
        </row>
        <row r="21">
          <cell r="A21">
            <v>31047</v>
          </cell>
          <cell r="B21">
            <v>3.33</v>
          </cell>
          <cell r="C21">
            <v>3.39</v>
          </cell>
          <cell r="F21">
            <v>1.7295474752606719</v>
          </cell>
        </row>
        <row r="22">
          <cell r="A22">
            <v>31412</v>
          </cell>
          <cell r="B22">
            <v>3.91</v>
          </cell>
          <cell r="C22">
            <v>3.99</v>
          </cell>
          <cell r="F22">
            <v>2.3476023932710928</v>
          </cell>
        </row>
        <row r="23">
          <cell r="A23">
            <v>31777</v>
          </cell>
          <cell r="B23">
            <v>5.69</v>
          </cell>
          <cell r="C23">
            <v>5.81</v>
          </cell>
          <cell r="F23">
            <v>1.5853229613903896</v>
          </cell>
        </row>
        <row r="24">
          <cell r="A24">
            <v>32142</v>
          </cell>
          <cell r="B24">
            <v>4.26</v>
          </cell>
          <cell r="C24">
            <v>4.32</v>
          </cell>
          <cell r="F24">
            <v>1.1991765666509495</v>
          </cell>
        </row>
        <row r="25">
          <cell r="A25">
            <v>32508</v>
          </cell>
          <cell r="B25">
            <v>3.48</v>
          </cell>
          <cell r="C25">
            <v>3.53</v>
          </cell>
          <cell r="F25">
            <v>3.1721968210615472</v>
          </cell>
        </row>
        <row r="26">
          <cell r="A26">
            <v>32873</v>
          </cell>
          <cell r="B26">
            <v>6.06</v>
          </cell>
          <cell r="C26">
            <v>5.76</v>
          </cell>
          <cell r="F26">
            <v>6.8977358009309899</v>
          </cell>
        </row>
        <row r="27">
          <cell r="A27">
            <v>33238</v>
          </cell>
          <cell r="B27">
            <v>9.85</v>
          </cell>
          <cell r="C27">
            <v>9.74</v>
          </cell>
          <cell r="F27">
            <v>10.945958831138897</v>
          </cell>
        </row>
        <row r="28">
          <cell r="A28">
            <v>33603</v>
          </cell>
          <cell r="B28">
            <v>10.43</v>
          </cell>
          <cell r="C28">
            <v>10.42</v>
          </cell>
          <cell r="F28">
            <v>9.5543432841988754</v>
          </cell>
        </row>
        <row r="29">
          <cell r="A29">
            <v>33969</v>
          </cell>
          <cell r="B29">
            <v>4.9400000000000004</v>
          </cell>
          <cell r="C29">
            <v>5.16</v>
          </cell>
          <cell r="F29">
            <v>3.8034241825177637</v>
          </cell>
        </row>
        <row r="30">
          <cell r="A30">
            <v>34334</v>
          </cell>
          <cell r="B30">
            <v>3.59</v>
          </cell>
          <cell r="C30">
            <v>3.84</v>
          </cell>
          <cell r="F30">
            <v>1.3121614474451475</v>
          </cell>
        </row>
        <row r="31">
          <cell r="A31">
            <v>34699</v>
          </cell>
          <cell r="B31">
            <v>1.91</v>
          </cell>
          <cell r="C31">
            <v>2.06</v>
          </cell>
          <cell r="F31">
            <v>1.26</v>
          </cell>
        </row>
        <row r="32">
          <cell r="A32">
            <v>35064</v>
          </cell>
          <cell r="B32">
            <v>3.26</v>
          </cell>
          <cell r="C32">
            <v>3.63</v>
          </cell>
          <cell r="F32">
            <v>4.49</v>
          </cell>
        </row>
        <row r="33">
          <cell r="A33">
            <v>35430</v>
          </cell>
          <cell r="B33">
            <v>1.64</v>
          </cell>
          <cell r="C33">
            <v>1.92</v>
          </cell>
          <cell r="F33">
            <v>2.31</v>
          </cell>
        </row>
        <row r="34">
          <cell r="A34">
            <v>35795</v>
          </cell>
          <cell r="B34">
            <v>2.0099999999999998</v>
          </cell>
          <cell r="C34">
            <v>2.16</v>
          </cell>
          <cell r="F34">
            <v>2.0299999999999998</v>
          </cell>
        </row>
        <row r="35">
          <cell r="A35">
            <v>36160</v>
          </cell>
          <cell r="B35">
            <v>3.41</v>
          </cell>
          <cell r="C35">
            <v>3.88</v>
          </cell>
          <cell r="F35">
            <v>2.98</v>
          </cell>
        </row>
        <row r="36">
          <cell r="A36">
            <v>36525</v>
          </cell>
          <cell r="B36">
            <v>5.56</v>
          </cell>
          <cell r="C36">
            <v>5.81</v>
          </cell>
          <cell r="F36">
            <v>6.46</v>
          </cell>
        </row>
        <row r="37">
          <cell r="A37">
            <v>36891</v>
          </cell>
          <cell r="B37">
            <v>6.15</v>
          </cell>
          <cell r="C37">
            <v>7.1</v>
          </cell>
          <cell r="D37">
            <v>2.67</v>
          </cell>
          <cell r="F37">
            <v>5.5</v>
          </cell>
        </row>
        <row r="38">
          <cell r="A38">
            <v>37256</v>
          </cell>
          <cell r="B38">
            <v>10.6</v>
          </cell>
          <cell r="C38">
            <v>11.11</v>
          </cell>
          <cell r="D38">
            <v>12.17</v>
          </cell>
          <cell r="F38">
            <v>17.97</v>
          </cell>
        </row>
        <row r="39">
          <cell r="A39">
            <v>37621</v>
          </cell>
          <cell r="B39">
            <v>8.43</v>
          </cell>
          <cell r="C39">
            <v>7.25</v>
          </cell>
          <cell r="D39">
            <v>20.47</v>
          </cell>
          <cell r="F39">
            <v>21.28</v>
          </cell>
        </row>
        <row r="40">
          <cell r="A40">
            <v>37986</v>
          </cell>
          <cell r="B40">
            <v>5.31</v>
          </cell>
          <cell r="C40">
            <v>5.41</v>
          </cell>
          <cell r="D40">
            <v>6.64</v>
          </cell>
          <cell r="F40">
            <v>5.81</v>
          </cell>
        </row>
        <row r="41">
          <cell r="A41">
            <v>38352</v>
          </cell>
          <cell r="B41">
            <v>2.41</v>
          </cell>
          <cell r="C41">
            <v>2.86</v>
          </cell>
          <cell r="D41">
            <v>2</v>
          </cell>
          <cell r="F41">
            <v>2.36</v>
          </cell>
        </row>
        <row r="42">
          <cell r="A42">
            <v>38717</v>
          </cell>
          <cell r="B42">
            <v>1.66</v>
          </cell>
          <cell r="C42">
            <v>2.13</v>
          </cell>
          <cell r="D42">
            <v>0.42</v>
          </cell>
          <cell r="F42">
            <v>3.76</v>
          </cell>
        </row>
        <row r="43">
          <cell r="A43">
            <v>39082</v>
          </cell>
          <cell r="B43">
            <v>1.76</v>
          </cell>
          <cell r="C43">
            <v>1.72</v>
          </cell>
          <cell r="D43">
            <v>2.84</v>
          </cell>
          <cell r="F43">
            <v>1.05</v>
          </cell>
        </row>
        <row r="44">
          <cell r="A44">
            <v>39447</v>
          </cell>
          <cell r="B44">
            <v>0.96</v>
          </cell>
          <cell r="C44">
            <v>1.05</v>
          </cell>
          <cell r="D44">
            <v>1.1100000000000001</v>
          </cell>
          <cell r="F44">
            <v>0.6</v>
          </cell>
        </row>
        <row r="45">
          <cell r="A45">
            <v>39813</v>
          </cell>
          <cell r="B45">
            <v>4.37</v>
          </cell>
          <cell r="C45">
            <v>4.88</v>
          </cell>
          <cell r="D45">
            <v>2.09</v>
          </cell>
          <cell r="F45">
            <v>5.86</v>
          </cell>
        </row>
        <row r="46">
          <cell r="A46">
            <v>40178</v>
          </cell>
          <cell r="B46">
            <v>13.04</v>
          </cell>
          <cell r="C46">
            <v>13.92</v>
          </cell>
          <cell r="D46">
            <v>11.53</v>
          </cell>
          <cell r="F46">
            <v>16.350000000000001</v>
          </cell>
        </row>
        <row r="47">
          <cell r="A47">
            <v>40268</v>
          </cell>
          <cell r="B47">
            <v>9.92</v>
          </cell>
          <cell r="C47">
            <v>10.91</v>
          </cell>
          <cell r="D47">
            <v>7.31</v>
          </cell>
          <cell r="F47">
            <v>10.28</v>
          </cell>
        </row>
        <row r="73">
          <cell r="A73" t="str">
            <v>Average</v>
          </cell>
          <cell r="B73">
            <v>3.9824999999999995</v>
          </cell>
          <cell r="C73">
            <v>4.1377499999999996</v>
          </cell>
          <cell r="D73">
            <v>6.2954545454545467</v>
          </cell>
          <cell r="F73">
            <v>4.6672373399870386</v>
          </cell>
        </row>
      </sheetData>
      <sheetData sheetId="14">
        <row r="1">
          <cell r="A1" t="str">
            <v>Exhibit 1.2.04: S&amp;P Default Rates</v>
          </cell>
        </row>
        <row r="2">
          <cell r="A2" t="str">
            <v>1981 - March 2010</v>
          </cell>
        </row>
        <row r="4">
          <cell r="B4" t="str">
            <v>Trailing-12-Months Issuer Rates</v>
          </cell>
        </row>
        <row r="5">
          <cell r="A5" t="str">
            <v>Year</v>
          </cell>
          <cell r="B5" t="str">
            <v>Global</v>
          </cell>
          <cell r="C5" t="str">
            <v>US</v>
          </cell>
          <cell r="D5" t="str">
            <v>Europe</v>
          </cell>
          <cell r="E5" t="str">
            <v>EM</v>
          </cell>
        </row>
        <row r="6">
          <cell r="A6">
            <v>29951</v>
          </cell>
          <cell r="B6">
            <v>0.61919500000000005</v>
          </cell>
          <cell r="C6">
            <v>0.62111799999999995</v>
          </cell>
        </row>
        <row r="7">
          <cell r="A7">
            <v>30316</v>
          </cell>
          <cell r="B7">
            <v>4.3988269999999998</v>
          </cell>
          <cell r="C7">
            <v>4.4117649999999999</v>
          </cell>
        </row>
        <row r="8">
          <cell r="A8">
            <v>30681</v>
          </cell>
          <cell r="B8">
            <v>2.9239769999999998</v>
          </cell>
          <cell r="C8">
            <v>2.95858</v>
          </cell>
        </row>
        <row r="9">
          <cell r="A9">
            <v>31047</v>
          </cell>
          <cell r="B9">
            <v>3.2432430000000001</v>
          </cell>
          <cell r="C9">
            <v>3.2967029999999999</v>
          </cell>
        </row>
        <row r="10">
          <cell r="A10">
            <v>31412</v>
          </cell>
          <cell r="B10">
            <v>4.2959430000000003</v>
          </cell>
          <cell r="C10">
            <v>4.379562</v>
          </cell>
        </row>
        <row r="11">
          <cell r="A11">
            <v>31777</v>
          </cell>
          <cell r="B11">
            <v>5.6390979999999997</v>
          </cell>
          <cell r="C11">
            <v>5.7251909999999997</v>
          </cell>
        </row>
        <row r="12">
          <cell r="A12">
            <v>32142</v>
          </cell>
          <cell r="B12">
            <v>2.7656480000000001</v>
          </cell>
          <cell r="C12">
            <v>2.8064990000000001</v>
          </cell>
        </row>
        <row r="13">
          <cell r="A13">
            <v>32508</v>
          </cell>
          <cell r="B13">
            <v>3.9421810000000002</v>
          </cell>
          <cell r="C13">
            <v>3.9893619999999999</v>
          </cell>
        </row>
        <row r="14">
          <cell r="A14">
            <v>32873</v>
          </cell>
          <cell r="B14">
            <v>4.5092840000000001</v>
          </cell>
          <cell r="C14">
            <v>4.1610740000000002</v>
          </cell>
        </row>
        <row r="15">
          <cell r="A15">
            <v>33238</v>
          </cell>
          <cell r="B15">
            <v>8.0459770000000006</v>
          </cell>
          <cell r="C15">
            <v>7.8602619999999996</v>
          </cell>
        </row>
        <row r="16">
          <cell r="A16">
            <v>33603</v>
          </cell>
          <cell r="B16">
            <v>10.998308</v>
          </cell>
          <cell r="C16">
            <v>10.671256</v>
          </cell>
        </row>
        <row r="17">
          <cell r="A17">
            <v>33969</v>
          </cell>
          <cell r="B17">
            <v>5.6818179999999998</v>
          </cell>
          <cell r="C17">
            <v>5.8252430000000004</v>
          </cell>
        </row>
        <row r="18">
          <cell r="A18">
            <v>34334</v>
          </cell>
          <cell r="B18">
            <v>2.3008850000000001</v>
          </cell>
          <cell r="C18">
            <v>2.193784</v>
          </cell>
        </row>
        <row r="19">
          <cell r="A19">
            <v>34699</v>
          </cell>
          <cell r="B19">
            <v>2.080444</v>
          </cell>
          <cell r="C19">
            <v>2.1770679999999998</v>
          </cell>
        </row>
        <row r="20">
          <cell r="A20">
            <v>35064</v>
          </cell>
          <cell r="B20">
            <v>3.4730539999999999</v>
          </cell>
          <cell r="C20">
            <v>3.608247</v>
          </cell>
        </row>
        <row r="21">
          <cell r="A21">
            <v>35430</v>
          </cell>
          <cell r="B21">
            <v>1.7758050000000001</v>
          </cell>
          <cell r="C21">
            <v>1.8248180000000001</v>
          </cell>
        </row>
        <row r="22">
          <cell r="A22">
            <v>35795</v>
          </cell>
          <cell r="B22">
            <v>1.964637</v>
          </cell>
          <cell r="C22">
            <v>2.1468929999999999</v>
          </cell>
        </row>
        <row r="23">
          <cell r="A23">
            <v>36160</v>
          </cell>
          <cell r="B23">
            <v>3.6649210000000001</v>
          </cell>
          <cell r="C23">
            <v>3.219697</v>
          </cell>
          <cell r="D23">
            <v>0</v>
          </cell>
          <cell r="E23">
            <v>8.1395350000000004</v>
          </cell>
        </row>
        <row r="24">
          <cell r="A24">
            <v>36525</v>
          </cell>
          <cell r="B24">
            <v>5.4958179999999999</v>
          </cell>
          <cell r="C24">
            <v>5.1587300000000003</v>
          </cell>
          <cell r="D24">
            <v>6.5789470000000003</v>
          </cell>
          <cell r="E24">
            <v>7.1428570000000002</v>
          </cell>
        </row>
        <row r="25">
          <cell r="A25">
            <v>36891</v>
          </cell>
          <cell r="B25">
            <v>5.8361390000000002</v>
          </cell>
          <cell r="C25">
            <v>7</v>
          </cell>
          <cell r="D25">
            <v>2.0202019999999998</v>
          </cell>
          <cell r="E25">
            <v>1.7793589999999999</v>
          </cell>
        </row>
        <row r="26">
          <cell r="A26">
            <v>37256</v>
          </cell>
          <cell r="B26">
            <v>9.5791810000000002</v>
          </cell>
          <cell r="C26">
            <v>10.509804000000001</v>
          </cell>
          <cell r="D26">
            <v>7.3394500000000003</v>
          </cell>
          <cell r="E26">
            <v>5.8823530000000002</v>
          </cell>
        </row>
        <row r="27">
          <cell r="A27">
            <v>37621</v>
          </cell>
          <cell r="B27">
            <v>9.1541139999999999</v>
          </cell>
          <cell r="C27">
            <v>7.11775</v>
          </cell>
          <cell r="D27">
            <v>12.903226</v>
          </cell>
          <cell r="E27">
            <v>15.056818</v>
          </cell>
        </row>
        <row r="28">
          <cell r="A28">
            <v>37986</v>
          </cell>
          <cell r="B28">
            <v>4.899292</v>
          </cell>
          <cell r="C28">
            <v>5.5508829999999998</v>
          </cell>
          <cell r="D28">
            <v>3.424658</v>
          </cell>
          <cell r="E28">
            <v>3.3854169999999999</v>
          </cell>
        </row>
        <row r="29">
          <cell r="A29">
            <v>38352</v>
          </cell>
          <cell r="B29">
            <v>1.891616</v>
          </cell>
          <cell r="C29">
            <v>2.3007399999999998</v>
          </cell>
          <cell r="D29">
            <v>1.2269939999999999</v>
          </cell>
          <cell r="E29">
            <v>0.731707</v>
          </cell>
        </row>
        <row r="30">
          <cell r="A30">
            <v>38717</v>
          </cell>
          <cell r="B30">
            <v>1.3475839999999999</v>
          </cell>
          <cell r="C30">
            <v>1.8768769999999999</v>
          </cell>
          <cell r="D30">
            <v>0.55555600000000005</v>
          </cell>
          <cell r="E30">
            <v>0.212314</v>
          </cell>
        </row>
        <row r="31">
          <cell r="A31">
            <v>39082</v>
          </cell>
          <cell r="B31">
            <v>1.0900000000000001</v>
          </cell>
          <cell r="C31">
            <v>1.26</v>
          </cell>
          <cell r="D31">
            <v>2.0699999999999998</v>
          </cell>
          <cell r="E31">
            <v>0.38</v>
          </cell>
        </row>
        <row r="32">
          <cell r="A32">
            <v>39447</v>
          </cell>
          <cell r="B32">
            <v>0.86</v>
          </cell>
          <cell r="C32">
            <v>0.97</v>
          </cell>
          <cell r="D32">
            <v>0.95</v>
          </cell>
          <cell r="E32">
            <v>0.18</v>
          </cell>
        </row>
        <row r="33">
          <cell r="A33">
            <v>39813</v>
          </cell>
          <cell r="B33">
            <v>3.47</v>
          </cell>
          <cell r="C33">
            <v>4.03</v>
          </cell>
          <cell r="D33">
            <v>2.56</v>
          </cell>
          <cell r="E33">
            <v>2.12</v>
          </cell>
        </row>
        <row r="34">
          <cell r="A34">
            <v>40178</v>
          </cell>
          <cell r="B34">
            <v>9.23</v>
          </cell>
          <cell r="C34">
            <v>10.92</v>
          </cell>
          <cell r="D34">
            <v>7.5</v>
          </cell>
          <cell r="E34">
            <v>5.91</v>
          </cell>
        </row>
        <row r="35">
          <cell r="A35">
            <v>40237</v>
          </cell>
          <cell r="B35">
            <v>8.65</v>
          </cell>
          <cell r="C35">
            <v>10.48</v>
          </cell>
          <cell r="D35">
            <v>7.73</v>
          </cell>
          <cell r="E35">
            <v>4.3099999999999996</v>
          </cell>
        </row>
        <row r="36">
          <cell r="A36">
            <v>40268</v>
          </cell>
          <cell r="B36" t="str">
            <v>NA</v>
          </cell>
          <cell r="C36">
            <v>10</v>
          </cell>
          <cell r="D36" t="str">
            <v>NA</v>
          </cell>
          <cell r="E36" t="str">
            <v>NA</v>
          </cell>
        </row>
        <row r="38">
          <cell r="A38" t="str">
            <v>Average</v>
          </cell>
          <cell r="B38">
            <v>4.4608996333333346</v>
          </cell>
          <cell r="C38">
            <v>4.8081259999999997</v>
          </cell>
          <cell r="D38">
            <v>4.2199256153846161</v>
          </cell>
          <cell r="E38">
            <v>4.2484892307692315</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recovery rates"/>
      <sheetName val="Defaulted Issuers"/>
      <sheetName val="Altman DE list"/>
      <sheetName val="Defaulted Issuers Q1"/>
      <sheetName val="Defaulted Issuers Q2"/>
      <sheetName val="Pivot Tables"/>
      <sheetName val="Potential Defaulters"/>
      <sheetName val="Index Exit Prices"/>
      <sheetName val="Distribution by Type"/>
      <sheetName val="LookupTables"/>
      <sheetName val="PricingData"/>
      <sheetName val="Defaults Weekly"/>
      <sheetName val="Other Events"/>
    </sheetNames>
    <sheetDataSet>
      <sheetData sheetId="0">
        <row r="6">
          <cell r="B6" t="str">
            <v>LTM</v>
          </cell>
          <cell r="E6" t="str">
            <v>Q1 2009</v>
          </cell>
          <cell r="H6" t="str">
            <v>Q2 2009</v>
          </cell>
        </row>
        <row r="7">
          <cell r="A7" t="str">
            <v>Sector</v>
          </cell>
          <cell r="B7" t="str">
            <v>Loans</v>
          </cell>
          <cell r="C7" t="str">
            <v>Sr</v>
          </cell>
          <cell r="E7" t="str">
            <v>Loans</v>
          </cell>
          <cell r="F7" t="str">
            <v>Sr</v>
          </cell>
          <cell r="H7" t="str">
            <v>Loans</v>
          </cell>
          <cell r="I7" t="str">
            <v>Sr</v>
          </cell>
        </row>
        <row r="8">
          <cell r="A8" t="str">
            <v>Loan-only Issuers</v>
          </cell>
          <cell r="B8">
            <v>49.5</v>
          </cell>
          <cell r="E8">
            <v>23</v>
          </cell>
          <cell r="H8">
            <v>64.900000000000006</v>
          </cell>
        </row>
        <row r="9">
          <cell r="A9" t="str">
            <v>Loan+Bond Issuers</v>
          </cell>
          <cell r="B9">
            <v>58.423611111111114</v>
          </cell>
          <cell r="C9">
            <v>11.625526315789473</v>
          </cell>
          <cell r="E9">
            <v>49.1875</v>
          </cell>
          <cell r="F9">
            <v>8.7356250000000006</v>
          </cell>
          <cell r="H9">
            <v>72.734375</v>
          </cell>
          <cell r="I9">
            <v>17.8125</v>
          </cell>
        </row>
        <row r="10">
          <cell r="A10" t="str">
            <v>Bond-only Issuers</v>
          </cell>
          <cell r="C10">
            <v>29.065379614325071</v>
          </cell>
          <cell r="F10">
            <v>23.146227272727273</v>
          </cell>
          <cell r="I10">
            <v>31.7</v>
          </cell>
        </row>
        <row r="11">
          <cell r="A11" t="str">
            <v>All</v>
          </cell>
          <cell r="B11">
            <v>56.433035714285715</v>
          </cell>
          <cell r="C11">
            <v>24.833078383838384</v>
          </cell>
          <cell r="E11">
            <v>43.95</v>
          </cell>
          <cell r="F11">
            <v>19.028912337662341</v>
          </cell>
          <cell r="H11">
            <v>70.669642857142861</v>
          </cell>
          <cell r="I11">
            <v>27.732142857142858</v>
          </cell>
        </row>
      </sheetData>
      <sheetData sheetId="1"/>
      <sheetData sheetId="2"/>
      <sheetData sheetId="3"/>
      <sheetData sheetId="4"/>
      <sheetData sheetId="5"/>
      <sheetData sheetId="6"/>
      <sheetData sheetId="7"/>
      <sheetData sheetId="8"/>
      <sheetData sheetId="9"/>
      <sheetData sheetId="10"/>
      <sheetData sheetId="11">
        <row r="1">
          <cell r="A1" t="str">
            <v>ReportDate</v>
          </cell>
        </row>
        <row r="2">
          <cell r="A2">
            <v>40008</v>
          </cell>
        </row>
        <row r="3">
          <cell r="A3">
            <v>40008</v>
          </cell>
        </row>
        <row r="4">
          <cell r="A4">
            <v>40008</v>
          </cell>
        </row>
        <row r="5">
          <cell r="A5">
            <v>40008</v>
          </cell>
        </row>
        <row r="6">
          <cell r="A6">
            <v>40008</v>
          </cell>
        </row>
        <row r="7">
          <cell r="A7">
            <v>40008</v>
          </cell>
        </row>
        <row r="8">
          <cell r="A8">
            <v>40008</v>
          </cell>
        </row>
        <row r="9">
          <cell r="A9">
            <v>40008</v>
          </cell>
        </row>
        <row r="10">
          <cell r="A10">
            <v>40008</v>
          </cell>
        </row>
        <row r="11">
          <cell r="A11">
            <v>40008</v>
          </cell>
        </row>
        <row r="12">
          <cell r="A12">
            <v>40008</v>
          </cell>
        </row>
        <row r="13">
          <cell r="A13">
            <v>40008</v>
          </cell>
        </row>
        <row r="14">
          <cell r="A14">
            <v>40008</v>
          </cell>
        </row>
        <row r="15">
          <cell r="A15">
            <v>40008</v>
          </cell>
        </row>
        <row r="16">
          <cell r="A16">
            <v>40008</v>
          </cell>
        </row>
        <row r="17">
          <cell r="A17">
            <v>40008</v>
          </cell>
        </row>
        <row r="18">
          <cell r="A18">
            <v>40008</v>
          </cell>
        </row>
        <row r="19">
          <cell r="A19">
            <v>40008</v>
          </cell>
        </row>
        <row r="20">
          <cell r="A20">
            <v>40008</v>
          </cell>
        </row>
        <row r="21">
          <cell r="A21">
            <v>40008</v>
          </cell>
        </row>
        <row r="22">
          <cell r="A22">
            <v>40008</v>
          </cell>
        </row>
        <row r="23">
          <cell r="A23">
            <v>40008</v>
          </cell>
        </row>
        <row r="24">
          <cell r="A24">
            <v>40008</v>
          </cell>
        </row>
        <row r="25">
          <cell r="A25">
            <v>40008</v>
          </cell>
        </row>
        <row r="26">
          <cell r="A26">
            <v>40008</v>
          </cell>
        </row>
        <row r="27">
          <cell r="A27">
            <v>40008</v>
          </cell>
        </row>
        <row r="28">
          <cell r="A28">
            <v>40008</v>
          </cell>
        </row>
        <row r="29">
          <cell r="A29">
            <v>40008</v>
          </cell>
        </row>
        <row r="30">
          <cell r="A30">
            <v>40008</v>
          </cell>
        </row>
        <row r="31">
          <cell r="A31">
            <v>40008</v>
          </cell>
        </row>
        <row r="32">
          <cell r="A32">
            <v>40008</v>
          </cell>
        </row>
        <row r="33">
          <cell r="A33">
            <v>40008</v>
          </cell>
        </row>
        <row r="34">
          <cell r="A34">
            <v>40008</v>
          </cell>
        </row>
        <row r="35">
          <cell r="A35">
            <v>40008</v>
          </cell>
        </row>
        <row r="36">
          <cell r="A36">
            <v>40008</v>
          </cell>
        </row>
        <row r="37">
          <cell r="A37">
            <v>40008</v>
          </cell>
        </row>
        <row r="38">
          <cell r="A38">
            <v>40008</v>
          </cell>
        </row>
        <row r="39">
          <cell r="A39">
            <v>40008</v>
          </cell>
        </row>
        <row r="40">
          <cell r="A40">
            <v>40008</v>
          </cell>
        </row>
        <row r="41">
          <cell r="A41">
            <v>40008</v>
          </cell>
        </row>
        <row r="42">
          <cell r="A42">
            <v>40008</v>
          </cell>
        </row>
        <row r="43">
          <cell r="A43">
            <v>40008</v>
          </cell>
        </row>
        <row r="44">
          <cell r="A44">
            <v>40008</v>
          </cell>
        </row>
        <row r="45">
          <cell r="A45">
            <v>40008</v>
          </cell>
        </row>
        <row r="46">
          <cell r="A46">
            <v>40008</v>
          </cell>
        </row>
        <row r="47">
          <cell r="A47">
            <v>40008</v>
          </cell>
        </row>
        <row r="48">
          <cell r="A48">
            <v>40008</v>
          </cell>
        </row>
        <row r="49">
          <cell r="A49">
            <v>40008</v>
          </cell>
        </row>
        <row r="50">
          <cell r="A50">
            <v>40008</v>
          </cell>
        </row>
        <row r="51">
          <cell r="A51">
            <v>40008</v>
          </cell>
        </row>
        <row r="52">
          <cell r="A52">
            <v>40008</v>
          </cell>
        </row>
        <row r="53">
          <cell r="A53">
            <v>40008</v>
          </cell>
        </row>
        <row r="54">
          <cell r="A54">
            <v>40008</v>
          </cell>
        </row>
        <row r="55">
          <cell r="A55">
            <v>40008</v>
          </cell>
        </row>
        <row r="56">
          <cell r="A56">
            <v>40008</v>
          </cell>
        </row>
        <row r="57">
          <cell r="A57">
            <v>40008</v>
          </cell>
        </row>
        <row r="58">
          <cell r="A58">
            <v>40008</v>
          </cell>
        </row>
        <row r="59">
          <cell r="A59">
            <v>40008</v>
          </cell>
        </row>
        <row r="60">
          <cell r="A60">
            <v>40008</v>
          </cell>
        </row>
        <row r="61">
          <cell r="A61">
            <v>40008</v>
          </cell>
        </row>
        <row r="62">
          <cell r="A62">
            <v>40008</v>
          </cell>
        </row>
        <row r="63">
          <cell r="A63">
            <v>40008</v>
          </cell>
        </row>
        <row r="64">
          <cell r="A64">
            <v>40008</v>
          </cell>
        </row>
        <row r="65">
          <cell r="A65">
            <v>40008</v>
          </cell>
        </row>
        <row r="66">
          <cell r="A66">
            <v>40008</v>
          </cell>
        </row>
        <row r="67">
          <cell r="A67">
            <v>40008</v>
          </cell>
        </row>
        <row r="68">
          <cell r="A68">
            <v>40008</v>
          </cell>
        </row>
        <row r="69">
          <cell r="A69">
            <v>40008</v>
          </cell>
        </row>
        <row r="70">
          <cell r="A70">
            <v>40008</v>
          </cell>
        </row>
        <row r="71">
          <cell r="A71">
            <v>40008</v>
          </cell>
        </row>
        <row r="72">
          <cell r="A72">
            <v>40008</v>
          </cell>
        </row>
        <row r="73">
          <cell r="A73">
            <v>40008</v>
          </cell>
        </row>
        <row r="74">
          <cell r="A74">
            <v>40008</v>
          </cell>
        </row>
        <row r="75">
          <cell r="A75">
            <v>40008</v>
          </cell>
        </row>
        <row r="76">
          <cell r="A76">
            <v>40008</v>
          </cell>
        </row>
        <row r="77">
          <cell r="A77">
            <v>40008</v>
          </cell>
        </row>
        <row r="78">
          <cell r="A78">
            <v>40008</v>
          </cell>
        </row>
        <row r="79">
          <cell r="A79">
            <v>40008</v>
          </cell>
        </row>
        <row r="80">
          <cell r="A80">
            <v>40008</v>
          </cell>
        </row>
        <row r="81">
          <cell r="A81">
            <v>40008</v>
          </cell>
        </row>
        <row r="82">
          <cell r="A82">
            <v>40008</v>
          </cell>
        </row>
        <row r="83">
          <cell r="A83">
            <v>40008</v>
          </cell>
        </row>
        <row r="84">
          <cell r="A84">
            <v>40008</v>
          </cell>
        </row>
        <row r="85">
          <cell r="A85">
            <v>40008</v>
          </cell>
        </row>
        <row r="86">
          <cell r="A86">
            <v>40008</v>
          </cell>
        </row>
        <row r="87">
          <cell r="A87">
            <v>40008</v>
          </cell>
        </row>
        <row r="88">
          <cell r="A88">
            <v>40008</v>
          </cell>
        </row>
        <row r="89">
          <cell r="A89">
            <v>40008</v>
          </cell>
        </row>
        <row r="90">
          <cell r="A90">
            <v>40008</v>
          </cell>
        </row>
        <row r="91">
          <cell r="A91">
            <v>40008</v>
          </cell>
        </row>
        <row r="92">
          <cell r="A92">
            <v>40008</v>
          </cell>
        </row>
        <row r="93">
          <cell r="A93">
            <v>40008</v>
          </cell>
        </row>
        <row r="94">
          <cell r="A94">
            <v>40008</v>
          </cell>
        </row>
        <row r="95">
          <cell r="A95">
            <v>40008</v>
          </cell>
        </row>
        <row r="96">
          <cell r="A96">
            <v>40008</v>
          </cell>
        </row>
        <row r="97">
          <cell r="A97">
            <v>40008</v>
          </cell>
        </row>
        <row r="98">
          <cell r="A98">
            <v>40008</v>
          </cell>
        </row>
        <row r="99">
          <cell r="A99">
            <v>40008</v>
          </cell>
        </row>
        <row r="100">
          <cell r="A100">
            <v>40008</v>
          </cell>
        </row>
        <row r="101">
          <cell r="A101">
            <v>40008</v>
          </cell>
        </row>
        <row r="102">
          <cell r="A102">
            <v>40008</v>
          </cell>
        </row>
        <row r="103">
          <cell r="A103">
            <v>40008</v>
          </cell>
        </row>
        <row r="104">
          <cell r="A104">
            <v>40008</v>
          </cell>
        </row>
        <row r="105">
          <cell r="A105">
            <v>40008</v>
          </cell>
        </row>
        <row r="106">
          <cell r="A106">
            <v>40008</v>
          </cell>
        </row>
        <row r="107">
          <cell r="A107">
            <v>40008</v>
          </cell>
        </row>
        <row r="108">
          <cell r="A108">
            <v>40008</v>
          </cell>
        </row>
        <row r="109">
          <cell r="A109">
            <v>40008</v>
          </cell>
        </row>
        <row r="110">
          <cell r="A110">
            <v>40008</v>
          </cell>
        </row>
        <row r="111">
          <cell r="A111">
            <v>40008</v>
          </cell>
        </row>
        <row r="112">
          <cell r="A112">
            <v>40008</v>
          </cell>
        </row>
        <row r="113">
          <cell r="A113">
            <v>40008</v>
          </cell>
        </row>
        <row r="114">
          <cell r="A114">
            <v>40008</v>
          </cell>
        </row>
        <row r="115">
          <cell r="A115">
            <v>40008</v>
          </cell>
        </row>
        <row r="116">
          <cell r="A116">
            <v>40008</v>
          </cell>
        </row>
        <row r="117">
          <cell r="A117">
            <v>40008</v>
          </cell>
        </row>
        <row r="118">
          <cell r="A118">
            <v>40008</v>
          </cell>
        </row>
        <row r="119">
          <cell r="A119">
            <v>40008</v>
          </cell>
        </row>
        <row r="120">
          <cell r="A120">
            <v>40008</v>
          </cell>
        </row>
        <row r="121">
          <cell r="A121">
            <v>40008</v>
          </cell>
        </row>
        <row r="122">
          <cell r="A122">
            <v>40008</v>
          </cell>
        </row>
        <row r="123">
          <cell r="A123">
            <v>40008</v>
          </cell>
        </row>
        <row r="124">
          <cell r="A124">
            <v>40008</v>
          </cell>
        </row>
        <row r="125">
          <cell r="A125">
            <v>40008</v>
          </cell>
        </row>
        <row r="126">
          <cell r="A126">
            <v>40008</v>
          </cell>
        </row>
        <row r="127">
          <cell r="A127">
            <v>40008</v>
          </cell>
        </row>
        <row r="128">
          <cell r="A128">
            <v>40008</v>
          </cell>
        </row>
        <row r="129">
          <cell r="A129">
            <v>40008</v>
          </cell>
        </row>
        <row r="130">
          <cell r="A130">
            <v>40008</v>
          </cell>
        </row>
        <row r="131">
          <cell r="A131">
            <v>40008</v>
          </cell>
        </row>
        <row r="132">
          <cell r="A132">
            <v>40008</v>
          </cell>
        </row>
        <row r="133">
          <cell r="A133">
            <v>40008</v>
          </cell>
        </row>
        <row r="134">
          <cell r="A134">
            <v>40008</v>
          </cell>
        </row>
        <row r="135">
          <cell r="A135">
            <v>40008</v>
          </cell>
        </row>
        <row r="136">
          <cell r="A136">
            <v>40008</v>
          </cell>
        </row>
        <row r="137">
          <cell r="A137">
            <v>40008</v>
          </cell>
        </row>
        <row r="138">
          <cell r="A138">
            <v>40008</v>
          </cell>
        </row>
        <row r="139">
          <cell r="A139">
            <v>40008</v>
          </cell>
        </row>
        <row r="140">
          <cell r="A140">
            <v>40008</v>
          </cell>
        </row>
        <row r="141">
          <cell r="A141">
            <v>40008</v>
          </cell>
        </row>
        <row r="142">
          <cell r="A142">
            <v>40008</v>
          </cell>
        </row>
        <row r="143">
          <cell r="A143">
            <v>40008</v>
          </cell>
        </row>
        <row r="144">
          <cell r="A144">
            <v>40008</v>
          </cell>
        </row>
        <row r="145">
          <cell r="A145">
            <v>40008</v>
          </cell>
        </row>
        <row r="146">
          <cell r="A146">
            <v>40008</v>
          </cell>
        </row>
        <row r="147">
          <cell r="A147">
            <v>40008</v>
          </cell>
        </row>
        <row r="148">
          <cell r="A148">
            <v>40008</v>
          </cell>
        </row>
        <row r="149">
          <cell r="A149">
            <v>40008</v>
          </cell>
        </row>
        <row r="150">
          <cell r="A150">
            <v>40008</v>
          </cell>
        </row>
        <row r="151">
          <cell r="A151">
            <v>40008</v>
          </cell>
        </row>
        <row r="152">
          <cell r="A152">
            <v>40008</v>
          </cell>
        </row>
        <row r="153">
          <cell r="A153">
            <v>40008</v>
          </cell>
        </row>
        <row r="154">
          <cell r="A154">
            <v>40008</v>
          </cell>
        </row>
        <row r="155">
          <cell r="A155">
            <v>40008</v>
          </cell>
        </row>
        <row r="156">
          <cell r="A156">
            <v>40008</v>
          </cell>
        </row>
        <row r="157">
          <cell r="A157">
            <v>40008</v>
          </cell>
        </row>
        <row r="158">
          <cell r="A158">
            <v>40008</v>
          </cell>
        </row>
        <row r="159">
          <cell r="A159">
            <v>40008</v>
          </cell>
        </row>
        <row r="160">
          <cell r="A160">
            <v>40008</v>
          </cell>
        </row>
        <row r="161">
          <cell r="A161">
            <v>40008</v>
          </cell>
        </row>
        <row r="162">
          <cell r="A162">
            <v>40008</v>
          </cell>
        </row>
        <row r="163">
          <cell r="A163">
            <v>40008</v>
          </cell>
        </row>
        <row r="164">
          <cell r="A164">
            <v>40008</v>
          </cell>
        </row>
        <row r="165">
          <cell r="A165">
            <v>40008</v>
          </cell>
        </row>
        <row r="166">
          <cell r="A166">
            <v>40008</v>
          </cell>
        </row>
        <row r="167">
          <cell r="A167">
            <v>40008</v>
          </cell>
        </row>
        <row r="168">
          <cell r="A168">
            <v>40008</v>
          </cell>
        </row>
        <row r="169">
          <cell r="A169">
            <v>40008</v>
          </cell>
        </row>
        <row r="170">
          <cell r="A170">
            <v>40008</v>
          </cell>
        </row>
        <row r="171">
          <cell r="A171">
            <v>40008</v>
          </cell>
        </row>
        <row r="172">
          <cell r="A172">
            <v>40008</v>
          </cell>
        </row>
        <row r="173">
          <cell r="A173">
            <v>40008</v>
          </cell>
        </row>
        <row r="174">
          <cell r="A174">
            <v>40008</v>
          </cell>
        </row>
        <row r="175">
          <cell r="A175">
            <v>40008</v>
          </cell>
        </row>
        <row r="176">
          <cell r="A176">
            <v>40008</v>
          </cell>
        </row>
        <row r="177">
          <cell r="A177">
            <v>40008</v>
          </cell>
        </row>
        <row r="178">
          <cell r="A178">
            <v>40008</v>
          </cell>
        </row>
        <row r="179">
          <cell r="A179">
            <v>40008</v>
          </cell>
        </row>
        <row r="180">
          <cell r="A180">
            <v>40008</v>
          </cell>
        </row>
        <row r="181">
          <cell r="A181">
            <v>40008</v>
          </cell>
        </row>
        <row r="182">
          <cell r="A182">
            <v>40008</v>
          </cell>
        </row>
        <row r="183">
          <cell r="A183">
            <v>40008</v>
          </cell>
        </row>
        <row r="184">
          <cell r="A184">
            <v>40008</v>
          </cell>
        </row>
        <row r="185">
          <cell r="A185">
            <v>40008</v>
          </cell>
        </row>
        <row r="186">
          <cell r="A186">
            <v>40008</v>
          </cell>
        </row>
        <row r="187">
          <cell r="A187">
            <v>40008</v>
          </cell>
        </row>
        <row r="188">
          <cell r="A188">
            <v>40008</v>
          </cell>
        </row>
        <row r="189">
          <cell r="A189">
            <v>40008</v>
          </cell>
        </row>
        <row r="190">
          <cell r="A190">
            <v>40008</v>
          </cell>
        </row>
        <row r="191">
          <cell r="A191">
            <v>40008</v>
          </cell>
        </row>
        <row r="192">
          <cell r="A192">
            <v>40008</v>
          </cell>
        </row>
        <row r="193">
          <cell r="A193">
            <v>40008</v>
          </cell>
        </row>
        <row r="194">
          <cell r="A194">
            <v>40008</v>
          </cell>
        </row>
        <row r="195">
          <cell r="A195">
            <v>40008</v>
          </cell>
        </row>
        <row r="196">
          <cell r="A196">
            <v>40008</v>
          </cell>
        </row>
        <row r="197">
          <cell r="A197">
            <v>40008</v>
          </cell>
        </row>
        <row r="198">
          <cell r="A198">
            <v>40008</v>
          </cell>
        </row>
        <row r="199">
          <cell r="A199">
            <v>40008</v>
          </cell>
        </row>
        <row r="200">
          <cell r="A200">
            <v>40008</v>
          </cell>
        </row>
        <row r="201">
          <cell r="A201">
            <v>40008</v>
          </cell>
        </row>
        <row r="202">
          <cell r="A202">
            <v>40008</v>
          </cell>
        </row>
        <row r="203">
          <cell r="A203">
            <v>40008</v>
          </cell>
        </row>
        <row r="204">
          <cell r="A204">
            <v>40008</v>
          </cell>
        </row>
        <row r="205">
          <cell r="A205">
            <v>40008</v>
          </cell>
        </row>
        <row r="206">
          <cell r="A206">
            <v>40008</v>
          </cell>
        </row>
        <row r="207">
          <cell r="A207">
            <v>40008</v>
          </cell>
        </row>
        <row r="208">
          <cell r="A208">
            <v>40008</v>
          </cell>
        </row>
        <row r="209">
          <cell r="A209">
            <v>40008</v>
          </cell>
        </row>
        <row r="210">
          <cell r="A210">
            <v>40008</v>
          </cell>
        </row>
        <row r="211">
          <cell r="A211">
            <v>40008</v>
          </cell>
        </row>
        <row r="212">
          <cell r="A212">
            <v>40008</v>
          </cell>
        </row>
        <row r="213">
          <cell r="A213">
            <v>40008</v>
          </cell>
        </row>
        <row r="214">
          <cell r="A214">
            <v>40008</v>
          </cell>
        </row>
        <row r="215">
          <cell r="A215">
            <v>40008</v>
          </cell>
        </row>
        <row r="216">
          <cell r="A216">
            <v>40008</v>
          </cell>
        </row>
        <row r="217">
          <cell r="A217">
            <v>40008</v>
          </cell>
        </row>
        <row r="218">
          <cell r="A218">
            <v>40008</v>
          </cell>
        </row>
        <row r="219">
          <cell r="A219">
            <v>40008</v>
          </cell>
        </row>
        <row r="220">
          <cell r="A220">
            <v>40008</v>
          </cell>
        </row>
        <row r="221">
          <cell r="A221">
            <v>40008</v>
          </cell>
        </row>
        <row r="222">
          <cell r="A222">
            <v>40008</v>
          </cell>
        </row>
        <row r="223">
          <cell r="A223">
            <v>40008</v>
          </cell>
        </row>
        <row r="224">
          <cell r="A224">
            <v>40008</v>
          </cell>
        </row>
        <row r="225">
          <cell r="A225">
            <v>40008</v>
          </cell>
        </row>
        <row r="226">
          <cell r="A226">
            <v>40008</v>
          </cell>
        </row>
        <row r="227">
          <cell r="A227">
            <v>40008</v>
          </cell>
        </row>
        <row r="228">
          <cell r="A228">
            <v>40008</v>
          </cell>
        </row>
        <row r="229">
          <cell r="A229">
            <v>40008</v>
          </cell>
        </row>
        <row r="230">
          <cell r="A230">
            <v>40008</v>
          </cell>
        </row>
        <row r="231">
          <cell r="A231">
            <v>40008</v>
          </cell>
        </row>
        <row r="232">
          <cell r="A232">
            <v>40008</v>
          </cell>
        </row>
        <row r="233">
          <cell r="A233">
            <v>40008</v>
          </cell>
        </row>
        <row r="234">
          <cell r="A234">
            <v>40008</v>
          </cell>
        </row>
        <row r="235">
          <cell r="A235">
            <v>40008</v>
          </cell>
        </row>
        <row r="236">
          <cell r="A236">
            <v>40008</v>
          </cell>
        </row>
        <row r="237">
          <cell r="A237">
            <v>40008</v>
          </cell>
        </row>
        <row r="238">
          <cell r="A238">
            <v>40008</v>
          </cell>
        </row>
        <row r="239">
          <cell r="A239">
            <v>40008</v>
          </cell>
        </row>
        <row r="240">
          <cell r="A240">
            <v>40008</v>
          </cell>
        </row>
        <row r="241">
          <cell r="A241">
            <v>40008</v>
          </cell>
        </row>
        <row r="242">
          <cell r="A242">
            <v>40008</v>
          </cell>
        </row>
        <row r="243">
          <cell r="A243">
            <v>40008</v>
          </cell>
        </row>
        <row r="244">
          <cell r="A244">
            <v>40008</v>
          </cell>
        </row>
        <row r="245">
          <cell r="A245">
            <v>40008</v>
          </cell>
        </row>
        <row r="246">
          <cell r="A246">
            <v>40008</v>
          </cell>
        </row>
        <row r="247">
          <cell r="A247">
            <v>40008</v>
          </cell>
        </row>
        <row r="248">
          <cell r="A248">
            <v>40008</v>
          </cell>
        </row>
        <row r="249">
          <cell r="A249">
            <v>40008</v>
          </cell>
        </row>
        <row r="250">
          <cell r="A250">
            <v>40008</v>
          </cell>
        </row>
        <row r="251">
          <cell r="A251">
            <v>40008</v>
          </cell>
        </row>
        <row r="252">
          <cell r="A252">
            <v>40008</v>
          </cell>
        </row>
        <row r="253">
          <cell r="A253">
            <v>40008</v>
          </cell>
        </row>
        <row r="254">
          <cell r="A254">
            <v>40008</v>
          </cell>
        </row>
        <row r="255">
          <cell r="A255">
            <v>40008</v>
          </cell>
        </row>
        <row r="256">
          <cell r="A256">
            <v>40008</v>
          </cell>
        </row>
        <row r="257">
          <cell r="A257">
            <v>40008</v>
          </cell>
        </row>
        <row r="258">
          <cell r="A258">
            <v>40008</v>
          </cell>
        </row>
        <row r="259">
          <cell r="A259">
            <v>40008</v>
          </cell>
        </row>
        <row r="260">
          <cell r="A260">
            <v>40008</v>
          </cell>
        </row>
        <row r="261">
          <cell r="A261">
            <v>40008</v>
          </cell>
        </row>
        <row r="262">
          <cell r="A262">
            <v>40008</v>
          </cell>
        </row>
        <row r="263">
          <cell r="A263">
            <v>40008</v>
          </cell>
        </row>
        <row r="264">
          <cell r="A264">
            <v>40008</v>
          </cell>
        </row>
        <row r="265">
          <cell r="A265">
            <v>40008</v>
          </cell>
        </row>
        <row r="266">
          <cell r="A266">
            <v>40008</v>
          </cell>
        </row>
        <row r="267">
          <cell r="A267">
            <v>40008</v>
          </cell>
        </row>
        <row r="268">
          <cell r="A268">
            <v>40008</v>
          </cell>
        </row>
        <row r="269">
          <cell r="A269">
            <v>40008</v>
          </cell>
        </row>
        <row r="270">
          <cell r="A270">
            <v>40008</v>
          </cell>
        </row>
        <row r="271">
          <cell r="A271">
            <v>40008</v>
          </cell>
        </row>
        <row r="272">
          <cell r="A272">
            <v>40008</v>
          </cell>
        </row>
        <row r="273">
          <cell r="A273">
            <v>40008</v>
          </cell>
        </row>
        <row r="274">
          <cell r="A274">
            <v>40008</v>
          </cell>
        </row>
        <row r="275">
          <cell r="A275">
            <v>40008</v>
          </cell>
        </row>
        <row r="276">
          <cell r="A276">
            <v>40008</v>
          </cell>
        </row>
        <row r="277">
          <cell r="A277">
            <v>40008</v>
          </cell>
        </row>
        <row r="278">
          <cell r="A278">
            <v>40008</v>
          </cell>
        </row>
        <row r="279">
          <cell r="A279">
            <v>40008</v>
          </cell>
        </row>
        <row r="280">
          <cell r="A280">
            <v>40008</v>
          </cell>
        </row>
        <row r="281">
          <cell r="A281">
            <v>40008</v>
          </cell>
        </row>
        <row r="282">
          <cell r="A282">
            <v>40008</v>
          </cell>
        </row>
        <row r="283">
          <cell r="A283">
            <v>40008</v>
          </cell>
        </row>
        <row r="284">
          <cell r="A284">
            <v>40008</v>
          </cell>
        </row>
        <row r="285">
          <cell r="A285">
            <v>40008</v>
          </cell>
        </row>
        <row r="286">
          <cell r="A286">
            <v>40008</v>
          </cell>
        </row>
        <row r="287">
          <cell r="A287">
            <v>40008</v>
          </cell>
        </row>
        <row r="288">
          <cell r="A288">
            <v>40008</v>
          </cell>
        </row>
        <row r="289">
          <cell r="A289">
            <v>40008</v>
          </cell>
        </row>
        <row r="290">
          <cell r="A290">
            <v>40008</v>
          </cell>
        </row>
        <row r="291">
          <cell r="A291">
            <v>40008</v>
          </cell>
        </row>
        <row r="292">
          <cell r="A292">
            <v>40008</v>
          </cell>
        </row>
        <row r="293">
          <cell r="A293">
            <v>40008</v>
          </cell>
        </row>
        <row r="294">
          <cell r="A294">
            <v>40008</v>
          </cell>
        </row>
        <row r="295">
          <cell r="A295">
            <v>40008</v>
          </cell>
        </row>
        <row r="296">
          <cell r="A296">
            <v>40008</v>
          </cell>
        </row>
        <row r="297">
          <cell r="A297">
            <v>40008</v>
          </cell>
        </row>
        <row r="298">
          <cell r="A298">
            <v>40008</v>
          </cell>
        </row>
        <row r="299">
          <cell r="A299">
            <v>40008</v>
          </cell>
        </row>
        <row r="300">
          <cell r="A300">
            <v>40008</v>
          </cell>
        </row>
        <row r="301">
          <cell r="A301">
            <v>40008</v>
          </cell>
        </row>
        <row r="302">
          <cell r="A302">
            <v>40008</v>
          </cell>
        </row>
        <row r="303">
          <cell r="A303">
            <v>40008</v>
          </cell>
        </row>
        <row r="304">
          <cell r="A304">
            <v>40008</v>
          </cell>
        </row>
        <row r="305">
          <cell r="A305">
            <v>40008</v>
          </cell>
        </row>
        <row r="306">
          <cell r="A306">
            <v>40008</v>
          </cell>
        </row>
        <row r="307">
          <cell r="A307">
            <v>40008</v>
          </cell>
        </row>
        <row r="308">
          <cell r="A308">
            <v>40008</v>
          </cell>
        </row>
        <row r="309">
          <cell r="A309">
            <v>40008</v>
          </cell>
        </row>
        <row r="310">
          <cell r="A310">
            <v>40008</v>
          </cell>
        </row>
        <row r="311">
          <cell r="A311">
            <v>40008</v>
          </cell>
        </row>
        <row r="312">
          <cell r="A312">
            <v>40008</v>
          </cell>
        </row>
        <row r="313">
          <cell r="A313">
            <v>40008</v>
          </cell>
        </row>
        <row r="314">
          <cell r="A314">
            <v>40008</v>
          </cell>
        </row>
        <row r="315">
          <cell r="A315">
            <v>40008</v>
          </cell>
        </row>
        <row r="316">
          <cell r="A316">
            <v>40008</v>
          </cell>
        </row>
        <row r="317">
          <cell r="A317">
            <v>40008</v>
          </cell>
        </row>
        <row r="318">
          <cell r="A318">
            <v>40008</v>
          </cell>
        </row>
        <row r="319">
          <cell r="A319">
            <v>40008</v>
          </cell>
        </row>
        <row r="320">
          <cell r="A320">
            <v>40008</v>
          </cell>
        </row>
        <row r="321">
          <cell r="A321">
            <v>40008</v>
          </cell>
        </row>
        <row r="322">
          <cell r="A322">
            <v>40008</v>
          </cell>
        </row>
        <row r="323">
          <cell r="A323">
            <v>40008</v>
          </cell>
        </row>
        <row r="324">
          <cell r="A324">
            <v>40008</v>
          </cell>
        </row>
        <row r="325">
          <cell r="A325">
            <v>40008</v>
          </cell>
        </row>
        <row r="326">
          <cell r="A326">
            <v>40008</v>
          </cell>
        </row>
        <row r="327">
          <cell r="A327">
            <v>40008</v>
          </cell>
        </row>
        <row r="328">
          <cell r="A328">
            <v>40008</v>
          </cell>
        </row>
        <row r="329">
          <cell r="A329">
            <v>40008</v>
          </cell>
        </row>
        <row r="330">
          <cell r="A330">
            <v>40008</v>
          </cell>
        </row>
        <row r="331">
          <cell r="A331">
            <v>40008</v>
          </cell>
        </row>
        <row r="332">
          <cell r="A332">
            <v>40008</v>
          </cell>
        </row>
        <row r="333">
          <cell r="A333">
            <v>40008</v>
          </cell>
        </row>
        <row r="334">
          <cell r="A334">
            <v>40008</v>
          </cell>
        </row>
        <row r="335">
          <cell r="A335">
            <v>40008</v>
          </cell>
        </row>
        <row r="336">
          <cell r="A336">
            <v>40008</v>
          </cell>
        </row>
        <row r="337">
          <cell r="A337">
            <v>40008</v>
          </cell>
        </row>
        <row r="338">
          <cell r="A338">
            <v>40008</v>
          </cell>
        </row>
        <row r="339">
          <cell r="A339">
            <v>40008</v>
          </cell>
        </row>
        <row r="340">
          <cell r="A340">
            <v>40008</v>
          </cell>
        </row>
        <row r="341">
          <cell r="A341">
            <v>40008</v>
          </cell>
        </row>
        <row r="342">
          <cell r="A342">
            <v>40008</v>
          </cell>
        </row>
        <row r="343">
          <cell r="A343">
            <v>40008</v>
          </cell>
        </row>
        <row r="344">
          <cell r="A344">
            <v>40008</v>
          </cell>
        </row>
        <row r="345">
          <cell r="A345">
            <v>40008</v>
          </cell>
        </row>
        <row r="346">
          <cell r="A346">
            <v>40008</v>
          </cell>
        </row>
        <row r="347">
          <cell r="A347">
            <v>40008</v>
          </cell>
        </row>
        <row r="348">
          <cell r="A348">
            <v>40008</v>
          </cell>
        </row>
        <row r="349">
          <cell r="A349">
            <v>40008</v>
          </cell>
        </row>
        <row r="350">
          <cell r="A350">
            <v>40008</v>
          </cell>
        </row>
        <row r="351">
          <cell r="A351">
            <v>40008</v>
          </cell>
        </row>
        <row r="352">
          <cell r="A352">
            <v>40008</v>
          </cell>
        </row>
        <row r="353">
          <cell r="A353">
            <v>40008</v>
          </cell>
        </row>
        <row r="354">
          <cell r="A354">
            <v>40008</v>
          </cell>
        </row>
        <row r="355">
          <cell r="A355">
            <v>40008</v>
          </cell>
        </row>
        <row r="356">
          <cell r="A356">
            <v>40008</v>
          </cell>
        </row>
        <row r="357">
          <cell r="A357">
            <v>40008</v>
          </cell>
        </row>
        <row r="358">
          <cell r="A358">
            <v>40008</v>
          </cell>
        </row>
        <row r="359">
          <cell r="A359">
            <v>40008</v>
          </cell>
        </row>
        <row r="360">
          <cell r="A360">
            <v>40008</v>
          </cell>
        </row>
        <row r="361">
          <cell r="A361">
            <v>40008</v>
          </cell>
        </row>
        <row r="362">
          <cell r="A362">
            <v>40008</v>
          </cell>
        </row>
        <row r="363">
          <cell r="A363">
            <v>40008</v>
          </cell>
        </row>
        <row r="364">
          <cell r="A364">
            <v>40008</v>
          </cell>
        </row>
        <row r="365">
          <cell r="A365">
            <v>40008</v>
          </cell>
        </row>
        <row r="366">
          <cell r="A366">
            <v>40008</v>
          </cell>
        </row>
        <row r="367">
          <cell r="A367">
            <v>40008</v>
          </cell>
        </row>
        <row r="368">
          <cell r="A368">
            <v>40008</v>
          </cell>
        </row>
        <row r="369">
          <cell r="A369">
            <v>40008</v>
          </cell>
        </row>
        <row r="370">
          <cell r="A370">
            <v>40008</v>
          </cell>
        </row>
        <row r="371">
          <cell r="A371">
            <v>40008</v>
          </cell>
        </row>
        <row r="372">
          <cell r="A372">
            <v>40008</v>
          </cell>
        </row>
        <row r="373">
          <cell r="A373">
            <v>40008</v>
          </cell>
        </row>
        <row r="374">
          <cell r="A374">
            <v>40008</v>
          </cell>
        </row>
        <row r="375">
          <cell r="A375">
            <v>40008</v>
          </cell>
        </row>
        <row r="376">
          <cell r="A376">
            <v>40008</v>
          </cell>
        </row>
        <row r="377">
          <cell r="A377">
            <v>40008</v>
          </cell>
        </row>
        <row r="378">
          <cell r="A378">
            <v>40008</v>
          </cell>
        </row>
        <row r="379">
          <cell r="A379">
            <v>40008</v>
          </cell>
        </row>
        <row r="380">
          <cell r="A380">
            <v>40008</v>
          </cell>
        </row>
        <row r="381">
          <cell r="A381">
            <v>40008</v>
          </cell>
        </row>
        <row r="382">
          <cell r="A382">
            <v>40008</v>
          </cell>
        </row>
        <row r="383">
          <cell r="A383">
            <v>40008</v>
          </cell>
        </row>
        <row r="384">
          <cell r="A384">
            <v>40008</v>
          </cell>
        </row>
        <row r="385">
          <cell r="A385">
            <v>40008</v>
          </cell>
        </row>
        <row r="386">
          <cell r="A386">
            <v>40008</v>
          </cell>
        </row>
        <row r="387">
          <cell r="A387">
            <v>40008</v>
          </cell>
        </row>
        <row r="388">
          <cell r="A388">
            <v>40008</v>
          </cell>
        </row>
        <row r="389">
          <cell r="A389">
            <v>40008</v>
          </cell>
        </row>
        <row r="390">
          <cell r="A390">
            <v>40008</v>
          </cell>
        </row>
        <row r="391">
          <cell r="A391">
            <v>40008</v>
          </cell>
        </row>
        <row r="392">
          <cell r="A392">
            <v>40008</v>
          </cell>
        </row>
        <row r="393">
          <cell r="A393">
            <v>40008</v>
          </cell>
        </row>
        <row r="394">
          <cell r="A394">
            <v>40008</v>
          </cell>
        </row>
        <row r="395">
          <cell r="A395">
            <v>40008</v>
          </cell>
        </row>
        <row r="396">
          <cell r="A396">
            <v>40008</v>
          </cell>
        </row>
        <row r="397">
          <cell r="A397">
            <v>40008</v>
          </cell>
        </row>
        <row r="398">
          <cell r="A398">
            <v>40008</v>
          </cell>
        </row>
        <row r="399">
          <cell r="A399">
            <v>40008</v>
          </cell>
        </row>
        <row r="400">
          <cell r="A400">
            <v>40008</v>
          </cell>
        </row>
        <row r="401">
          <cell r="A401">
            <v>40008</v>
          </cell>
        </row>
        <row r="402">
          <cell r="A402">
            <v>40008</v>
          </cell>
        </row>
        <row r="403">
          <cell r="A403">
            <v>40008</v>
          </cell>
        </row>
        <row r="404">
          <cell r="A404">
            <v>40008</v>
          </cell>
        </row>
        <row r="405">
          <cell r="A405">
            <v>40008</v>
          </cell>
        </row>
        <row r="406">
          <cell r="A406">
            <v>40008</v>
          </cell>
        </row>
        <row r="407">
          <cell r="A407">
            <v>40008</v>
          </cell>
        </row>
        <row r="408">
          <cell r="A408">
            <v>40008</v>
          </cell>
        </row>
        <row r="409">
          <cell r="A409">
            <v>40008</v>
          </cell>
        </row>
        <row r="410">
          <cell r="A410">
            <v>40008</v>
          </cell>
        </row>
        <row r="411">
          <cell r="A411">
            <v>40008</v>
          </cell>
        </row>
        <row r="412">
          <cell r="A412">
            <v>40008</v>
          </cell>
        </row>
        <row r="413">
          <cell r="A413">
            <v>40008</v>
          </cell>
        </row>
        <row r="414">
          <cell r="A414">
            <v>40008</v>
          </cell>
        </row>
        <row r="415">
          <cell r="A415">
            <v>40008</v>
          </cell>
        </row>
        <row r="416">
          <cell r="A416">
            <v>40008</v>
          </cell>
        </row>
        <row r="417">
          <cell r="A417">
            <v>40008</v>
          </cell>
        </row>
        <row r="418">
          <cell r="A418">
            <v>40008</v>
          </cell>
        </row>
        <row r="419">
          <cell r="A419">
            <v>40008</v>
          </cell>
        </row>
        <row r="420">
          <cell r="A420">
            <v>40008</v>
          </cell>
        </row>
        <row r="421">
          <cell r="A421">
            <v>40008</v>
          </cell>
        </row>
        <row r="422">
          <cell r="A422">
            <v>40008</v>
          </cell>
        </row>
        <row r="423">
          <cell r="A423">
            <v>40008</v>
          </cell>
        </row>
        <row r="424">
          <cell r="A424">
            <v>40008</v>
          </cell>
        </row>
        <row r="425">
          <cell r="A425">
            <v>40008</v>
          </cell>
        </row>
        <row r="426">
          <cell r="A426">
            <v>40008</v>
          </cell>
        </row>
        <row r="427">
          <cell r="A427">
            <v>40008</v>
          </cell>
        </row>
        <row r="428">
          <cell r="A428">
            <v>40008</v>
          </cell>
        </row>
        <row r="429">
          <cell r="A429">
            <v>40008</v>
          </cell>
        </row>
        <row r="430">
          <cell r="A430">
            <v>40008</v>
          </cell>
        </row>
        <row r="431">
          <cell r="A431">
            <v>40008</v>
          </cell>
        </row>
        <row r="432">
          <cell r="A432">
            <v>40008</v>
          </cell>
        </row>
        <row r="433">
          <cell r="A433">
            <v>40008</v>
          </cell>
        </row>
        <row r="434">
          <cell r="A434">
            <v>40008</v>
          </cell>
        </row>
        <row r="435">
          <cell r="A435">
            <v>40008</v>
          </cell>
        </row>
        <row r="436">
          <cell r="A436">
            <v>40008</v>
          </cell>
        </row>
        <row r="437">
          <cell r="A437">
            <v>40008</v>
          </cell>
        </row>
        <row r="438">
          <cell r="A438">
            <v>40008</v>
          </cell>
        </row>
        <row r="439">
          <cell r="A439">
            <v>40008</v>
          </cell>
        </row>
        <row r="440">
          <cell r="A440">
            <v>40008</v>
          </cell>
        </row>
        <row r="441">
          <cell r="A441">
            <v>40008</v>
          </cell>
        </row>
        <row r="442">
          <cell r="A442">
            <v>40008</v>
          </cell>
        </row>
        <row r="443">
          <cell r="A443">
            <v>40008</v>
          </cell>
        </row>
        <row r="444">
          <cell r="A444">
            <v>40008</v>
          </cell>
        </row>
        <row r="445">
          <cell r="A445">
            <v>40008</v>
          </cell>
        </row>
        <row r="446">
          <cell r="A446">
            <v>40008</v>
          </cell>
        </row>
        <row r="447">
          <cell r="A447">
            <v>40008</v>
          </cell>
        </row>
        <row r="448">
          <cell r="A448">
            <v>40008</v>
          </cell>
        </row>
        <row r="449">
          <cell r="A449">
            <v>40008</v>
          </cell>
        </row>
        <row r="450">
          <cell r="A450">
            <v>40008</v>
          </cell>
        </row>
        <row r="451">
          <cell r="A451">
            <v>40008</v>
          </cell>
        </row>
        <row r="452">
          <cell r="A452">
            <v>40008</v>
          </cell>
        </row>
        <row r="453">
          <cell r="A453">
            <v>40008</v>
          </cell>
        </row>
        <row r="454">
          <cell r="A454">
            <v>40008</v>
          </cell>
        </row>
        <row r="455">
          <cell r="A455">
            <v>40008</v>
          </cell>
        </row>
        <row r="456">
          <cell r="A456">
            <v>40008</v>
          </cell>
        </row>
        <row r="457">
          <cell r="A457">
            <v>40008</v>
          </cell>
        </row>
        <row r="458">
          <cell r="A458">
            <v>40008</v>
          </cell>
        </row>
        <row r="459">
          <cell r="A459">
            <v>40008</v>
          </cell>
        </row>
        <row r="460">
          <cell r="A460">
            <v>40008</v>
          </cell>
        </row>
        <row r="461">
          <cell r="A461">
            <v>40008</v>
          </cell>
        </row>
        <row r="462">
          <cell r="A462">
            <v>40008</v>
          </cell>
        </row>
        <row r="463">
          <cell r="A463">
            <v>40008</v>
          </cell>
        </row>
        <row r="464">
          <cell r="A464">
            <v>40008</v>
          </cell>
        </row>
        <row r="465">
          <cell r="A465">
            <v>40008</v>
          </cell>
        </row>
        <row r="466">
          <cell r="A466">
            <v>40008</v>
          </cell>
        </row>
        <row r="467">
          <cell r="A467">
            <v>40008</v>
          </cell>
        </row>
        <row r="468">
          <cell r="A468">
            <v>40008</v>
          </cell>
        </row>
        <row r="469">
          <cell r="A469">
            <v>40008</v>
          </cell>
        </row>
        <row r="470">
          <cell r="A470">
            <v>40008</v>
          </cell>
        </row>
        <row r="471">
          <cell r="A471">
            <v>40008</v>
          </cell>
        </row>
        <row r="472">
          <cell r="A472">
            <v>40008</v>
          </cell>
        </row>
        <row r="473">
          <cell r="A473">
            <v>40008</v>
          </cell>
        </row>
        <row r="474">
          <cell r="A474">
            <v>40008</v>
          </cell>
        </row>
        <row r="475">
          <cell r="A475">
            <v>40008</v>
          </cell>
        </row>
        <row r="476">
          <cell r="A476">
            <v>40008</v>
          </cell>
        </row>
        <row r="477">
          <cell r="A477">
            <v>40008</v>
          </cell>
        </row>
        <row r="478">
          <cell r="A478">
            <v>40008</v>
          </cell>
        </row>
        <row r="479">
          <cell r="A479">
            <v>40008</v>
          </cell>
        </row>
        <row r="480">
          <cell r="A480">
            <v>40008</v>
          </cell>
        </row>
        <row r="481">
          <cell r="A481">
            <v>40008</v>
          </cell>
        </row>
        <row r="482">
          <cell r="A482">
            <v>40008</v>
          </cell>
        </row>
        <row r="483">
          <cell r="A483">
            <v>40008</v>
          </cell>
        </row>
        <row r="484">
          <cell r="A484">
            <v>40008</v>
          </cell>
        </row>
        <row r="485">
          <cell r="A485">
            <v>40008</v>
          </cell>
        </row>
        <row r="486">
          <cell r="A486">
            <v>40008</v>
          </cell>
        </row>
        <row r="487">
          <cell r="A487">
            <v>40008</v>
          </cell>
        </row>
        <row r="488">
          <cell r="A488">
            <v>40008</v>
          </cell>
        </row>
        <row r="489">
          <cell r="A489">
            <v>40008</v>
          </cell>
        </row>
        <row r="490">
          <cell r="A490">
            <v>40008</v>
          </cell>
        </row>
        <row r="491">
          <cell r="A491">
            <v>40008</v>
          </cell>
        </row>
        <row r="492">
          <cell r="A492">
            <v>40008</v>
          </cell>
        </row>
        <row r="493">
          <cell r="A493">
            <v>40008</v>
          </cell>
        </row>
        <row r="494">
          <cell r="A494">
            <v>40008</v>
          </cell>
        </row>
        <row r="495">
          <cell r="A495">
            <v>40008</v>
          </cell>
        </row>
        <row r="496">
          <cell r="A496">
            <v>40008</v>
          </cell>
        </row>
        <row r="497">
          <cell r="A497">
            <v>40008</v>
          </cell>
        </row>
        <row r="498">
          <cell r="A498">
            <v>40008</v>
          </cell>
        </row>
        <row r="499">
          <cell r="A499">
            <v>40008</v>
          </cell>
        </row>
        <row r="500">
          <cell r="A500">
            <v>40008</v>
          </cell>
        </row>
        <row r="501">
          <cell r="A501">
            <v>40008</v>
          </cell>
        </row>
        <row r="502">
          <cell r="A502">
            <v>40008</v>
          </cell>
        </row>
        <row r="503">
          <cell r="A503">
            <v>40008</v>
          </cell>
        </row>
        <row r="504">
          <cell r="A504">
            <v>40008</v>
          </cell>
        </row>
        <row r="505">
          <cell r="A505">
            <v>40008</v>
          </cell>
        </row>
        <row r="506">
          <cell r="A506">
            <v>40008</v>
          </cell>
        </row>
        <row r="507">
          <cell r="A507">
            <v>40008</v>
          </cell>
        </row>
        <row r="508">
          <cell r="A508">
            <v>40008</v>
          </cell>
        </row>
        <row r="509">
          <cell r="A509">
            <v>40008</v>
          </cell>
        </row>
        <row r="510">
          <cell r="A510">
            <v>40008</v>
          </cell>
        </row>
        <row r="511">
          <cell r="A511">
            <v>40008</v>
          </cell>
        </row>
        <row r="512">
          <cell r="A512">
            <v>40008</v>
          </cell>
        </row>
        <row r="513">
          <cell r="A513">
            <v>40008</v>
          </cell>
        </row>
        <row r="514">
          <cell r="A514">
            <v>40008</v>
          </cell>
        </row>
        <row r="515">
          <cell r="A515">
            <v>40008</v>
          </cell>
        </row>
        <row r="516">
          <cell r="A516">
            <v>40008</v>
          </cell>
        </row>
        <row r="517">
          <cell r="A517">
            <v>40008</v>
          </cell>
        </row>
        <row r="518">
          <cell r="A518">
            <v>40008</v>
          </cell>
        </row>
        <row r="519">
          <cell r="A519">
            <v>40008</v>
          </cell>
        </row>
        <row r="520">
          <cell r="A520">
            <v>40008</v>
          </cell>
        </row>
        <row r="521">
          <cell r="A521">
            <v>40008</v>
          </cell>
        </row>
        <row r="522">
          <cell r="A522">
            <v>40008</v>
          </cell>
        </row>
        <row r="523">
          <cell r="A523">
            <v>40008</v>
          </cell>
        </row>
        <row r="524">
          <cell r="A524">
            <v>40008</v>
          </cell>
        </row>
        <row r="525">
          <cell r="A525">
            <v>40008</v>
          </cell>
        </row>
        <row r="526">
          <cell r="A526">
            <v>40008</v>
          </cell>
        </row>
        <row r="527">
          <cell r="A527">
            <v>40008</v>
          </cell>
        </row>
        <row r="528">
          <cell r="A528">
            <v>40008</v>
          </cell>
        </row>
        <row r="529">
          <cell r="A529">
            <v>40008</v>
          </cell>
        </row>
        <row r="530">
          <cell r="A530">
            <v>40008</v>
          </cell>
        </row>
        <row r="531">
          <cell r="A531">
            <v>40008</v>
          </cell>
        </row>
        <row r="532">
          <cell r="A532">
            <v>40008</v>
          </cell>
        </row>
        <row r="533">
          <cell r="A533">
            <v>40008</v>
          </cell>
        </row>
        <row r="534">
          <cell r="A534">
            <v>40008</v>
          </cell>
        </row>
        <row r="535">
          <cell r="A535">
            <v>40008</v>
          </cell>
        </row>
        <row r="536">
          <cell r="A536">
            <v>40008</v>
          </cell>
        </row>
        <row r="537">
          <cell r="A537">
            <v>40008</v>
          </cell>
        </row>
        <row r="538">
          <cell r="A538">
            <v>40008</v>
          </cell>
        </row>
        <row r="539">
          <cell r="A539">
            <v>40008</v>
          </cell>
        </row>
        <row r="540">
          <cell r="A540">
            <v>40008</v>
          </cell>
        </row>
        <row r="541">
          <cell r="A541">
            <v>40008</v>
          </cell>
        </row>
        <row r="542">
          <cell r="A542">
            <v>40008</v>
          </cell>
        </row>
        <row r="543">
          <cell r="A543">
            <v>40008</v>
          </cell>
        </row>
        <row r="544">
          <cell r="A544">
            <v>40008</v>
          </cell>
        </row>
        <row r="545">
          <cell r="A545">
            <v>40008</v>
          </cell>
        </row>
        <row r="546">
          <cell r="A546">
            <v>40008</v>
          </cell>
        </row>
        <row r="547">
          <cell r="A547">
            <v>40008</v>
          </cell>
        </row>
        <row r="548">
          <cell r="A548">
            <v>40008</v>
          </cell>
        </row>
        <row r="549">
          <cell r="A549">
            <v>40008</v>
          </cell>
        </row>
        <row r="550">
          <cell r="A550">
            <v>40008</v>
          </cell>
        </row>
        <row r="551">
          <cell r="A551">
            <v>40008</v>
          </cell>
        </row>
        <row r="552">
          <cell r="A552">
            <v>40008</v>
          </cell>
        </row>
        <row r="553">
          <cell r="A553">
            <v>40008</v>
          </cell>
        </row>
        <row r="554">
          <cell r="A554">
            <v>40008</v>
          </cell>
        </row>
        <row r="555">
          <cell r="A555">
            <v>40008</v>
          </cell>
        </row>
        <row r="556">
          <cell r="A556">
            <v>40008</v>
          </cell>
        </row>
        <row r="557">
          <cell r="A557">
            <v>40008</v>
          </cell>
        </row>
        <row r="558">
          <cell r="A558">
            <v>40008</v>
          </cell>
        </row>
        <row r="559">
          <cell r="A559">
            <v>40008</v>
          </cell>
        </row>
        <row r="560">
          <cell r="A560">
            <v>40008</v>
          </cell>
        </row>
        <row r="561">
          <cell r="A561">
            <v>40008</v>
          </cell>
        </row>
        <row r="562">
          <cell r="A562">
            <v>40008</v>
          </cell>
        </row>
        <row r="563">
          <cell r="A563">
            <v>40008</v>
          </cell>
        </row>
        <row r="564">
          <cell r="A564">
            <v>40008</v>
          </cell>
        </row>
        <row r="565">
          <cell r="A565">
            <v>40008</v>
          </cell>
        </row>
        <row r="566">
          <cell r="A566">
            <v>40008</v>
          </cell>
        </row>
        <row r="567">
          <cell r="A567">
            <v>40008</v>
          </cell>
        </row>
        <row r="568">
          <cell r="A568">
            <v>40008</v>
          </cell>
        </row>
        <row r="569">
          <cell r="A569">
            <v>40008</v>
          </cell>
        </row>
        <row r="570">
          <cell r="A570">
            <v>40008</v>
          </cell>
        </row>
        <row r="571">
          <cell r="A571">
            <v>40008</v>
          </cell>
        </row>
        <row r="572">
          <cell r="A572">
            <v>40008</v>
          </cell>
        </row>
        <row r="573">
          <cell r="A573">
            <v>40008</v>
          </cell>
        </row>
        <row r="574">
          <cell r="A574">
            <v>40008</v>
          </cell>
        </row>
        <row r="575">
          <cell r="A575">
            <v>40008</v>
          </cell>
        </row>
        <row r="576">
          <cell r="A576">
            <v>40008</v>
          </cell>
        </row>
        <row r="577">
          <cell r="A577">
            <v>40008</v>
          </cell>
        </row>
        <row r="578">
          <cell r="A578">
            <v>40008</v>
          </cell>
        </row>
        <row r="579">
          <cell r="A579">
            <v>40008</v>
          </cell>
        </row>
        <row r="580">
          <cell r="A580">
            <v>40008</v>
          </cell>
        </row>
        <row r="581">
          <cell r="A581">
            <v>40008</v>
          </cell>
        </row>
        <row r="582">
          <cell r="A582">
            <v>40008</v>
          </cell>
        </row>
        <row r="583">
          <cell r="A583">
            <v>40008</v>
          </cell>
        </row>
        <row r="584">
          <cell r="A584">
            <v>40008</v>
          </cell>
        </row>
        <row r="585">
          <cell r="A585">
            <v>40008</v>
          </cell>
        </row>
        <row r="586">
          <cell r="A586">
            <v>40008</v>
          </cell>
        </row>
        <row r="587">
          <cell r="A587">
            <v>40008</v>
          </cell>
        </row>
        <row r="588">
          <cell r="A588">
            <v>40008</v>
          </cell>
        </row>
        <row r="589">
          <cell r="A589">
            <v>40008</v>
          </cell>
        </row>
        <row r="590">
          <cell r="A590">
            <v>40008</v>
          </cell>
        </row>
        <row r="591">
          <cell r="A591">
            <v>40008</v>
          </cell>
        </row>
        <row r="592">
          <cell r="A592">
            <v>40008</v>
          </cell>
        </row>
        <row r="593">
          <cell r="A593">
            <v>40008</v>
          </cell>
        </row>
        <row r="594">
          <cell r="A594">
            <v>40008</v>
          </cell>
        </row>
        <row r="595">
          <cell r="A595">
            <v>40008</v>
          </cell>
        </row>
        <row r="596">
          <cell r="A596">
            <v>40008</v>
          </cell>
        </row>
        <row r="597">
          <cell r="A597">
            <v>40008</v>
          </cell>
        </row>
        <row r="598">
          <cell r="A598">
            <v>40008</v>
          </cell>
        </row>
        <row r="599">
          <cell r="A599">
            <v>40008</v>
          </cell>
        </row>
        <row r="600">
          <cell r="A600">
            <v>40008</v>
          </cell>
        </row>
        <row r="601">
          <cell r="A601">
            <v>40008</v>
          </cell>
        </row>
        <row r="602">
          <cell r="A602">
            <v>40008</v>
          </cell>
        </row>
        <row r="603">
          <cell r="A603">
            <v>40008</v>
          </cell>
        </row>
        <row r="604">
          <cell r="A604">
            <v>40008</v>
          </cell>
        </row>
        <row r="605">
          <cell r="A605">
            <v>40008</v>
          </cell>
        </row>
        <row r="606">
          <cell r="A606">
            <v>40008</v>
          </cell>
        </row>
        <row r="607">
          <cell r="A607">
            <v>40008</v>
          </cell>
        </row>
        <row r="608">
          <cell r="A608">
            <v>40008</v>
          </cell>
        </row>
        <row r="609">
          <cell r="A609">
            <v>40008</v>
          </cell>
        </row>
        <row r="610">
          <cell r="A610">
            <v>40008</v>
          </cell>
        </row>
        <row r="611">
          <cell r="A611">
            <v>40008</v>
          </cell>
        </row>
        <row r="612">
          <cell r="A612">
            <v>40008</v>
          </cell>
        </row>
        <row r="613">
          <cell r="A613">
            <v>40008</v>
          </cell>
        </row>
        <row r="614">
          <cell r="A614">
            <v>40008</v>
          </cell>
        </row>
        <row r="615">
          <cell r="A615">
            <v>40008</v>
          </cell>
        </row>
        <row r="616">
          <cell r="A616">
            <v>40008</v>
          </cell>
        </row>
        <row r="617">
          <cell r="A617">
            <v>40008</v>
          </cell>
        </row>
        <row r="618">
          <cell r="A618">
            <v>40008</v>
          </cell>
        </row>
        <row r="619">
          <cell r="A619">
            <v>40008</v>
          </cell>
        </row>
        <row r="620">
          <cell r="A620">
            <v>40008</v>
          </cell>
        </row>
        <row r="621">
          <cell r="A621">
            <v>40008</v>
          </cell>
        </row>
        <row r="622">
          <cell r="A622">
            <v>40008</v>
          </cell>
        </row>
        <row r="623">
          <cell r="A623">
            <v>40008</v>
          </cell>
        </row>
        <row r="624">
          <cell r="A624">
            <v>40008</v>
          </cell>
        </row>
        <row r="625">
          <cell r="A625">
            <v>40008</v>
          </cell>
        </row>
        <row r="626">
          <cell r="A626">
            <v>40008</v>
          </cell>
        </row>
        <row r="627">
          <cell r="A627">
            <v>40008</v>
          </cell>
        </row>
        <row r="628">
          <cell r="A628">
            <v>40008</v>
          </cell>
        </row>
        <row r="629">
          <cell r="A629">
            <v>40008</v>
          </cell>
        </row>
        <row r="630">
          <cell r="A630">
            <v>40008</v>
          </cell>
        </row>
        <row r="631">
          <cell r="A631">
            <v>40008</v>
          </cell>
        </row>
        <row r="632">
          <cell r="A632">
            <v>40008</v>
          </cell>
        </row>
        <row r="633">
          <cell r="A633">
            <v>40008</v>
          </cell>
        </row>
        <row r="634">
          <cell r="A634">
            <v>40008</v>
          </cell>
        </row>
        <row r="635">
          <cell r="A635">
            <v>40008</v>
          </cell>
        </row>
        <row r="636">
          <cell r="A636">
            <v>40008</v>
          </cell>
        </row>
        <row r="637">
          <cell r="A637">
            <v>40008</v>
          </cell>
        </row>
        <row r="638">
          <cell r="A638">
            <v>40008</v>
          </cell>
        </row>
        <row r="639">
          <cell r="A639">
            <v>40008</v>
          </cell>
        </row>
        <row r="640">
          <cell r="A640">
            <v>40008</v>
          </cell>
        </row>
        <row r="641">
          <cell r="A641">
            <v>40008</v>
          </cell>
        </row>
        <row r="642">
          <cell r="A642">
            <v>40008</v>
          </cell>
        </row>
        <row r="643">
          <cell r="A643">
            <v>40008</v>
          </cell>
        </row>
        <row r="644">
          <cell r="A644">
            <v>40008</v>
          </cell>
        </row>
        <row r="645">
          <cell r="A645">
            <v>40008</v>
          </cell>
        </row>
        <row r="646">
          <cell r="A646">
            <v>40008</v>
          </cell>
        </row>
        <row r="647">
          <cell r="A647">
            <v>40008</v>
          </cell>
        </row>
        <row r="648">
          <cell r="A648">
            <v>40008</v>
          </cell>
        </row>
        <row r="649">
          <cell r="A649">
            <v>40008</v>
          </cell>
        </row>
        <row r="650">
          <cell r="A650">
            <v>40008</v>
          </cell>
        </row>
        <row r="651">
          <cell r="A651">
            <v>40008</v>
          </cell>
        </row>
        <row r="652">
          <cell r="A652">
            <v>40008</v>
          </cell>
        </row>
        <row r="653">
          <cell r="A653">
            <v>40008</v>
          </cell>
        </row>
        <row r="654">
          <cell r="A654">
            <v>40008</v>
          </cell>
        </row>
        <row r="655">
          <cell r="A655">
            <v>40008</v>
          </cell>
        </row>
        <row r="656">
          <cell r="A656">
            <v>40008</v>
          </cell>
        </row>
        <row r="657">
          <cell r="A657">
            <v>40008</v>
          </cell>
        </row>
        <row r="658">
          <cell r="A658">
            <v>40008</v>
          </cell>
        </row>
        <row r="659">
          <cell r="A659">
            <v>40008</v>
          </cell>
        </row>
        <row r="660">
          <cell r="A660">
            <v>40008</v>
          </cell>
        </row>
        <row r="661">
          <cell r="A661">
            <v>40008</v>
          </cell>
        </row>
        <row r="662">
          <cell r="A662">
            <v>40008</v>
          </cell>
        </row>
        <row r="663">
          <cell r="A663">
            <v>40008</v>
          </cell>
        </row>
        <row r="664">
          <cell r="A664">
            <v>40008</v>
          </cell>
        </row>
        <row r="665">
          <cell r="A665">
            <v>40008</v>
          </cell>
        </row>
        <row r="666">
          <cell r="A666">
            <v>40008</v>
          </cell>
        </row>
        <row r="667">
          <cell r="A667">
            <v>40008</v>
          </cell>
        </row>
        <row r="668">
          <cell r="A668">
            <v>40008</v>
          </cell>
        </row>
        <row r="669">
          <cell r="A669">
            <v>40008</v>
          </cell>
        </row>
        <row r="670">
          <cell r="A670">
            <v>40008</v>
          </cell>
        </row>
        <row r="671">
          <cell r="A671">
            <v>40008</v>
          </cell>
        </row>
        <row r="672">
          <cell r="A672">
            <v>40008</v>
          </cell>
        </row>
        <row r="673">
          <cell r="A673">
            <v>40008</v>
          </cell>
        </row>
        <row r="674">
          <cell r="A674">
            <v>40008</v>
          </cell>
        </row>
        <row r="675">
          <cell r="A675">
            <v>40008</v>
          </cell>
        </row>
        <row r="676">
          <cell r="A676">
            <v>40008</v>
          </cell>
        </row>
        <row r="677">
          <cell r="A677">
            <v>40008</v>
          </cell>
        </row>
        <row r="678">
          <cell r="A678">
            <v>40008</v>
          </cell>
        </row>
        <row r="679">
          <cell r="A679">
            <v>40008</v>
          </cell>
        </row>
        <row r="680">
          <cell r="A680">
            <v>40008</v>
          </cell>
        </row>
        <row r="681">
          <cell r="A681">
            <v>40008</v>
          </cell>
        </row>
        <row r="682">
          <cell r="A682">
            <v>40008</v>
          </cell>
        </row>
        <row r="683">
          <cell r="A683">
            <v>40008</v>
          </cell>
        </row>
        <row r="684">
          <cell r="A684">
            <v>40008</v>
          </cell>
        </row>
        <row r="685">
          <cell r="A685">
            <v>40008</v>
          </cell>
        </row>
        <row r="686">
          <cell r="A686">
            <v>40008</v>
          </cell>
        </row>
        <row r="687">
          <cell r="A687">
            <v>40008</v>
          </cell>
        </row>
        <row r="688">
          <cell r="A688">
            <v>40008</v>
          </cell>
        </row>
        <row r="689">
          <cell r="A689">
            <v>40008</v>
          </cell>
        </row>
        <row r="690">
          <cell r="A690">
            <v>40008</v>
          </cell>
        </row>
        <row r="691">
          <cell r="A691">
            <v>40008</v>
          </cell>
        </row>
        <row r="692">
          <cell r="A692">
            <v>40008</v>
          </cell>
        </row>
        <row r="693">
          <cell r="A693">
            <v>40008</v>
          </cell>
        </row>
        <row r="694">
          <cell r="A694">
            <v>40008</v>
          </cell>
        </row>
        <row r="695">
          <cell r="A695">
            <v>40008</v>
          </cell>
        </row>
        <row r="696">
          <cell r="A696">
            <v>40008</v>
          </cell>
        </row>
        <row r="697">
          <cell r="A697">
            <v>40008</v>
          </cell>
        </row>
        <row r="698">
          <cell r="A698">
            <v>40008</v>
          </cell>
        </row>
        <row r="699">
          <cell r="A699">
            <v>40008</v>
          </cell>
        </row>
        <row r="700">
          <cell r="A700">
            <v>40008</v>
          </cell>
        </row>
        <row r="701">
          <cell r="A701">
            <v>40008</v>
          </cell>
        </row>
        <row r="702">
          <cell r="A702">
            <v>40008</v>
          </cell>
        </row>
        <row r="703">
          <cell r="A703">
            <v>40008</v>
          </cell>
        </row>
        <row r="704">
          <cell r="A704">
            <v>40008</v>
          </cell>
        </row>
        <row r="705">
          <cell r="A705">
            <v>40008</v>
          </cell>
        </row>
        <row r="706">
          <cell r="A706">
            <v>40008</v>
          </cell>
        </row>
        <row r="707">
          <cell r="A707">
            <v>40008</v>
          </cell>
        </row>
        <row r="708">
          <cell r="A708">
            <v>40008</v>
          </cell>
        </row>
        <row r="709">
          <cell r="A709">
            <v>40008</v>
          </cell>
        </row>
        <row r="710">
          <cell r="A710">
            <v>40008</v>
          </cell>
        </row>
        <row r="711">
          <cell r="A711">
            <v>40008</v>
          </cell>
        </row>
        <row r="712">
          <cell r="A712">
            <v>40008</v>
          </cell>
        </row>
        <row r="713">
          <cell r="A713">
            <v>40008</v>
          </cell>
        </row>
        <row r="714">
          <cell r="A714">
            <v>40008</v>
          </cell>
        </row>
        <row r="715">
          <cell r="A715">
            <v>40008</v>
          </cell>
        </row>
        <row r="716">
          <cell r="A716">
            <v>40008</v>
          </cell>
        </row>
        <row r="717">
          <cell r="A717">
            <v>40008</v>
          </cell>
        </row>
        <row r="718">
          <cell r="A718">
            <v>40008</v>
          </cell>
        </row>
        <row r="719">
          <cell r="A719">
            <v>40008</v>
          </cell>
        </row>
        <row r="720">
          <cell r="A720">
            <v>40008</v>
          </cell>
        </row>
        <row r="721">
          <cell r="A721">
            <v>40008</v>
          </cell>
        </row>
        <row r="722">
          <cell r="A722">
            <v>40008</v>
          </cell>
        </row>
        <row r="723">
          <cell r="A723">
            <v>40008</v>
          </cell>
        </row>
        <row r="724">
          <cell r="A724">
            <v>40008</v>
          </cell>
        </row>
        <row r="725">
          <cell r="A725">
            <v>40008</v>
          </cell>
        </row>
        <row r="726">
          <cell r="A726">
            <v>40008</v>
          </cell>
        </row>
        <row r="727">
          <cell r="A727">
            <v>40008</v>
          </cell>
        </row>
        <row r="728">
          <cell r="A728">
            <v>40008</v>
          </cell>
        </row>
        <row r="729">
          <cell r="A729">
            <v>40008</v>
          </cell>
        </row>
        <row r="730">
          <cell r="A730">
            <v>40008</v>
          </cell>
        </row>
        <row r="731">
          <cell r="A731">
            <v>40008</v>
          </cell>
        </row>
        <row r="732">
          <cell r="A732">
            <v>40008</v>
          </cell>
        </row>
        <row r="733">
          <cell r="A733">
            <v>40008</v>
          </cell>
        </row>
        <row r="734">
          <cell r="A734">
            <v>40008</v>
          </cell>
        </row>
        <row r="735">
          <cell r="A735">
            <v>40008</v>
          </cell>
        </row>
        <row r="736">
          <cell r="A736">
            <v>40008</v>
          </cell>
        </row>
        <row r="737">
          <cell r="A737">
            <v>40008</v>
          </cell>
        </row>
        <row r="738">
          <cell r="A738">
            <v>40008</v>
          </cell>
        </row>
        <row r="739">
          <cell r="A739">
            <v>40008</v>
          </cell>
        </row>
        <row r="740">
          <cell r="A740">
            <v>40008</v>
          </cell>
        </row>
        <row r="741">
          <cell r="A741">
            <v>40008</v>
          </cell>
        </row>
        <row r="742">
          <cell r="A742">
            <v>40008</v>
          </cell>
        </row>
        <row r="743">
          <cell r="A743">
            <v>40008</v>
          </cell>
        </row>
        <row r="744">
          <cell r="A744">
            <v>40008</v>
          </cell>
        </row>
        <row r="745">
          <cell r="A745">
            <v>40008</v>
          </cell>
        </row>
        <row r="746">
          <cell r="A746">
            <v>40008</v>
          </cell>
        </row>
        <row r="747">
          <cell r="A747">
            <v>40008</v>
          </cell>
        </row>
        <row r="748">
          <cell r="A748">
            <v>40008</v>
          </cell>
        </row>
        <row r="749">
          <cell r="A749">
            <v>40008</v>
          </cell>
        </row>
        <row r="750">
          <cell r="A750">
            <v>40008</v>
          </cell>
        </row>
        <row r="751">
          <cell r="A751">
            <v>40008</v>
          </cell>
        </row>
        <row r="752">
          <cell r="A752">
            <v>40008</v>
          </cell>
        </row>
        <row r="753">
          <cell r="A753">
            <v>40008</v>
          </cell>
        </row>
        <row r="754">
          <cell r="A754">
            <v>40008</v>
          </cell>
        </row>
        <row r="755">
          <cell r="A755">
            <v>40008</v>
          </cell>
        </row>
        <row r="756">
          <cell r="A756">
            <v>40008</v>
          </cell>
        </row>
        <row r="757">
          <cell r="A757">
            <v>40008</v>
          </cell>
        </row>
        <row r="758">
          <cell r="A758">
            <v>40008</v>
          </cell>
        </row>
        <row r="759">
          <cell r="A759">
            <v>40008</v>
          </cell>
        </row>
        <row r="760">
          <cell r="A760">
            <v>40008</v>
          </cell>
        </row>
        <row r="761">
          <cell r="A761">
            <v>40008</v>
          </cell>
        </row>
        <row r="762">
          <cell r="A762">
            <v>40008</v>
          </cell>
        </row>
        <row r="763">
          <cell r="A763">
            <v>40008</v>
          </cell>
        </row>
        <row r="764">
          <cell r="A764">
            <v>40008</v>
          </cell>
        </row>
        <row r="765">
          <cell r="A765">
            <v>40008</v>
          </cell>
        </row>
        <row r="766">
          <cell r="A766">
            <v>40008</v>
          </cell>
        </row>
        <row r="767">
          <cell r="A767">
            <v>40008</v>
          </cell>
        </row>
        <row r="768">
          <cell r="A768">
            <v>40008</v>
          </cell>
        </row>
        <row r="769">
          <cell r="A769">
            <v>40008</v>
          </cell>
        </row>
        <row r="770">
          <cell r="A770">
            <v>40008</v>
          </cell>
        </row>
        <row r="771">
          <cell r="A771">
            <v>40008</v>
          </cell>
        </row>
        <row r="772">
          <cell r="A772">
            <v>40008</v>
          </cell>
        </row>
        <row r="773">
          <cell r="A773">
            <v>40008</v>
          </cell>
        </row>
        <row r="774">
          <cell r="A774">
            <v>40008</v>
          </cell>
        </row>
        <row r="775">
          <cell r="A775">
            <v>40008</v>
          </cell>
        </row>
        <row r="776">
          <cell r="A776">
            <v>40008</v>
          </cell>
        </row>
        <row r="777">
          <cell r="A777">
            <v>40008</v>
          </cell>
        </row>
        <row r="778">
          <cell r="A778">
            <v>40008</v>
          </cell>
        </row>
        <row r="779">
          <cell r="A779">
            <v>40008</v>
          </cell>
        </row>
        <row r="780">
          <cell r="A780">
            <v>40008</v>
          </cell>
        </row>
        <row r="781">
          <cell r="A781">
            <v>40008</v>
          </cell>
        </row>
        <row r="782">
          <cell r="A782">
            <v>40008</v>
          </cell>
        </row>
        <row r="783">
          <cell r="A783">
            <v>40008</v>
          </cell>
        </row>
        <row r="784">
          <cell r="A784">
            <v>40008</v>
          </cell>
        </row>
        <row r="785">
          <cell r="A785">
            <v>40008</v>
          </cell>
        </row>
        <row r="786">
          <cell r="A786">
            <v>40008</v>
          </cell>
        </row>
        <row r="787">
          <cell r="A787">
            <v>40008</v>
          </cell>
        </row>
        <row r="788">
          <cell r="A788">
            <v>40008</v>
          </cell>
        </row>
        <row r="789">
          <cell r="A789">
            <v>40008</v>
          </cell>
        </row>
        <row r="790">
          <cell r="A790">
            <v>40008</v>
          </cell>
        </row>
        <row r="791">
          <cell r="A791">
            <v>40008</v>
          </cell>
        </row>
        <row r="792">
          <cell r="A792">
            <v>40008</v>
          </cell>
        </row>
        <row r="793">
          <cell r="A793">
            <v>40008</v>
          </cell>
        </row>
        <row r="794">
          <cell r="A794">
            <v>40008</v>
          </cell>
        </row>
        <row r="795">
          <cell r="A795">
            <v>40008</v>
          </cell>
        </row>
        <row r="796">
          <cell r="A796">
            <v>40008</v>
          </cell>
        </row>
        <row r="797">
          <cell r="A797">
            <v>40008</v>
          </cell>
        </row>
        <row r="798">
          <cell r="A798">
            <v>40008</v>
          </cell>
        </row>
        <row r="799">
          <cell r="A799">
            <v>40008</v>
          </cell>
        </row>
        <row r="800">
          <cell r="A800">
            <v>40008</v>
          </cell>
        </row>
        <row r="801">
          <cell r="A801">
            <v>40008</v>
          </cell>
        </row>
        <row r="802">
          <cell r="A802">
            <v>40008</v>
          </cell>
        </row>
        <row r="803">
          <cell r="A803">
            <v>40008</v>
          </cell>
        </row>
        <row r="804">
          <cell r="A804">
            <v>40008</v>
          </cell>
        </row>
        <row r="805">
          <cell r="A805">
            <v>40008</v>
          </cell>
        </row>
        <row r="806">
          <cell r="A806">
            <v>40008</v>
          </cell>
        </row>
        <row r="807">
          <cell r="A807">
            <v>40008</v>
          </cell>
        </row>
        <row r="808">
          <cell r="A808">
            <v>40008</v>
          </cell>
        </row>
        <row r="809">
          <cell r="A809">
            <v>40008</v>
          </cell>
        </row>
        <row r="810">
          <cell r="A810">
            <v>40008</v>
          </cell>
        </row>
        <row r="811">
          <cell r="A811">
            <v>40008</v>
          </cell>
        </row>
        <row r="812">
          <cell r="A812">
            <v>40008</v>
          </cell>
        </row>
        <row r="813">
          <cell r="A813">
            <v>40008</v>
          </cell>
        </row>
        <row r="814">
          <cell r="A814">
            <v>40008</v>
          </cell>
        </row>
        <row r="815">
          <cell r="A815">
            <v>40008</v>
          </cell>
        </row>
        <row r="816">
          <cell r="A816">
            <v>40008</v>
          </cell>
        </row>
        <row r="817">
          <cell r="A817">
            <v>40008</v>
          </cell>
        </row>
        <row r="818">
          <cell r="A818">
            <v>40008</v>
          </cell>
        </row>
        <row r="819">
          <cell r="A819">
            <v>40008</v>
          </cell>
        </row>
        <row r="820">
          <cell r="A820">
            <v>40008</v>
          </cell>
        </row>
        <row r="821">
          <cell r="A821">
            <v>40008</v>
          </cell>
        </row>
        <row r="822">
          <cell r="A822">
            <v>40008</v>
          </cell>
        </row>
        <row r="823">
          <cell r="A823">
            <v>40008</v>
          </cell>
        </row>
        <row r="824">
          <cell r="A824">
            <v>40008</v>
          </cell>
        </row>
        <row r="825">
          <cell r="A825">
            <v>40008</v>
          </cell>
        </row>
        <row r="826">
          <cell r="A826">
            <v>40008</v>
          </cell>
        </row>
        <row r="827">
          <cell r="A827">
            <v>40008</v>
          </cell>
        </row>
        <row r="828">
          <cell r="A828">
            <v>40008</v>
          </cell>
        </row>
        <row r="829">
          <cell r="A829">
            <v>40008</v>
          </cell>
        </row>
        <row r="830">
          <cell r="A830">
            <v>40008</v>
          </cell>
        </row>
        <row r="831">
          <cell r="A831">
            <v>40008</v>
          </cell>
        </row>
        <row r="832">
          <cell r="A832">
            <v>40008</v>
          </cell>
        </row>
        <row r="833">
          <cell r="A833">
            <v>40008</v>
          </cell>
        </row>
        <row r="834">
          <cell r="A834">
            <v>40008</v>
          </cell>
        </row>
        <row r="835">
          <cell r="A835">
            <v>40008</v>
          </cell>
        </row>
        <row r="836">
          <cell r="A836">
            <v>40008</v>
          </cell>
        </row>
        <row r="837">
          <cell r="A837">
            <v>40008</v>
          </cell>
        </row>
        <row r="838">
          <cell r="A838">
            <v>40008</v>
          </cell>
        </row>
        <row r="839">
          <cell r="A839">
            <v>40008</v>
          </cell>
        </row>
        <row r="840">
          <cell r="A840">
            <v>40008</v>
          </cell>
        </row>
        <row r="841">
          <cell r="A841">
            <v>40008</v>
          </cell>
        </row>
        <row r="842">
          <cell r="A842">
            <v>40008</v>
          </cell>
        </row>
        <row r="843">
          <cell r="A843">
            <v>40008</v>
          </cell>
        </row>
        <row r="844">
          <cell r="A844">
            <v>40008</v>
          </cell>
        </row>
        <row r="845">
          <cell r="A845">
            <v>40008</v>
          </cell>
        </row>
        <row r="846">
          <cell r="A846">
            <v>40008</v>
          </cell>
        </row>
        <row r="847">
          <cell r="A847">
            <v>40008</v>
          </cell>
        </row>
        <row r="848">
          <cell r="A848">
            <v>40008</v>
          </cell>
        </row>
        <row r="849">
          <cell r="A849">
            <v>40008</v>
          </cell>
        </row>
        <row r="850">
          <cell r="A850">
            <v>40008</v>
          </cell>
        </row>
        <row r="851">
          <cell r="A851">
            <v>40008</v>
          </cell>
        </row>
        <row r="852">
          <cell r="A852">
            <v>40008</v>
          </cell>
        </row>
        <row r="853">
          <cell r="A853">
            <v>40008</v>
          </cell>
        </row>
        <row r="854">
          <cell r="A854">
            <v>40008</v>
          </cell>
        </row>
        <row r="855">
          <cell r="A855">
            <v>40008</v>
          </cell>
        </row>
        <row r="856">
          <cell r="A856">
            <v>40008</v>
          </cell>
        </row>
        <row r="857">
          <cell r="A857">
            <v>40008</v>
          </cell>
        </row>
        <row r="858">
          <cell r="A858">
            <v>40008</v>
          </cell>
        </row>
        <row r="859">
          <cell r="A859">
            <v>40008</v>
          </cell>
        </row>
        <row r="860">
          <cell r="A860">
            <v>40008</v>
          </cell>
        </row>
        <row r="861">
          <cell r="A861">
            <v>40008</v>
          </cell>
        </row>
        <row r="862">
          <cell r="A862">
            <v>40008</v>
          </cell>
        </row>
        <row r="863">
          <cell r="A863">
            <v>40008</v>
          </cell>
        </row>
        <row r="864">
          <cell r="A864">
            <v>40008</v>
          </cell>
        </row>
        <row r="865">
          <cell r="A865">
            <v>40008</v>
          </cell>
        </row>
        <row r="866">
          <cell r="A866">
            <v>40008</v>
          </cell>
        </row>
        <row r="867">
          <cell r="A867">
            <v>40008</v>
          </cell>
        </row>
        <row r="868">
          <cell r="A868">
            <v>40008</v>
          </cell>
        </row>
        <row r="869">
          <cell r="A869">
            <v>40008</v>
          </cell>
        </row>
        <row r="870">
          <cell r="A870">
            <v>40008</v>
          </cell>
        </row>
        <row r="871">
          <cell r="A871">
            <v>40008</v>
          </cell>
        </row>
        <row r="872">
          <cell r="A872">
            <v>40008</v>
          </cell>
        </row>
        <row r="873">
          <cell r="A873">
            <v>40008</v>
          </cell>
        </row>
        <row r="874">
          <cell r="A874">
            <v>40008</v>
          </cell>
        </row>
        <row r="875">
          <cell r="A875">
            <v>40008</v>
          </cell>
        </row>
        <row r="876">
          <cell r="A876">
            <v>40008</v>
          </cell>
        </row>
        <row r="877">
          <cell r="A877">
            <v>40008</v>
          </cell>
        </row>
        <row r="878">
          <cell r="A878">
            <v>40008</v>
          </cell>
        </row>
        <row r="879">
          <cell r="A879">
            <v>40008</v>
          </cell>
        </row>
        <row r="880">
          <cell r="A880">
            <v>40008</v>
          </cell>
        </row>
        <row r="881">
          <cell r="A881">
            <v>40008</v>
          </cell>
        </row>
        <row r="882">
          <cell r="A882">
            <v>40008</v>
          </cell>
        </row>
        <row r="883">
          <cell r="A883">
            <v>40008</v>
          </cell>
        </row>
        <row r="884">
          <cell r="A884">
            <v>40008</v>
          </cell>
        </row>
        <row r="885">
          <cell r="A885">
            <v>40008</v>
          </cell>
        </row>
        <row r="886">
          <cell r="A886">
            <v>40008</v>
          </cell>
        </row>
        <row r="887">
          <cell r="A887">
            <v>40008</v>
          </cell>
        </row>
        <row r="888">
          <cell r="A888">
            <v>40008</v>
          </cell>
        </row>
        <row r="889">
          <cell r="A889">
            <v>40008</v>
          </cell>
        </row>
        <row r="890">
          <cell r="A890">
            <v>40008</v>
          </cell>
        </row>
        <row r="891">
          <cell r="A891">
            <v>40008</v>
          </cell>
        </row>
        <row r="892">
          <cell r="A892">
            <v>40008</v>
          </cell>
        </row>
        <row r="893">
          <cell r="A893">
            <v>40008</v>
          </cell>
        </row>
        <row r="894">
          <cell r="A894">
            <v>40008</v>
          </cell>
        </row>
        <row r="895">
          <cell r="A895">
            <v>40008</v>
          </cell>
        </row>
        <row r="896">
          <cell r="A896">
            <v>40008</v>
          </cell>
        </row>
        <row r="897">
          <cell r="A897">
            <v>40008</v>
          </cell>
        </row>
        <row r="898">
          <cell r="A898">
            <v>40008</v>
          </cell>
        </row>
        <row r="899">
          <cell r="A899">
            <v>40008</v>
          </cell>
        </row>
        <row r="900">
          <cell r="A900">
            <v>40008</v>
          </cell>
        </row>
        <row r="901">
          <cell r="A901">
            <v>40008</v>
          </cell>
        </row>
        <row r="902">
          <cell r="A902">
            <v>40008</v>
          </cell>
        </row>
        <row r="903">
          <cell r="A903">
            <v>40008</v>
          </cell>
        </row>
        <row r="904">
          <cell r="A904">
            <v>40008</v>
          </cell>
        </row>
        <row r="905">
          <cell r="A905">
            <v>40008</v>
          </cell>
        </row>
        <row r="906">
          <cell r="A906">
            <v>40008</v>
          </cell>
        </row>
        <row r="907">
          <cell r="A907">
            <v>40008</v>
          </cell>
        </row>
        <row r="908">
          <cell r="A908">
            <v>40008</v>
          </cell>
        </row>
        <row r="909">
          <cell r="A909">
            <v>40008</v>
          </cell>
        </row>
        <row r="910">
          <cell r="A910">
            <v>40008</v>
          </cell>
        </row>
        <row r="911">
          <cell r="A911">
            <v>40008</v>
          </cell>
        </row>
        <row r="912">
          <cell r="A912">
            <v>40008</v>
          </cell>
        </row>
        <row r="913">
          <cell r="A913">
            <v>40008</v>
          </cell>
        </row>
        <row r="914">
          <cell r="A914">
            <v>40008</v>
          </cell>
        </row>
        <row r="915">
          <cell r="A915">
            <v>40008</v>
          </cell>
        </row>
        <row r="916">
          <cell r="A916">
            <v>40008</v>
          </cell>
        </row>
        <row r="917">
          <cell r="A917">
            <v>40008</v>
          </cell>
        </row>
        <row r="918">
          <cell r="A918">
            <v>40008</v>
          </cell>
        </row>
        <row r="919">
          <cell r="A919">
            <v>40008</v>
          </cell>
        </row>
        <row r="920">
          <cell r="A920">
            <v>40008</v>
          </cell>
        </row>
        <row r="921">
          <cell r="A921">
            <v>40008</v>
          </cell>
        </row>
        <row r="922">
          <cell r="A922">
            <v>40008</v>
          </cell>
        </row>
        <row r="923">
          <cell r="A923">
            <v>40008</v>
          </cell>
        </row>
        <row r="924">
          <cell r="A924">
            <v>40008</v>
          </cell>
        </row>
        <row r="925">
          <cell r="A925">
            <v>40008</v>
          </cell>
        </row>
        <row r="926">
          <cell r="A926">
            <v>40008</v>
          </cell>
        </row>
        <row r="927">
          <cell r="A927">
            <v>40008</v>
          </cell>
        </row>
        <row r="928">
          <cell r="A928">
            <v>40008</v>
          </cell>
        </row>
        <row r="929">
          <cell r="A929">
            <v>40008</v>
          </cell>
        </row>
        <row r="930">
          <cell r="A930">
            <v>40008</v>
          </cell>
        </row>
        <row r="931">
          <cell r="A931">
            <v>40008</v>
          </cell>
        </row>
        <row r="932">
          <cell r="A932">
            <v>40008</v>
          </cell>
        </row>
        <row r="933">
          <cell r="A933">
            <v>40008</v>
          </cell>
        </row>
        <row r="934">
          <cell r="A934">
            <v>40008</v>
          </cell>
        </row>
        <row r="935">
          <cell r="A935">
            <v>40008</v>
          </cell>
        </row>
        <row r="936">
          <cell r="A936">
            <v>40008</v>
          </cell>
        </row>
        <row r="937">
          <cell r="A937">
            <v>40008</v>
          </cell>
        </row>
        <row r="938">
          <cell r="A938">
            <v>40008</v>
          </cell>
        </row>
        <row r="939">
          <cell r="A939">
            <v>40008</v>
          </cell>
        </row>
        <row r="940">
          <cell r="A940">
            <v>40008</v>
          </cell>
        </row>
        <row r="941">
          <cell r="A941">
            <v>40008</v>
          </cell>
        </row>
        <row r="942">
          <cell r="A942">
            <v>40008</v>
          </cell>
        </row>
        <row r="943">
          <cell r="A943">
            <v>40008</v>
          </cell>
        </row>
        <row r="944">
          <cell r="A944">
            <v>40008</v>
          </cell>
        </row>
        <row r="945">
          <cell r="A945">
            <v>40008</v>
          </cell>
        </row>
        <row r="946">
          <cell r="A946">
            <v>40008</v>
          </cell>
        </row>
        <row r="947">
          <cell r="A947">
            <v>40008</v>
          </cell>
        </row>
        <row r="948">
          <cell r="A948">
            <v>40008</v>
          </cell>
        </row>
        <row r="949">
          <cell r="A949">
            <v>40008</v>
          </cell>
        </row>
        <row r="950">
          <cell r="A950">
            <v>40008</v>
          </cell>
        </row>
        <row r="951">
          <cell r="A951">
            <v>40008</v>
          </cell>
        </row>
        <row r="952">
          <cell r="A952">
            <v>40008</v>
          </cell>
        </row>
        <row r="953">
          <cell r="A953">
            <v>40008</v>
          </cell>
        </row>
        <row r="954">
          <cell r="A954">
            <v>40008</v>
          </cell>
        </row>
        <row r="955">
          <cell r="A955">
            <v>40008</v>
          </cell>
        </row>
        <row r="956">
          <cell r="A956">
            <v>40008</v>
          </cell>
        </row>
        <row r="957">
          <cell r="A957">
            <v>40008</v>
          </cell>
        </row>
        <row r="958">
          <cell r="A958">
            <v>40008</v>
          </cell>
        </row>
        <row r="959">
          <cell r="A959">
            <v>40008</v>
          </cell>
        </row>
        <row r="960">
          <cell r="A960">
            <v>40008</v>
          </cell>
        </row>
        <row r="961">
          <cell r="A961">
            <v>40008</v>
          </cell>
        </row>
        <row r="962">
          <cell r="A962">
            <v>40008</v>
          </cell>
        </row>
        <row r="963">
          <cell r="A963">
            <v>40008</v>
          </cell>
        </row>
        <row r="964">
          <cell r="A964">
            <v>40008</v>
          </cell>
        </row>
        <row r="965">
          <cell r="A965">
            <v>40008</v>
          </cell>
        </row>
        <row r="966">
          <cell r="A966">
            <v>40008</v>
          </cell>
        </row>
        <row r="967">
          <cell r="A967">
            <v>40008</v>
          </cell>
        </row>
        <row r="968">
          <cell r="A968">
            <v>40008</v>
          </cell>
        </row>
        <row r="969">
          <cell r="A969">
            <v>40008</v>
          </cell>
        </row>
        <row r="970">
          <cell r="A970">
            <v>40008</v>
          </cell>
        </row>
        <row r="971">
          <cell r="A971">
            <v>40008</v>
          </cell>
        </row>
        <row r="972">
          <cell r="A972">
            <v>40008</v>
          </cell>
        </row>
        <row r="973">
          <cell r="A973">
            <v>40008</v>
          </cell>
        </row>
        <row r="974">
          <cell r="A974">
            <v>40008</v>
          </cell>
        </row>
        <row r="975">
          <cell r="A975">
            <v>40008</v>
          </cell>
        </row>
        <row r="976">
          <cell r="A976">
            <v>40008</v>
          </cell>
        </row>
        <row r="977">
          <cell r="A977">
            <v>40008</v>
          </cell>
        </row>
        <row r="978">
          <cell r="A978">
            <v>40008</v>
          </cell>
        </row>
        <row r="979">
          <cell r="A979">
            <v>40008</v>
          </cell>
        </row>
        <row r="980">
          <cell r="A980">
            <v>40008</v>
          </cell>
        </row>
        <row r="981">
          <cell r="A981">
            <v>40008</v>
          </cell>
        </row>
        <row r="982">
          <cell r="A982">
            <v>40008</v>
          </cell>
        </row>
        <row r="983">
          <cell r="A983">
            <v>40008</v>
          </cell>
        </row>
        <row r="984">
          <cell r="A984">
            <v>40008</v>
          </cell>
        </row>
        <row r="985">
          <cell r="A985">
            <v>40008</v>
          </cell>
        </row>
        <row r="986">
          <cell r="A986">
            <v>40008</v>
          </cell>
        </row>
        <row r="987">
          <cell r="A987">
            <v>40008</v>
          </cell>
        </row>
        <row r="988">
          <cell r="A988">
            <v>40008</v>
          </cell>
        </row>
        <row r="989">
          <cell r="A989">
            <v>40008</v>
          </cell>
        </row>
        <row r="990">
          <cell r="A990">
            <v>40008</v>
          </cell>
        </row>
        <row r="991">
          <cell r="A991">
            <v>40008</v>
          </cell>
        </row>
        <row r="992">
          <cell r="A992">
            <v>40008</v>
          </cell>
        </row>
        <row r="993">
          <cell r="A993">
            <v>40008</v>
          </cell>
        </row>
        <row r="994">
          <cell r="A994">
            <v>40008</v>
          </cell>
        </row>
        <row r="995">
          <cell r="A995">
            <v>40008</v>
          </cell>
        </row>
        <row r="996">
          <cell r="A996">
            <v>40008</v>
          </cell>
        </row>
        <row r="997">
          <cell r="A997">
            <v>40008</v>
          </cell>
        </row>
        <row r="998">
          <cell r="A998">
            <v>40008</v>
          </cell>
        </row>
        <row r="999">
          <cell r="A999">
            <v>40008</v>
          </cell>
        </row>
        <row r="1000">
          <cell r="A1000">
            <v>40008</v>
          </cell>
        </row>
        <row r="1001">
          <cell r="A1001">
            <v>40008</v>
          </cell>
        </row>
        <row r="1002">
          <cell r="A1002">
            <v>40008</v>
          </cell>
        </row>
        <row r="1003">
          <cell r="A1003">
            <v>40008</v>
          </cell>
        </row>
        <row r="1004">
          <cell r="A1004">
            <v>40008</v>
          </cell>
        </row>
        <row r="1005">
          <cell r="A1005">
            <v>40008</v>
          </cell>
        </row>
        <row r="1006">
          <cell r="A1006">
            <v>40008</v>
          </cell>
        </row>
        <row r="1007">
          <cell r="A1007">
            <v>40008</v>
          </cell>
        </row>
        <row r="1008">
          <cell r="A1008">
            <v>40008</v>
          </cell>
        </row>
        <row r="1009">
          <cell r="A1009">
            <v>40008</v>
          </cell>
        </row>
        <row r="1010">
          <cell r="A1010">
            <v>40008</v>
          </cell>
        </row>
        <row r="1011">
          <cell r="A1011">
            <v>40008</v>
          </cell>
        </row>
        <row r="1012">
          <cell r="A1012">
            <v>40008</v>
          </cell>
        </row>
        <row r="1013">
          <cell r="A1013">
            <v>40008</v>
          </cell>
        </row>
        <row r="1014">
          <cell r="A1014">
            <v>40008</v>
          </cell>
        </row>
        <row r="1015">
          <cell r="A1015">
            <v>40008</v>
          </cell>
        </row>
        <row r="1016">
          <cell r="A1016">
            <v>40008</v>
          </cell>
        </row>
        <row r="1017">
          <cell r="A1017">
            <v>40008</v>
          </cell>
        </row>
        <row r="1018">
          <cell r="A1018">
            <v>40008</v>
          </cell>
        </row>
        <row r="1019">
          <cell r="A1019">
            <v>40008</v>
          </cell>
        </row>
        <row r="1020">
          <cell r="A1020">
            <v>40008</v>
          </cell>
        </row>
        <row r="1021">
          <cell r="A1021">
            <v>40008</v>
          </cell>
        </row>
        <row r="1022">
          <cell r="A1022">
            <v>40008</v>
          </cell>
        </row>
        <row r="1023">
          <cell r="A1023">
            <v>40008</v>
          </cell>
        </row>
        <row r="1024">
          <cell r="A1024">
            <v>40008</v>
          </cell>
        </row>
        <row r="1025">
          <cell r="A1025">
            <v>40008</v>
          </cell>
        </row>
        <row r="1026">
          <cell r="A1026">
            <v>40008</v>
          </cell>
        </row>
        <row r="1027">
          <cell r="A1027">
            <v>40008</v>
          </cell>
        </row>
        <row r="1028">
          <cell r="A1028">
            <v>40008</v>
          </cell>
        </row>
        <row r="1029">
          <cell r="A1029">
            <v>40008</v>
          </cell>
        </row>
        <row r="1030">
          <cell r="A1030">
            <v>40008</v>
          </cell>
        </row>
        <row r="1031">
          <cell r="A1031">
            <v>40008</v>
          </cell>
        </row>
        <row r="1032">
          <cell r="A1032">
            <v>40008</v>
          </cell>
        </row>
        <row r="1033">
          <cell r="A1033">
            <v>40008</v>
          </cell>
        </row>
        <row r="1034">
          <cell r="A1034">
            <v>40008</v>
          </cell>
        </row>
        <row r="1035">
          <cell r="A1035">
            <v>40008</v>
          </cell>
        </row>
        <row r="1036">
          <cell r="A1036">
            <v>40008</v>
          </cell>
        </row>
        <row r="1037">
          <cell r="A1037">
            <v>40008</v>
          </cell>
        </row>
        <row r="1038">
          <cell r="A1038">
            <v>40008</v>
          </cell>
        </row>
        <row r="1039">
          <cell r="A1039">
            <v>40008</v>
          </cell>
        </row>
        <row r="1040">
          <cell r="A1040">
            <v>40008</v>
          </cell>
        </row>
        <row r="1041">
          <cell r="A1041">
            <v>40008</v>
          </cell>
        </row>
        <row r="1042">
          <cell r="A1042">
            <v>40008</v>
          </cell>
        </row>
        <row r="1043">
          <cell r="A1043">
            <v>40008</v>
          </cell>
        </row>
        <row r="1044">
          <cell r="A1044">
            <v>40008</v>
          </cell>
        </row>
        <row r="1045">
          <cell r="A1045">
            <v>40008</v>
          </cell>
        </row>
        <row r="1046">
          <cell r="A1046">
            <v>40008</v>
          </cell>
        </row>
        <row r="1047">
          <cell r="A1047">
            <v>40008</v>
          </cell>
        </row>
        <row r="1048">
          <cell r="A1048">
            <v>40008</v>
          </cell>
        </row>
        <row r="1049">
          <cell r="A1049">
            <v>40008</v>
          </cell>
        </row>
        <row r="1050">
          <cell r="A1050">
            <v>40008</v>
          </cell>
        </row>
        <row r="1051">
          <cell r="A1051">
            <v>40008</v>
          </cell>
        </row>
        <row r="1052">
          <cell r="A1052">
            <v>40008</v>
          </cell>
        </row>
        <row r="1053">
          <cell r="A1053">
            <v>40008</v>
          </cell>
        </row>
        <row r="1054">
          <cell r="A1054">
            <v>40008</v>
          </cell>
        </row>
        <row r="1055">
          <cell r="A1055">
            <v>40008</v>
          </cell>
        </row>
        <row r="1056">
          <cell r="A1056">
            <v>40008</v>
          </cell>
        </row>
        <row r="1057">
          <cell r="A1057">
            <v>40008</v>
          </cell>
        </row>
        <row r="1058">
          <cell r="A1058">
            <v>40008</v>
          </cell>
        </row>
        <row r="1059">
          <cell r="A1059">
            <v>40008</v>
          </cell>
        </row>
        <row r="1060">
          <cell r="A1060">
            <v>40008</v>
          </cell>
        </row>
        <row r="1061">
          <cell r="A1061">
            <v>40008</v>
          </cell>
        </row>
        <row r="1062">
          <cell r="A1062">
            <v>40008</v>
          </cell>
        </row>
        <row r="1063">
          <cell r="A1063">
            <v>40008</v>
          </cell>
        </row>
        <row r="1064">
          <cell r="A1064">
            <v>40008</v>
          </cell>
        </row>
        <row r="1065">
          <cell r="A1065">
            <v>40008</v>
          </cell>
        </row>
        <row r="1066">
          <cell r="A1066">
            <v>40008</v>
          </cell>
        </row>
        <row r="1067">
          <cell r="A1067">
            <v>40008</v>
          </cell>
        </row>
        <row r="1068">
          <cell r="A1068">
            <v>40008</v>
          </cell>
        </row>
        <row r="1069">
          <cell r="A1069">
            <v>40008</v>
          </cell>
        </row>
        <row r="1070">
          <cell r="A1070">
            <v>40008</v>
          </cell>
        </row>
        <row r="1071">
          <cell r="A1071">
            <v>40008</v>
          </cell>
        </row>
        <row r="1072">
          <cell r="A1072">
            <v>40008</v>
          </cell>
        </row>
        <row r="1073">
          <cell r="A1073">
            <v>40008</v>
          </cell>
        </row>
        <row r="1074">
          <cell r="A1074">
            <v>40008</v>
          </cell>
        </row>
        <row r="1075">
          <cell r="A1075">
            <v>40008</v>
          </cell>
        </row>
        <row r="1076">
          <cell r="A1076">
            <v>40008</v>
          </cell>
        </row>
        <row r="1077">
          <cell r="A1077">
            <v>40008</v>
          </cell>
        </row>
        <row r="1078">
          <cell r="A1078">
            <v>40008</v>
          </cell>
        </row>
        <row r="1079">
          <cell r="A1079">
            <v>40008</v>
          </cell>
        </row>
        <row r="1080">
          <cell r="A1080">
            <v>40008</v>
          </cell>
        </row>
        <row r="1081">
          <cell r="A1081">
            <v>40008</v>
          </cell>
        </row>
        <row r="1082">
          <cell r="A1082">
            <v>40008</v>
          </cell>
        </row>
        <row r="1083">
          <cell r="A1083">
            <v>40008</v>
          </cell>
        </row>
        <row r="1084">
          <cell r="A1084">
            <v>40008</v>
          </cell>
        </row>
        <row r="1085">
          <cell r="A1085">
            <v>40008</v>
          </cell>
        </row>
        <row r="1086">
          <cell r="A1086">
            <v>40008</v>
          </cell>
        </row>
        <row r="1087">
          <cell r="A1087">
            <v>40008</v>
          </cell>
        </row>
        <row r="1088">
          <cell r="A1088">
            <v>40008</v>
          </cell>
        </row>
        <row r="1089">
          <cell r="A1089">
            <v>40008</v>
          </cell>
        </row>
        <row r="1090">
          <cell r="A1090">
            <v>40008</v>
          </cell>
        </row>
        <row r="1091">
          <cell r="A1091">
            <v>40008</v>
          </cell>
        </row>
        <row r="1092">
          <cell r="A1092">
            <v>40008</v>
          </cell>
        </row>
        <row r="1093">
          <cell r="A1093">
            <v>40008</v>
          </cell>
        </row>
        <row r="1094">
          <cell r="A1094">
            <v>40008</v>
          </cell>
        </row>
        <row r="1095">
          <cell r="A1095">
            <v>40008</v>
          </cell>
        </row>
        <row r="1096">
          <cell r="A1096">
            <v>40008</v>
          </cell>
        </row>
        <row r="1097">
          <cell r="A1097">
            <v>40008</v>
          </cell>
        </row>
        <row r="1098">
          <cell r="A1098">
            <v>40008</v>
          </cell>
        </row>
        <row r="1099">
          <cell r="A1099">
            <v>40008</v>
          </cell>
        </row>
        <row r="1100">
          <cell r="A1100">
            <v>40008</v>
          </cell>
        </row>
        <row r="1101">
          <cell r="A1101">
            <v>40008</v>
          </cell>
        </row>
        <row r="1102">
          <cell r="A1102">
            <v>40008</v>
          </cell>
        </row>
        <row r="1103">
          <cell r="A1103">
            <v>40008</v>
          </cell>
        </row>
        <row r="1104">
          <cell r="A1104">
            <v>40008</v>
          </cell>
        </row>
        <row r="1105">
          <cell r="A1105">
            <v>40008</v>
          </cell>
        </row>
        <row r="1106">
          <cell r="A1106">
            <v>40008</v>
          </cell>
        </row>
        <row r="1107">
          <cell r="A1107">
            <v>40008</v>
          </cell>
        </row>
        <row r="1108">
          <cell r="A1108">
            <v>40008</v>
          </cell>
        </row>
        <row r="1109">
          <cell r="A1109">
            <v>40008</v>
          </cell>
        </row>
        <row r="1110">
          <cell r="A1110">
            <v>40008</v>
          </cell>
        </row>
        <row r="1111">
          <cell r="A1111">
            <v>40008</v>
          </cell>
        </row>
        <row r="1112">
          <cell r="A1112">
            <v>40008</v>
          </cell>
        </row>
        <row r="1113">
          <cell r="A1113">
            <v>40008</v>
          </cell>
        </row>
        <row r="1114">
          <cell r="A1114">
            <v>40008</v>
          </cell>
        </row>
        <row r="1115">
          <cell r="A1115">
            <v>40008</v>
          </cell>
        </row>
        <row r="1116">
          <cell r="A1116">
            <v>40008</v>
          </cell>
        </row>
        <row r="1117">
          <cell r="A1117">
            <v>40008</v>
          </cell>
        </row>
        <row r="1118">
          <cell r="A1118">
            <v>40008</v>
          </cell>
        </row>
        <row r="1119">
          <cell r="A1119">
            <v>40008</v>
          </cell>
        </row>
        <row r="1120">
          <cell r="A1120">
            <v>40008</v>
          </cell>
        </row>
        <row r="1121">
          <cell r="A1121">
            <v>40008</v>
          </cell>
        </row>
        <row r="1122">
          <cell r="A1122">
            <v>40008</v>
          </cell>
        </row>
        <row r="1123">
          <cell r="A1123">
            <v>40008</v>
          </cell>
        </row>
        <row r="1124">
          <cell r="A1124">
            <v>40008</v>
          </cell>
        </row>
        <row r="1125">
          <cell r="A1125">
            <v>40008</v>
          </cell>
        </row>
        <row r="1126">
          <cell r="A1126">
            <v>40008</v>
          </cell>
        </row>
        <row r="1127">
          <cell r="A1127">
            <v>40008</v>
          </cell>
        </row>
        <row r="1128">
          <cell r="A1128">
            <v>40008</v>
          </cell>
        </row>
        <row r="1129">
          <cell r="A1129">
            <v>40008</v>
          </cell>
        </row>
        <row r="1130">
          <cell r="A1130">
            <v>40008</v>
          </cell>
        </row>
        <row r="1131">
          <cell r="A1131">
            <v>40008</v>
          </cell>
        </row>
        <row r="1132">
          <cell r="A1132">
            <v>40008</v>
          </cell>
        </row>
        <row r="1133">
          <cell r="A1133">
            <v>40008</v>
          </cell>
        </row>
        <row r="1134">
          <cell r="A1134">
            <v>40008</v>
          </cell>
        </row>
        <row r="1135">
          <cell r="A1135">
            <v>40008</v>
          </cell>
        </row>
        <row r="1136">
          <cell r="A1136">
            <v>40008</v>
          </cell>
        </row>
        <row r="1137">
          <cell r="A1137">
            <v>40008</v>
          </cell>
        </row>
        <row r="1138">
          <cell r="A1138">
            <v>40008</v>
          </cell>
        </row>
        <row r="1139">
          <cell r="A1139">
            <v>40008</v>
          </cell>
        </row>
        <row r="1140">
          <cell r="A1140">
            <v>40008</v>
          </cell>
        </row>
        <row r="1141">
          <cell r="A1141">
            <v>40008</v>
          </cell>
        </row>
        <row r="1142">
          <cell r="A1142">
            <v>40008</v>
          </cell>
        </row>
        <row r="1143">
          <cell r="A1143">
            <v>40008</v>
          </cell>
        </row>
        <row r="1144">
          <cell r="A1144">
            <v>40008</v>
          </cell>
        </row>
        <row r="1145">
          <cell r="A1145">
            <v>40008</v>
          </cell>
        </row>
        <row r="1146">
          <cell r="A1146">
            <v>40008</v>
          </cell>
        </row>
        <row r="1147">
          <cell r="A1147">
            <v>40008</v>
          </cell>
        </row>
        <row r="1148">
          <cell r="A1148">
            <v>40008</v>
          </cell>
        </row>
        <row r="1149">
          <cell r="A1149">
            <v>40008</v>
          </cell>
        </row>
        <row r="1150">
          <cell r="A1150">
            <v>40008</v>
          </cell>
        </row>
        <row r="1151">
          <cell r="A1151">
            <v>40008</v>
          </cell>
        </row>
        <row r="1152">
          <cell r="A1152">
            <v>40008</v>
          </cell>
        </row>
        <row r="1153">
          <cell r="A1153">
            <v>40008</v>
          </cell>
        </row>
        <row r="1154">
          <cell r="A1154">
            <v>40008</v>
          </cell>
        </row>
        <row r="1155">
          <cell r="A1155">
            <v>40008</v>
          </cell>
        </row>
        <row r="1156">
          <cell r="A1156">
            <v>40008</v>
          </cell>
        </row>
        <row r="1157">
          <cell r="A1157">
            <v>40008</v>
          </cell>
        </row>
        <row r="1158">
          <cell r="A1158">
            <v>40008</v>
          </cell>
        </row>
        <row r="1159">
          <cell r="A1159">
            <v>40008</v>
          </cell>
        </row>
        <row r="1160">
          <cell r="A1160">
            <v>40008</v>
          </cell>
        </row>
        <row r="1161">
          <cell r="A1161">
            <v>40008</v>
          </cell>
        </row>
        <row r="1162">
          <cell r="A1162">
            <v>40008</v>
          </cell>
        </row>
        <row r="1163">
          <cell r="A1163">
            <v>40008</v>
          </cell>
        </row>
        <row r="1164">
          <cell r="A1164">
            <v>40008</v>
          </cell>
        </row>
        <row r="1165">
          <cell r="A1165">
            <v>40008</v>
          </cell>
        </row>
        <row r="1166">
          <cell r="A1166">
            <v>40008</v>
          </cell>
        </row>
        <row r="1167">
          <cell r="A1167">
            <v>40008</v>
          </cell>
        </row>
        <row r="1168">
          <cell r="A1168">
            <v>40008</v>
          </cell>
        </row>
        <row r="1169">
          <cell r="A1169">
            <v>40008</v>
          </cell>
        </row>
        <row r="1170">
          <cell r="A1170">
            <v>40008</v>
          </cell>
        </row>
        <row r="1171">
          <cell r="A1171">
            <v>40008</v>
          </cell>
        </row>
        <row r="1172">
          <cell r="A1172">
            <v>40008</v>
          </cell>
        </row>
        <row r="1173">
          <cell r="A1173">
            <v>40008</v>
          </cell>
        </row>
        <row r="1174">
          <cell r="A1174">
            <v>40008</v>
          </cell>
        </row>
        <row r="1175">
          <cell r="A1175">
            <v>40008</v>
          </cell>
        </row>
        <row r="1176">
          <cell r="A1176">
            <v>40008</v>
          </cell>
        </row>
        <row r="1177">
          <cell r="A1177">
            <v>40008</v>
          </cell>
        </row>
        <row r="1178">
          <cell r="A1178">
            <v>40008</v>
          </cell>
        </row>
        <row r="1179">
          <cell r="A1179">
            <v>40008</v>
          </cell>
        </row>
        <row r="1180">
          <cell r="A1180">
            <v>40008</v>
          </cell>
        </row>
        <row r="1181">
          <cell r="A1181">
            <v>40008</v>
          </cell>
        </row>
        <row r="1182">
          <cell r="A1182">
            <v>40008</v>
          </cell>
        </row>
        <row r="1183">
          <cell r="A1183">
            <v>40008</v>
          </cell>
        </row>
        <row r="1184">
          <cell r="A1184">
            <v>40008</v>
          </cell>
        </row>
        <row r="1185">
          <cell r="A1185">
            <v>40008</v>
          </cell>
        </row>
        <row r="1186">
          <cell r="A1186">
            <v>40008</v>
          </cell>
        </row>
        <row r="1187">
          <cell r="A1187">
            <v>40008</v>
          </cell>
        </row>
        <row r="1188">
          <cell r="A1188">
            <v>40008</v>
          </cell>
        </row>
        <row r="1189">
          <cell r="A1189">
            <v>40008</v>
          </cell>
        </row>
        <row r="1190">
          <cell r="A1190">
            <v>40008</v>
          </cell>
        </row>
        <row r="1191">
          <cell r="A1191">
            <v>40008</v>
          </cell>
        </row>
        <row r="1192">
          <cell r="A1192">
            <v>40008</v>
          </cell>
        </row>
        <row r="1193">
          <cell r="A1193">
            <v>40008</v>
          </cell>
        </row>
        <row r="1194">
          <cell r="A1194">
            <v>40008</v>
          </cell>
        </row>
        <row r="1195">
          <cell r="A1195">
            <v>40008</v>
          </cell>
        </row>
        <row r="1196">
          <cell r="A1196">
            <v>40008</v>
          </cell>
        </row>
        <row r="1197">
          <cell r="A1197">
            <v>40008</v>
          </cell>
        </row>
        <row r="1198">
          <cell r="A1198">
            <v>40008</v>
          </cell>
        </row>
        <row r="1199">
          <cell r="A1199">
            <v>40008</v>
          </cell>
        </row>
        <row r="1200">
          <cell r="A1200">
            <v>40008</v>
          </cell>
        </row>
        <row r="1201">
          <cell r="A1201">
            <v>40008</v>
          </cell>
        </row>
        <row r="1202">
          <cell r="A1202">
            <v>40008</v>
          </cell>
        </row>
        <row r="1203">
          <cell r="A1203">
            <v>40008</v>
          </cell>
        </row>
        <row r="1204">
          <cell r="A1204">
            <v>40008</v>
          </cell>
        </row>
        <row r="1205">
          <cell r="A1205">
            <v>40008</v>
          </cell>
        </row>
        <row r="1206">
          <cell r="A1206">
            <v>40008</v>
          </cell>
        </row>
        <row r="1207">
          <cell r="A1207">
            <v>40008</v>
          </cell>
        </row>
        <row r="1208">
          <cell r="A1208">
            <v>40008</v>
          </cell>
        </row>
        <row r="1209">
          <cell r="A1209">
            <v>40008</v>
          </cell>
        </row>
        <row r="1210">
          <cell r="A1210">
            <v>40008</v>
          </cell>
        </row>
        <row r="1211">
          <cell r="A1211">
            <v>40008</v>
          </cell>
        </row>
        <row r="1212">
          <cell r="A1212">
            <v>40008</v>
          </cell>
        </row>
        <row r="1213">
          <cell r="A1213">
            <v>40008</v>
          </cell>
        </row>
        <row r="1214">
          <cell r="A1214">
            <v>40008</v>
          </cell>
        </row>
        <row r="1215">
          <cell r="A1215">
            <v>40008</v>
          </cell>
        </row>
        <row r="1216">
          <cell r="A1216">
            <v>40008</v>
          </cell>
        </row>
        <row r="1217">
          <cell r="A1217">
            <v>40008</v>
          </cell>
        </row>
        <row r="1218">
          <cell r="A1218">
            <v>40008</v>
          </cell>
        </row>
        <row r="1219">
          <cell r="A1219">
            <v>40008</v>
          </cell>
        </row>
        <row r="1220">
          <cell r="A1220">
            <v>40008</v>
          </cell>
        </row>
        <row r="1221">
          <cell r="A1221">
            <v>40008</v>
          </cell>
        </row>
        <row r="1222">
          <cell r="A1222">
            <v>40008</v>
          </cell>
        </row>
        <row r="1223">
          <cell r="A1223">
            <v>40008</v>
          </cell>
        </row>
        <row r="1224">
          <cell r="A1224">
            <v>40008</v>
          </cell>
        </row>
        <row r="1225">
          <cell r="A1225">
            <v>40008</v>
          </cell>
        </row>
        <row r="1226">
          <cell r="A1226">
            <v>40008</v>
          </cell>
        </row>
        <row r="1227">
          <cell r="A1227">
            <v>40008</v>
          </cell>
        </row>
        <row r="1228">
          <cell r="A1228">
            <v>40008</v>
          </cell>
        </row>
        <row r="1229">
          <cell r="A1229">
            <v>40008</v>
          </cell>
        </row>
        <row r="1230">
          <cell r="A1230">
            <v>40008</v>
          </cell>
        </row>
        <row r="1231">
          <cell r="A1231">
            <v>40008</v>
          </cell>
        </row>
        <row r="1232">
          <cell r="A1232">
            <v>40008</v>
          </cell>
        </row>
        <row r="1233">
          <cell r="A1233">
            <v>40008</v>
          </cell>
        </row>
        <row r="1234">
          <cell r="A1234">
            <v>40008</v>
          </cell>
        </row>
        <row r="1235">
          <cell r="A1235">
            <v>40008</v>
          </cell>
        </row>
        <row r="1236">
          <cell r="A1236">
            <v>40008</v>
          </cell>
        </row>
        <row r="1237">
          <cell r="A1237">
            <v>40008</v>
          </cell>
        </row>
        <row r="1238">
          <cell r="A1238">
            <v>40008</v>
          </cell>
        </row>
        <row r="1239">
          <cell r="A1239">
            <v>40008</v>
          </cell>
        </row>
        <row r="1240">
          <cell r="A1240">
            <v>40008</v>
          </cell>
        </row>
        <row r="1241">
          <cell r="A1241">
            <v>40008</v>
          </cell>
        </row>
        <row r="1242">
          <cell r="A1242">
            <v>40008</v>
          </cell>
        </row>
        <row r="1243">
          <cell r="A1243">
            <v>40008</v>
          </cell>
        </row>
        <row r="1244">
          <cell r="A1244">
            <v>40008</v>
          </cell>
        </row>
        <row r="1245">
          <cell r="A1245">
            <v>40008</v>
          </cell>
        </row>
        <row r="1246">
          <cell r="A1246">
            <v>40008</v>
          </cell>
        </row>
        <row r="1247">
          <cell r="A1247">
            <v>40008</v>
          </cell>
        </row>
        <row r="1248">
          <cell r="A1248">
            <v>40008</v>
          </cell>
        </row>
        <row r="1249">
          <cell r="A1249">
            <v>40008</v>
          </cell>
        </row>
        <row r="1250">
          <cell r="A1250">
            <v>40008</v>
          </cell>
        </row>
        <row r="1251">
          <cell r="A1251">
            <v>40008</v>
          </cell>
        </row>
        <row r="1252">
          <cell r="A1252">
            <v>40008</v>
          </cell>
        </row>
        <row r="1253">
          <cell r="A1253">
            <v>40008</v>
          </cell>
        </row>
        <row r="1254">
          <cell r="A1254">
            <v>40008</v>
          </cell>
        </row>
        <row r="1255">
          <cell r="A1255">
            <v>40008</v>
          </cell>
        </row>
        <row r="1256">
          <cell r="A1256">
            <v>40008</v>
          </cell>
        </row>
        <row r="1257">
          <cell r="A1257">
            <v>40008</v>
          </cell>
        </row>
        <row r="1258">
          <cell r="A1258">
            <v>40008</v>
          </cell>
        </row>
        <row r="1259">
          <cell r="A1259">
            <v>40008</v>
          </cell>
        </row>
        <row r="1260">
          <cell r="A1260">
            <v>40008</v>
          </cell>
        </row>
        <row r="1261">
          <cell r="A1261">
            <v>40008</v>
          </cell>
        </row>
        <row r="1262">
          <cell r="A1262">
            <v>40008</v>
          </cell>
        </row>
        <row r="1263">
          <cell r="A1263">
            <v>40008</v>
          </cell>
        </row>
        <row r="1264">
          <cell r="A1264">
            <v>40008</v>
          </cell>
        </row>
        <row r="1265">
          <cell r="A1265">
            <v>40008</v>
          </cell>
        </row>
        <row r="1266">
          <cell r="A1266">
            <v>40008</v>
          </cell>
        </row>
        <row r="1267">
          <cell r="A1267">
            <v>40008</v>
          </cell>
        </row>
        <row r="1268">
          <cell r="A1268">
            <v>40008</v>
          </cell>
        </row>
        <row r="1269">
          <cell r="A1269">
            <v>40008</v>
          </cell>
        </row>
        <row r="1270">
          <cell r="A1270">
            <v>40008</v>
          </cell>
        </row>
        <row r="1271">
          <cell r="A1271">
            <v>40008</v>
          </cell>
        </row>
        <row r="1272">
          <cell r="A1272">
            <v>40008</v>
          </cell>
        </row>
        <row r="1273">
          <cell r="A1273">
            <v>40008</v>
          </cell>
        </row>
        <row r="1274">
          <cell r="A1274">
            <v>40008</v>
          </cell>
        </row>
        <row r="1275">
          <cell r="A1275">
            <v>40008</v>
          </cell>
        </row>
        <row r="1276">
          <cell r="A1276">
            <v>40008</v>
          </cell>
        </row>
        <row r="1277">
          <cell r="A1277">
            <v>40008</v>
          </cell>
        </row>
        <row r="1278">
          <cell r="A1278">
            <v>40008</v>
          </cell>
        </row>
        <row r="1279">
          <cell r="A1279">
            <v>40008</v>
          </cell>
        </row>
        <row r="1280">
          <cell r="A1280">
            <v>40008</v>
          </cell>
        </row>
        <row r="1281">
          <cell r="A1281">
            <v>40008</v>
          </cell>
        </row>
        <row r="1282">
          <cell r="A1282">
            <v>40008</v>
          </cell>
        </row>
        <row r="1283">
          <cell r="A1283">
            <v>40008</v>
          </cell>
        </row>
        <row r="1284">
          <cell r="A1284">
            <v>40008</v>
          </cell>
        </row>
        <row r="1285">
          <cell r="A1285">
            <v>40008</v>
          </cell>
        </row>
        <row r="1286">
          <cell r="A1286">
            <v>40008</v>
          </cell>
        </row>
        <row r="1287">
          <cell r="A1287">
            <v>40008</v>
          </cell>
        </row>
        <row r="1288">
          <cell r="A1288">
            <v>40008</v>
          </cell>
        </row>
        <row r="1289">
          <cell r="A1289">
            <v>40008</v>
          </cell>
        </row>
        <row r="1290">
          <cell r="A1290">
            <v>40008</v>
          </cell>
        </row>
        <row r="1291">
          <cell r="A1291">
            <v>40008</v>
          </cell>
        </row>
        <row r="1292">
          <cell r="A1292">
            <v>40008</v>
          </cell>
        </row>
        <row r="1293">
          <cell r="A1293">
            <v>40008</v>
          </cell>
        </row>
        <row r="1294">
          <cell r="A1294">
            <v>40008</v>
          </cell>
        </row>
        <row r="1295">
          <cell r="A1295">
            <v>40008</v>
          </cell>
        </row>
        <row r="1296">
          <cell r="A1296">
            <v>40008</v>
          </cell>
        </row>
        <row r="1297">
          <cell r="A1297">
            <v>40008</v>
          </cell>
        </row>
        <row r="1298">
          <cell r="A1298">
            <v>40008</v>
          </cell>
        </row>
        <row r="1299">
          <cell r="A1299">
            <v>40008</v>
          </cell>
        </row>
        <row r="1300">
          <cell r="A1300">
            <v>40008</v>
          </cell>
        </row>
        <row r="1301">
          <cell r="A1301">
            <v>40008</v>
          </cell>
        </row>
        <row r="1302">
          <cell r="A1302">
            <v>40008</v>
          </cell>
        </row>
        <row r="1303">
          <cell r="A1303">
            <v>40008</v>
          </cell>
        </row>
        <row r="1304">
          <cell r="A1304">
            <v>40008</v>
          </cell>
        </row>
        <row r="1305">
          <cell r="A1305">
            <v>40008</v>
          </cell>
        </row>
        <row r="1306">
          <cell r="A1306">
            <v>40008</v>
          </cell>
        </row>
        <row r="1307">
          <cell r="A1307">
            <v>40008</v>
          </cell>
        </row>
        <row r="1308">
          <cell r="A1308">
            <v>40008</v>
          </cell>
        </row>
        <row r="1309">
          <cell r="A1309">
            <v>40008</v>
          </cell>
        </row>
        <row r="1310">
          <cell r="A1310">
            <v>40008</v>
          </cell>
        </row>
        <row r="1311">
          <cell r="A1311">
            <v>40008</v>
          </cell>
        </row>
        <row r="1312">
          <cell r="A1312">
            <v>40008</v>
          </cell>
        </row>
        <row r="1313">
          <cell r="A1313">
            <v>40008</v>
          </cell>
        </row>
        <row r="1314">
          <cell r="A1314">
            <v>40008</v>
          </cell>
        </row>
        <row r="1315">
          <cell r="A1315">
            <v>40008</v>
          </cell>
        </row>
        <row r="1316">
          <cell r="A1316">
            <v>40008</v>
          </cell>
        </row>
        <row r="1317">
          <cell r="A1317">
            <v>40008</v>
          </cell>
        </row>
        <row r="1318">
          <cell r="A1318">
            <v>40008</v>
          </cell>
        </row>
        <row r="1319">
          <cell r="A1319">
            <v>40008</v>
          </cell>
        </row>
        <row r="1320">
          <cell r="A1320">
            <v>40008</v>
          </cell>
        </row>
        <row r="1321">
          <cell r="A1321">
            <v>40008</v>
          </cell>
        </row>
        <row r="1322">
          <cell r="A1322">
            <v>40008</v>
          </cell>
        </row>
        <row r="1323">
          <cell r="A1323">
            <v>40008</v>
          </cell>
        </row>
        <row r="1324">
          <cell r="A1324">
            <v>40008</v>
          </cell>
        </row>
        <row r="1325">
          <cell r="A1325">
            <v>40008</v>
          </cell>
        </row>
        <row r="1326">
          <cell r="A1326">
            <v>40008</v>
          </cell>
        </row>
        <row r="1327">
          <cell r="A1327">
            <v>40008</v>
          </cell>
        </row>
        <row r="1328">
          <cell r="A1328">
            <v>40008</v>
          </cell>
        </row>
        <row r="1329">
          <cell r="A1329">
            <v>40008</v>
          </cell>
        </row>
        <row r="1330">
          <cell r="A1330">
            <v>40008</v>
          </cell>
        </row>
        <row r="1331">
          <cell r="A1331">
            <v>40008</v>
          </cell>
        </row>
        <row r="1332">
          <cell r="A1332">
            <v>40008</v>
          </cell>
        </row>
        <row r="1333">
          <cell r="A1333">
            <v>40008</v>
          </cell>
        </row>
        <row r="1334">
          <cell r="A1334">
            <v>40008</v>
          </cell>
        </row>
        <row r="1335">
          <cell r="A1335">
            <v>40008</v>
          </cell>
        </row>
        <row r="1336">
          <cell r="A1336">
            <v>40008</v>
          </cell>
        </row>
        <row r="1337">
          <cell r="A1337">
            <v>40008</v>
          </cell>
        </row>
        <row r="1338">
          <cell r="A1338">
            <v>40008</v>
          </cell>
        </row>
        <row r="1339">
          <cell r="A1339">
            <v>40008</v>
          </cell>
        </row>
        <row r="1340">
          <cell r="A1340">
            <v>40008</v>
          </cell>
        </row>
        <row r="1341">
          <cell r="A1341">
            <v>40008</v>
          </cell>
        </row>
        <row r="1342">
          <cell r="A1342">
            <v>40008</v>
          </cell>
        </row>
        <row r="1343">
          <cell r="A1343">
            <v>40008</v>
          </cell>
        </row>
        <row r="1344">
          <cell r="A1344">
            <v>40008</v>
          </cell>
        </row>
        <row r="1345">
          <cell r="A1345">
            <v>40008</v>
          </cell>
        </row>
        <row r="1346">
          <cell r="A1346">
            <v>40008</v>
          </cell>
        </row>
        <row r="1347">
          <cell r="A1347">
            <v>40008</v>
          </cell>
        </row>
        <row r="1348">
          <cell r="A1348">
            <v>40008</v>
          </cell>
        </row>
        <row r="1349">
          <cell r="A1349">
            <v>40008</v>
          </cell>
        </row>
        <row r="1350">
          <cell r="A1350">
            <v>40008</v>
          </cell>
        </row>
        <row r="1351">
          <cell r="A1351">
            <v>40008</v>
          </cell>
        </row>
        <row r="1352">
          <cell r="A1352">
            <v>40008</v>
          </cell>
        </row>
        <row r="1353">
          <cell r="A1353">
            <v>40008</v>
          </cell>
        </row>
        <row r="1354">
          <cell r="A1354">
            <v>40008</v>
          </cell>
        </row>
        <row r="1355">
          <cell r="A1355">
            <v>40008</v>
          </cell>
        </row>
        <row r="1356">
          <cell r="A1356">
            <v>40008</v>
          </cell>
        </row>
        <row r="1357">
          <cell r="A1357">
            <v>40008</v>
          </cell>
        </row>
        <row r="1358">
          <cell r="A1358">
            <v>40008</v>
          </cell>
        </row>
        <row r="1359">
          <cell r="A1359">
            <v>40008</v>
          </cell>
        </row>
        <row r="1360">
          <cell r="A1360">
            <v>40008</v>
          </cell>
        </row>
        <row r="1361">
          <cell r="A1361">
            <v>40008</v>
          </cell>
        </row>
        <row r="1362">
          <cell r="A1362">
            <v>40008</v>
          </cell>
        </row>
        <row r="1363">
          <cell r="A1363">
            <v>40008</v>
          </cell>
        </row>
        <row r="1364">
          <cell r="A1364">
            <v>40008</v>
          </cell>
        </row>
        <row r="1365">
          <cell r="A1365">
            <v>40008</v>
          </cell>
        </row>
        <row r="1366">
          <cell r="A1366">
            <v>40008</v>
          </cell>
        </row>
        <row r="1367">
          <cell r="A1367">
            <v>40008</v>
          </cell>
        </row>
        <row r="1368">
          <cell r="A1368">
            <v>40008</v>
          </cell>
        </row>
        <row r="1369">
          <cell r="A1369">
            <v>40008</v>
          </cell>
        </row>
        <row r="1370">
          <cell r="A1370">
            <v>40008</v>
          </cell>
        </row>
        <row r="1371">
          <cell r="A1371">
            <v>40008</v>
          </cell>
        </row>
        <row r="1372">
          <cell r="A1372">
            <v>40008</v>
          </cell>
        </row>
        <row r="1373">
          <cell r="A1373">
            <v>40008</v>
          </cell>
        </row>
        <row r="1374">
          <cell r="A1374">
            <v>40008</v>
          </cell>
        </row>
        <row r="1375">
          <cell r="A1375">
            <v>40008</v>
          </cell>
        </row>
        <row r="1376">
          <cell r="A1376">
            <v>40008</v>
          </cell>
        </row>
        <row r="1377">
          <cell r="A1377">
            <v>40008</v>
          </cell>
        </row>
        <row r="1378">
          <cell r="A1378">
            <v>40008</v>
          </cell>
        </row>
        <row r="1379">
          <cell r="A1379">
            <v>40008</v>
          </cell>
        </row>
        <row r="1380">
          <cell r="A1380">
            <v>40008</v>
          </cell>
        </row>
        <row r="1381">
          <cell r="A1381">
            <v>40008</v>
          </cell>
        </row>
        <row r="1382">
          <cell r="A1382">
            <v>40008</v>
          </cell>
        </row>
        <row r="1383">
          <cell r="A1383">
            <v>40008</v>
          </cell>
        </row>
        <row r="1384">
          <cell r="A1384">
            <v>40008</v>
          </cell>
        </row>
        <row r="1385">
          <cell r="A1385">
            <v>40008</v>
          </cell>
        </row>
        <row r="1386">
          <cell r="A1386">
            <v>40008</v>
          </cell>
        </row>
        <row r="1387">
          <cell r="A1387">
            <v>40008</v>
          </cell>
        </row>
        <row r="1388">
          <cell r="A1388">
            <v>40008</v>
          </cell>
        </row>
        <row r="1389">
          <cell r="A1389">
            <v>40008</v>
          </cell>
        </row>
        <row r="1390">
          <cell r="A1390">
            <v>40008</v>
          </cell>
        </row>
        <row r="1391">
          <cell r="A1391">
            <v>40008</v>
          </cell>
        </row>
        <row r="1392">
          <cell r="A1392">
            <v>40008</v>
          </cell>
        </row>
        <row r="1393">
          <cell r="A1393">
            <v>40008</v>
          </cell>
        </row>
        <row r="1394">
          <cell r="A1394">
            <v>40008</v>
          </cell>
        </row>
        <row r="1395">
          <cell r="A1395">
            <v>40008</v>
          </cell>
        </row>
        <row r="1396">
          <cell r="A1396">
            <v>40008</v>
          </cell>
        </row>
        <row r="1397">
          <cell r="A1397">
            <v>40008</v>
          </cell>
        </row>
        <row r="1398">
          <cell r="A1398">
            <v>40008</v>
          </cell>
        </row>
        <row r="1399">
          <cell r="A1399">
            <v>40008</v>
          </cell>
        </row>
        <row r="1400">
          <cell r="A1400">
            <v>40008</v>
          </cell>
        </row>
        <row r="1401">
          <cell r="A1401">
            <v>40008</v>
          </cell>
        </row>
        <row r="1402">
          <cell r="A1402">
            <v>40008</v>
          </cell>
        </row>
        <row r="1403">
          <cell r="A1403">
            <v>40008</v>
          </cell>
        </row>
        <row r="1404">
          <cell r="A1404">
            <v>40008</v>
          </cell>
        </row>
        <row r="1405">
          <cell r="A1405">
            <v>40008</v>
          </cell>
        </row>
        <row r="1406">
          <cell r="A1406">
            <v>40008</v>
          </cell>
        </row>
        <row r="1407">
          <cell r="A1407">
            <v>40008</v>
          </cell>
        </row>
        <row r="1408">
          <cell r="A1408">
            <v>40008</v>
          </cell>
        </row>
        <row r="1409">
          <cell r="A1409">
            <v>40008</v>
          </cell>
        </row>
        <row r="1410">
          <cell r="A1410">
            <v>40008</v>
          </cell>
        </row>
        <row r="1411">
          <cell r="A1411">
            <v>40008</v>
          </cell>
        </row>
        <row r="1412">
          <cell r="A1412">
            <v>40008</v>
          </cell>
        </row>
        <row r="1413">
          <cell r="A1413">
            <v>40008</v>
          </cell>
        </row>
        <row r="1414">
          <cell r="A1414">
            <v>40008</v>
          </cell>
        </row>
        <row r="1415">
          <cell r="A1415">
            <v>40008</v>
          </cell>
        </row>
        <row r="1416">
          <cell r="A1416">
            <v>40008</v>
          </cell>
        </row>
        <row r="1417">
          <cell r="A1417">
            <v>40008</v>
          </cell>
        </row>
        <row r="1418">
          <cell r="A1418">
            <v>40008</v>
          </cell>
        </row>
        <row r="1419">
          <cell r="A1419">
            <v>40008</v>
          </cell>
        </row>
        <row r="1420">
          <cell r="A1420">
            <v>40008</v>
          </cell>
        </row>
        <row r="1421">
          <cell r="A1421">
            <v>40008</v>
          </cell>
        </row>
        <row r="1422">
          <cell r="A1422">
            <v>40008</v>
          </cell>
        </row>
        <row r="1423">
          <cell r="A1423">
            <v>40008</v>
          </cell>
        </row>
        <row r="1424">
          <cell r="A1424">
            <v>40008</v>
          </cell>
        </row>
        <row r="1425">
          <cell r="A1425">
            <v>40008</v>
          </cell>
        </row>
        <row r="1426">
          <cell r="A1426">
            <v>40008</v>
          </cell>
        </row>
        <row r="1427">
          <cell r="A1427">
            <v>40008</v>
          </cell>
        </row>
        <row r="1428">
          <cell r="A1428">
            <v>40008</v>
          </cell>
        </row>
        <row r="1429">
          <cell r="A1429">
            <v>40008</v>
          </cell>
        </row>
        <row r="1430">
          <cell r="A1430">
            <v>40008</v>
          </cell>
        </row>
        <row r="1431">
          <cell r="A1431">
            <v>40008</v>
          </cell>
        </row>
        <row r="1432">
          <cell r="A1432">
            <v>40008</v>
          </cell>
        </row>
        <row r="1433">
          <cell r="A1433">
            <v>40008</v>
          </cell>
        </row>
        <row r="1434">
          <cell r="A1434">
            <v>40008</v>
          </cell>
        </row>
        <row r="1435">
          <cell r="A1435">
            <v>40008</v>
          </cell>
        </row>
        <row r="1436">
          <cell r="A1436">
            <v>40008</v>
          </cell>
        </row>
        <row r="1437">
          <cell r="A1437">
            <v>40008</v>
          </cell>
        </row>
        <row r="1438">
          <cell r="A1438">
            <v>40008</v>
          </cell>
        </row>
        <row r="1439">
          <cell r="A1439">
            <v>40008</v>
          </cell>
        </row>
        <row r="1440">
          <cell r="A1440">
            <v>40008</v>
          </cell>
        </row>
        <row r="1441">
          <cell r="A1441">
            <v>40008</v>
          </cell>
        </row>
        <row r="1442">
          <cell r="A1442">
            <v>40008</v>
          </cell>
        </row>
        <row r="1443">
          <cell r="A1443">
            <v>40008</v>
          </cell>
        </row>
        <row r="1444">
          <cell r="A1444">
            <v>40008</v>
          </cell>
        </row>
        <row r="1445">
          <cell r="A1445">
            <v>40008</v>
          </cell>
        </row>
        <row r="1446">
          <cell r="A1446">
            <v>40008</v>
          </cell>
        </row>
        <row r="1447">
          <cell r="A1447">
            <v>40008</v>
          </cell>
        </row>
        <row r="1448">
          <cell r="A1448">
            <v>40008</v>
          </cell>
        </row>
        <row r="1449">
          <cell r="A1449">
            <v>40008</v>
          </cell>
        </row>
        <row r="1450">
          <cell r="A1450">
            <v>40008</v>
          </cell>
        </row>
        <row r="1451">
          <cell r="A1451">
            <v>40008</v>
          </cell>
        </row>
        <row r="1452">
          <cell r="A1452">
            <v>40008</v>
          </cell>
        </row>
        <row r="1453">
          <cell r="A1453">
            <v>40008</v>
          </cell>
        </row>
        <row r="1454">
          <cell r="A1454">
            <v>40008</v>
          </cell>
        </row>
        <row r="1455">
          <cell r="A1455">
            <v>40008</v>
          </cell>
        </row>
        <row r="1456">
          <cell r="A1456">
            <v>40008</v>
          </cell>
        </row>
        <row r="1457">
          <cell r="A1457">
            <v>40008</v>
          </cell>
        </row>
        <row r="1458">
          <cell r="A1458">
            <v>40008</v>
          </cell>
        </row>
        <row r="1459">
          <cell r="A1459">
            <v>40008</v>
          </cell>
        </row>
        <row r="1460">
          <cell r="A1460">
            <v>40008</v>
          </cell>
        </row>
        <row r="1461">
          <cell r="A1461">
            <v>40008</v>
          </cell>
        </row>
        <row r="1462">
          <cell r="A1462">
            <v>40008</v>
          </cell>
        </row>
        <row r="1463">
          <cell r="A1463">
            <v>40008</v>
          </cell>
        </row>
        <row r="1464">
          <cell r="A1464">
            <v>40008</v>
          </cell>
        </row>
        <row r="1465">
          <cell r="A1465">
            <v>40008</v>
          </cell>
        </row>
        <row r="1466">
          <cell r="A1466">
            <v>40008</v>
          </cell>
        </row>
        <row r="1467">
          <cell r="A1467">
            <v>40008</v>
          </cell>
        </row>
        <row r="1468">
          <cell r="A1468">
            <v>40008</v>
          </cell>
        </row>
        <row r="1469">
          <cell r="A1469">
            <v>40008</v>
          </cell>
        </row>
        <row r="1470">
          <cell r="A1470">
            <v>40008</v>
          </cell>
        </row>
        <row r="1471">
          <cell r="A1471">
            <v>40008</v>
          </cell>
        </row>
        <row r="1472">
          <cell r="A1472">
            <v>40008</v>
          </cell>
        </row>
        <row r="1473">
          <cell r="A1473">
            <v>40008</v>
          </cell>
        </row>
        <row r="1474">
          <cell r="A1474">
            <v>40008</v>
          </cell>
        </row>
        <row r="1475">
          <cell r="A1475">
            <v>40008</v>
          </cell>
        </row>
        <row r="1476">
          <cell r="A1476">
            <v>40008</v>
          </cell>
        </row>
        <row r="1477">
          <cell r="A1477">
            <v>40008</v>
          </cell>
        </row>
        <row r="1478">
          <cell r="A1478">
            <v>40008</v>
          </cell>
        </row>
        <row r="1479">
          <cell r="A1479">
            <v>40008</v>
          </cell>
        </row>
        <row r="1480">
          <cell r="A1480">
            <v>40008</v>
          </cell>
        </row>
        <row r="1481">
          <cell r="A1481">
            <v>40008</v>
          </cell>
        </row>
        <row r="1482">
          <cell r="A1482">
            <v>40008</v>
          </cell>
        </row>
        <row r="1483">
          <cell r="A1483">
            <v>40008</v>
          </cell>
        </row>
        <row r="1484">
          <cell r="A1484">
            <v>40008</v>
          </cell>
        </row>
        <row r="1485">
          <cell r="A1485">
            <v>40008</v>
          </cell>
        </row>
        <row r="1486">
          <cell r="A1486">
            <v>40008</v>
          </cell>
        </row>
        <row r="1487">
          <cell r="A1487">
            <v>40008</v>
          </cell>
        </row>
        <row r="1488">
          <cell r="A1488">
            <v>40008</v>
          </cell>
        </row>
        <row r="1489">
          <cell r="A1489">
            <v>40008</v>
          </cell>
        </row>
        <row r="1490">
          <cell r="A1490">
            <v>40008</v>
          </cell>
        </row>
        <row r="1491">
          <cell r="A1491">
            <v>40008</v>
          </cell>
        </row>
        <row r="1492">
          <cell r="A1492">
            <v>40008</v>
          </cell>
        </row>
        <row r="1493">
          <cell r="A1493">
            <v>40008</v>
          </cell>
        </row>
        <row r="1494">
          <cell r="A1494">
            <v>40008</v>
          </cell>
        </row>
        <row r="1495">
          <cell r="A1495">
            <v>40008</v>
          </cell>
        </row>
        <row r="1496">
          <cell r="A1496">
            <v>40008</v>
          </cell>
        </row>
        <row r="1497">
          <cell r="A1497">
            <v>40008</v>
          </cell>
        </row>
        <row r="1498">
          <cell r="A1498">
            <v>40008</v>
          </cell>
        </row>
        <row r="1499">
          <cell r="A1499">
            <v>40008</v>
          </cell>
        </row>
        <row r="1500">
          <cell r="A1500">
            <v>40008</v>
          </cell>
        </row>
        <row r="1501">
          <cell r="A1501">
            <v>40008</v>
          </cell>
        </row>
        <row r="1502">
          <cell r="A1502">
            <v>40008</v>
          </cell>
        </row>
        <row r="1503">
          <cell r="A1503">
            <v>40008</v>
          </cell>
        </row>
        <row r="1504">
          <cell r="A1504">
            <v>40008</v>
          </cell>
        </row>
        <row r="1505">
          <cell r="A1505">
            <v>40008</v>
          </cell>
        </row>
        <row r="1506">
          <cell r="A1506">
            <v>40008</v>
          </cell>
        </row>
        <row r="1507">
          <cell r="A1507">
            <v>40008</v>
          </cell>
        </row>
        <row r="1508">
          <cell r="A1508">
            <v>40008</v>
          </cell>
        </row>
        <row r="1509">
          <cell r="A1509">
            <v>40008</v>
          </cell>
        </row>
        <row r="1510">
          <cell r="A1510">
            <v>40008</v>
          </cell>
        </row>
        <row r="1511">
          <cell r="A1511">
            <v>40008</v>
          </cell>
        </row>
        <row r="1512">
          <cell r="A1512">
            <v>40008</v>
          </cell>
        </row>
        <row r="1513">
          <cell r="A1513">
            <v>40008</v>
          </cell>
        </row>
        <row r="1514">
          <cell r="A1514">
            <v>40008</v>
          </cell>
        </row>
        <row r="1515">
          <cell r="A1515">
            <v>40008</v>
          </cell>
        </row>
        <row r="1516">
          <cell r="A1516">
            <v>40008</v>
          </cell>
        </row>
        <row r="1517">
          <cell r="A1517">
            <v>40008</v>
          </cell>
        </row>
        <row r="1518">
          <cell r="A1518">
            <v>40008</v>
          </cell>
        </row>
        <row r="1519">
          <cell r="A1519">
            <v>40008</v>
          </cell>
        </row>
        <row r="1520">
          <cell r="A1520">
            <v>40008</v>
          </cell>
        </row>
        <row r="1521">
          <cell r="A1521">
            <v>40008</v>
          </cell>
        </row>
        <row r="1522">
          <cell r="A1522">
            <v>40008</v>
          </cell>
        </row>
        <row r="1523">
          <cell r="A1523">
            <v>40008</v>
          </cell>
        </row>
        <row r="1524">
          <cell r="A1524">
            <v>40008</v>
          </cell>
        </row>
        <row r="1525">
          <cell r="A1525">
            <v>40008</v>
          </cell>
        </row>
        <row r="1526">
          <cell r="A1526">
            <v>40008</v>
          </cell>
        </row>
        <row r="1527">
          <cell r="A1527">
            <v>40008</v>
          </cell>
        </row>
        <row r="1528">
          <cell r="A1528">
            <v>40008</v>
          </cell>
        </row>
        <row r="1529">
          <cell r="A1529">
            <v>40008</v>
          </cell>
        </row>
        <row r="1530">
          <cell r="A1530">
            <v>40008</v>
          </cell>
        </row>
        <row r="1531">
          <cell r="A1531">
            <v>40008</v>
          </cell>
        </row>
        <row r="1532">
          <cell r="A1532">
            <v>40008</v>
          </cell>
        </row>
        <row r="1533">
          <cell r="A1533">
            <v>40008</v>
          </cell>
        </row>
        <row r="1534">
          <cell r="A1534">
            <v>40008</v>
          </cell>
        </row>
        <row r="1535">
          <cell r="A1535">
            <v>40008</v>
          </cell>
        </row>
        <row r="1536">
          <cell r="A1536">
            <v>40008</v>
          </cell>
        </row>
        <row r="1537">
          <cell r="A1537">
            <v>40008</v>
          </cell>
        </row>
        <row r="1538">
          <cell r="A1538">
            <v>40008</v>
          </cell>
        </row>
        <row r="1539">
          <cell r="A1539">
            <v>40008</v>
          </cell>
        </row>
        <row r="1540">
          <cell r="A1540">
            <v>40008</v>
          </cell>
        </row>
        <row r="1541">
          <cell r="A1541">
            <v>40008</v>
          </cell>
        </row>
        <row r="1542">
          <cell r="A1542">
            <v>40008</v>
          </cell>
        </row>
        <row r="1543">
          <cell r="A1543">
            <v>40008</v>
          </cell>
        </row>
        <row r="1544">
          <cell r="A1544">
            <v>40008</v>
          </cell>
        </row>
        <row r="1545">
          <cell r="A1545">
            <v>40008</v>
          </cell>
        </row>
        <row r="1546">
          <cell r="A1546">
            <v>40008</v>
          </cell>
        </row>
        <row r="1547">
          <cell r="A1547">
            <v>40008</v>
          </cell>
        </row>
        <row r="1548">
          <cell r="A1548">
            <v>40008</v>
          </cell>
        </row>
        <row r="1549">
          <cell r="A1549">
            <v>40008</v>
          </cell>
        </row>
        <row r="1550">
          <cell r="A1550">
            <v>40008</v>
          </cell>
        </row>
        <row r="1551">
          <cell r="A1551">
            <v>40008</v>
          </cell>
        </row>
        <row r="1552">
          <cell r="A1552">
            <v>40008</v>
          </cell>
        </row>
        <row r="1553">
          <cell r="A1553">
            <v>40008</v>
          </cell>
        </row>
        <row r="1554">
          <cell r="A1554">
            <v>40008</v>
          </cell>
        </row>
        <row r="1555">
          <cell r="A1555">
            <v>40008</v>
          </cell>
        </row>
        <row r="1556">
          <cell r="A1556">
            <v>40008</v>
          </cell>
        </row>
        <row r="1557">
          <cell r="A1557">
            <v>40008</v>
          </cell>
        </row>
        <row r="1558">
          <cell r="A1558">
            <v>40008</v>
          </cell>
        </row>
        <row r="1559">
          <cell r="A1559">
            <v>40008</v>
          </cell>
        </row>
        <row r="1560">
          <cell r="A1560">
            <v>40008</v>
          </cell>
        </row>
        <row r="1561">
          <cell r="A1561">
            <v>40008</v>
          </cell>
        </row>
        <row r="1562">
          <cell r="A1562">
            <v>40008</v>
          </cell>
        </row>
        <row r="1563">
          <cell r="A1563">
            <v>40008</v>
          </cell>
        </row>
        <row r="1564">
          <cell r="A1564">
            <v>40008</v>
          </cell>
        </row>
        <row r="1565">
          <cell r="A1565">
            <v>40008</v>
          </cell>
        </row>
        <row r="1566">
          <cell r="A1566">
            <v>40008</v>
          </cell>
        </row>
        <row r="1567">
          <cell r="A1567">
            <v>40008</v>
          </cell>
        </row>
        <row r="1568">
          <cell r="A1568">
            <v>40008</v>
          </cell>
        </row>
        <row r="1569">
          <cell r="A1569">
            <v>40008</v>
          </cell>
        </row>
        <row r="1570">
          <cell r="A1570">
            <v>40008</v>
          </cell>
        </row>
        <row r="1571">
          <cell r="A1571">
            <v>40008</v>
          </cell>
        </row>
        <row r="1572">
          <cell r="A1572">
            <v>40008</v>
          </cell>
        </row>
        <row r="1573">
          <cell r="A1573">
            <v>40008</v>
          </cell>
        </row>
        <row r="1574">
          <cell r="A1574">
            <v>40008</v>
          </cell>
        </row>
        <row r="1575">
          <cell r="A1575">
            <v>40008</v>
          </cell>
        </row>
        <row r="1576">
          <cell r="A1576">
            <v>40008</v>
          </cell>
        </row>
        <row r="1577">
          <cell r="A1577">
            <v>40008</v>
          </cell>
        </row>
        <row r="1578">
          <cell r="A1578">
            <v>40008</v>
          </cell>
        </row>
        <row r="1579">
          <cell r="A1579">
            <v>40008</v>
          </cell>
        </row>
        <row r="1580">
          <cell r="A1580">
            <v>40008</v>
          </cell>
        </row>
        <row r="1581">
          <cell r="A1581">
            <v>40008</v>
          </cell>
        </row>
        <row r="1582">
          <cell r="A1582">
            <v>40008</v>
          </cell>
        </row>
        <row r="1583">
          <cell r="A1583">
            <v>40008</v>
          </cell>
        </row>
        <row r="1584">
          <cell r="A1584">
            <v>40008</v>
          </cell>
        </row>
        <row r="1585">
          <cell r="A1585">
            <v>40008</v>
          </cell>
        </row>
        <row r="1586">
          <cell r="A1586">
            <v>40008</v>
          </cell>
        </row>
        <row r="1587">
          <cell r="A1587">
            <v>40008</v>
          </cell>
        </row>
        <row r="1588">
          <cell r="A1588">
            <v>40008</v>
          </cell>
        </row>
        <row r="1589">
          <cell r="A1589">
            <v>40008</v>
          </cell>
        </row>
        <row r="1590">
          <cell r="A1590">
            <v>40008</v>
          </cell>
        </row>
        <row r="1591">
          <cell r="A1591">
            <v>40008</v>
          </cell>
        </row>
        <row r="1592">
          <cell r="A1592">
            <v>40008</v>
          </cell>
        </row>
        <row r="1593">
          <cell r="A1593">
            <v>40008</v>
          </cell>
        </row>
        <row r="1594">
          <cell r="A1594">
            <v>40008</v>
          </cell>
        </row>
        <row r="1595">
          <cell r="A1595">
            <v>40008</v>
          </cell>
        </row>
        <row r="1596">
          <cell r="A1596">
            <v>40008</v>
          </cell>
        </row>
        <row r="1597">
          <cell r="A1597">
            <v>40008</v>
          </cell>
        </row>
        <row r="1598">
          <cell r="A1598">
            <v>40008</v>
          </cell>
        </row>
        <row r="1599">
          <cell r="A1599">
            <v>40008</v>
          </cell>
        </row>
        <row r="1600">
          <cell r="A1600">
            <v>40008</v>
          </cell>
        </row>
        <row r="1601">
          <cell r="A1601">
            <v>40008</v>
          </cell>
        </row>
        <row r="1602">
          <cell r="A1602">
            <v>40008</v>
          </cell>
        </row>
        <row r="1603">
          <cell r="A1603">
            <v>40008</v>
          </cell>
        </row>
        <row r="1604">
          <cell r="A1604">
            <v>40008</v>
          </cell>
        </row>
        <row r="1605">
          <cell r="A1605">
            <v>40008</v>
          </cell>
        </row>
        <row r="1606">
          <cell r="A1606">
            <v>40008</v>
          </cell>
        </row>
        <row r="1607">
          <cell r="A1607">
            <v>40008</v>
          </cell>
        </row>
        <row r="1608">
          <cell r="A1608">
            <v>40008</v>
          </cell>
        </row>
        <row r="1609">
          <cell r="A1609">
            <v>40008</v>
          </cell>
        </row>
        <row r="1610">
          <cell r="A1610">
            <v>40008</v>
          </cell>
        </row>
        <row r="1611">
          <cell r="A1611">
            <v>40008</v>
          </cell>
        </row>
        <row r="1612">
          <cell r="A1612">
            <v>40008</v>
          </cell>
        </row>
        <row r="1613">
          <cell r="A1613">
            <v>40008</v>
          </cell>
        </row>
        <row r="1614">
          <cell r="A1614">
            <v>40008</v>
          </cell>
        </row>
        <row r="1615">
          <cell r="A1615">
            <v>40008</v>
          </cell>
        </row>
        <row r="1616">
          <cell r="A1616">
            <v>40008</v>
          </cell>
        </row>
        <row r="1617">
          <cell r="A1617">
            <v>40008</v>
          </cell>
        </row>
        <row r="1618">
          <cell r="A1618">
            <v>40008</v>
          </cell>
        </row>
        <row r="1619">
          <cell r="A1619">
            <v>40008</v>
          </cell>
        </row>
        <row r="1620">
          <cell r="A1620">
            <v>40008</v>
          </cell>
        </row>
        <row r="1621">
          <cell r="A1621">
            <v>40008</v>
          </cell>
        </row>
        <row r="1622">
          <cell r="A1622">
            <v>40008</v>
          </cell>
        </row>
        <row r="1623">
          <cell r="A1623">
            <v>40008</v>
          </cell>
        </row>
        <row r="1624">
          <cell r="A1624">
            <v>40008</v>
          </cell>
        </row>
        <row r="1625">
          <cell r="A1625">
            <v>40008</v>
          </cell>
        </row>
        <row r="1626">
          <cell r="A1626">
            <v>40008</v>
          </cell>
        </row>
        <row r="1627">
          <cell r="A1627">
            <v>40008</v>
          </cell>
        </row>
        <row r="1628">
          <cell r="A1628">
            <v>40008</v>
          </cell>
        </row>
        <row r="1629">
          <cell r="A1629">
            <v>40008</v>
          </cell>
        </row>
        <row r="1630">
          <cell r="A1630">
            <v>40008</v>
          </cell>
        </row>
        <row r="1631">
          <cell r="A1631">
            <v>40008</v>
          </cell>
        </row>
        <row r="1632">
          <cell r="A1632">
            <v>40008</v>
          </cell>
        </row>
        <row r="1633">
          <cell r="A1633">
            <v>40008</v>
          </cell>
        </row>
        <row r="1634">
          <cell r="A1634">
            <v>40008</v>
          </cell>
        </row>
        <row r="1635">
          <cell r="A1635">
            <v>40008</v>
          </cell>
        </row>
        <row r="1636">
          <cell r="A1636">
            <v>40008</v>
          </cell>
        </row>
        <row r="1637">
          <cell r="A1637">
            <v>40008</v>
          </cell>
        </row>
        <row r="1638">
          <cell r="A1638">
            <v>40008</v>
          </cell>
        </row>
        <row r="1639">
          <cell r="A1639">
            <v>40008</v>
          </cell>
        </row>
        <row r="1640">
          <cell r="A1640">
            <v>40008</v>
          </cell>
        </row>
        <row r="1641">
          <cell r="A1641">
            <v>40008</v>
          </cell>
        </row>
        <row r="1642">
          <cell r="A1642">
            <v>40008</v>
          </cell>
        </row>
        <row r="1643">
          <cell r="A1643">
            <v>40008</v>
          </cell>
        </row>
        <row r="1644">
          <cell r="A1644">
            <v>40008</v>
          </cell>
        </row>
        <row r="1645">
          <cell r="A1645">
            <v>40008</v>
          </cell>
        </row>
        <row r="1646">
          <cell r="A1646">
            <v>40008</v>
          </cell>
        </row>
        <row r="1647">
          <cell r="A1647">
            <v>40008</v>
          </cell>
        </row>
        <row r="1648">
          <cell r="A1648">
            <v>40008</v>
          </cell>
        </row>
        <row r="1649">
          <cell r="A1649">
            <v>40008</v>
          </cell>
        </row>
        <row r="1650">
          <cell r="A1650">
            <v>40008</v>
          </cell>
        </row>
        <row r="1651">
          <cell r="A1651">
            <v>40008</v>
          </cell>
        </row>
        <row r="1652">
          <cell r="A1652">
            <v>40008</v>
          </cell>
        </row>
        <row r="1653">
          <cell r="A1653">
            <v>40008</v>
          </cell>
        </row>
        <row r="1654">
          <cell r="A1654">
            <v>40008</v>
          </cell>
        </row>
        <row r="1655">
          <cell r="A1655">
            <v>40008</v>
          </cell>
        </row>
        <row r="1656">
          <cell r="A1656">
            <v>40008</v>
          </cell>
        </row>
        <row r="1657">
          <cell r="A1657">
            <v>40008</v>
          </cell>
        </row>
        <row r="1658">
          <cell r="A1658">
            <v>40008</v>
          </cell>
        </row>
        <row r="1659">
          <cell r="A1659">
            <v>40008</v>
          </cell>
        </row>
        <row r="1660">
          <cell r="A1660">
            <v>40008</v>
          </cell>
        </row>
        <row r="1661">
          <cell r="A1661">
            <v>40008</v>
          </cell>
        </row>
        <row r="1662">
          <cell r="A1662">
            <v>40008</v>
          </cell>
        </row>
        <row r="1663">
          <cell r="A1663">
            <v>40008</v>
          </cell>
        </row>
        <row r="1664">
          <cell r="A1664">
            <v>40008</v>
          </cell>
        </row>
        <row r="1665">
          <cell r="A1665">
            <v>40008</v>
          </cell>
        </row>
        <row r="1666">
          <cell r="A1666">
            <v>40008</v>
          </cell>
        </row>
        <row r="1667">
          <cell r="A1667">
            <v>40008</v>
          </cell>
        </row>
        <row r="1668">
          <cell r="A1668">
            <v>40008</v>
          </cell>
        </row>
        <row r="1669">
          <cell r="A1669">
            <v>40008</v>
          </cell>
        </row>
        <row r="1670">
          <cell r="A1670">
            <v>40008</v>
          </cell>
        </row>
        <row r="1671">
          <cell r="A1671">
            <v>40008</v>
          </cell>
        </row>
        <row r="1672">
          <cell r="A1672">
            <v>40008</v>
          </cell>
        </row>
        <row r="1673">
          <cell r="A1673">
            <v>40008</v>
          </cell>
        </row>
        <row r="1674">
          <cell r="A1674">
            <v>40008</v>
          </cell>
        </row>
        <row r="1675">
          <cell r="A1675">
            <v>40008</v>
          </cell>
        </row>
        <row r="1676">
          <cell r="A1676">
            <v>40008</v>
          </cell>
        </row>
        <row r="1677">
          <cell r="A1677">
            <v>40008</v>
          </cell>
        </row>
        <row r="1678">
          <cell r="A1678">
            <v>40008</v>
          </cell>
        </row>
        <row r="1679">
          <cell r="A1679">
            <v>40008</v>
          </cell>
        </row>
        <row r="1680">
          <cell r="A1680">
            <v>40008</v>
          </cell>
        </row>
        <row r="1681">
          <cell r="A1681">
            <v>40008</v>
          </cell>
        </row>
        <row r="1682">
          <cell r="A1682">
            <v>40008</v>
          </cell>
        </row>
        <row r="1683">
          <cell r="A1683">
            <v>40008</v>
          </cell>
        </row>
        <row r="1684">
          <cell r="A1684">
            <v>40008</v>
          </cell>
        </row>
        <row r="1685">
          <cell r="A1685">
            <v>40008</v>
          </cell>
        </row>
        <row r="1686">
          <cell r="A1686">
            <v>40008</v>
          </cell>
        </row>
        <row r="1687">
          <cell r="A1687">
            <v>40008</v>
          </cell>
        </row>
      </sheetData>
      <sheetData sheetId="12"/>
      <sheetData sheetId="13"/>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
      <sheetName val="Loans"/>
      <sheetName val="CDX"/>
      <sheetName val="EM"/>
      <sheetName val="Returns"/>
      <sheetName val="Old Model"/>
      <sheetName val="regression"/>
      <sheetName val="Mode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A3">
            <v>39082</v>
          </cell>
          <cell r="I3">
            <v>39082</v>
          </cell>
          <cell r="S3">
            <v>40724</v>
          </cell>
        </row>
        <row r="4">
          <cell r="S4" t="e">
            <v>#NAME?</v>
          </cell>
        </row>
        <row r="5">
          <cell r="S5" t="e">
            <v>#NAME?</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 val="EU"/>
      <sheetName val="EM"/>
      <sheetName val="Quality Pairs"/>
      <sheetName val="Seniority Pairs"/>
      <sheetName val="Disclosures"/>
    </sheetNames>
    <sheetDataSet>
      <sheetData sheetId="0"/>
      <sheetData sheetId="1"/>
      <sheetData sheetId="2"/>
      <sheetData sheetId="3"/>
      <sheetData sheetId="4">
        <row r="1">
          <cell r="A1" t="str">
            <v>Sr-Sub, Sr-Secured Spreads</v>
          </cell>
        </row>
        <row r="5">
          <cell r="A5" t="str">
            <v/>
          </cell>
          <cell r="B5" t="str">
            <v>HY Sr vs Secured</v>
          </cell>
          <cell r="C5" t="str">
            <v>Pair Count</v>
          </cell>
          <cell r="F5" t="str">
            <v>HY Sr vs Sub</v>
          </cell>
          <cell r="G5" t="str">
            <v>Pair Count</v>
          </cell>
        </row>
        <row r="6">
          <cell r="A6">
            <v>38383</v>
          </cell>
          <cell r="E6">
            <v>38383</v>
          </cell>
        </row>
        <row r="7">
          <cell r="A7">
            <v>38411</v>
          </cell>
          <cell r="E7">
            <v>38411</v>
          </cell>
        </row>
        <row r="8">
          <cell r="A8">
            <v>38442</v>
          </cell>
          <cell r="E8">
            <v>38442</v>
          </cell>
        </row>
        <row r="9">
          <cell r="A9">
            <v>38472</v>
          </cell>
          <cell r="E9">
            <v>38472</v>
          </cell>
        </row>
        <row r="10">
          <cell r="A10">
            <v>38503</v>
          </cell>
          <cell r="E10">
            <v>38503</v>
          </cell>
        </row>
        <row r="11">
          <cell r="A11">
            <v>38533</v>
          </cell>
          <cell r="E11">
            <v>38533</v>
          </cell>
        </row>
        <row r="12">
          <cell r="A12">
            <v>38564</v>
          </cell>
          <cell r="E12">
            <v>38564</v>
          </cell>
        </row>
        <row r="13">
          <cell r="A13">
            <v>38595</v>
          </cell>
          <cell r="E13">
            <v>38595</v>
          </cell>
        </row>
        <row r="14">
          <cell r="A14">
            <v>38625</v>
          </cell>
          <cell r="E14">
            <v>38625</v>
          </cell>
        </row>
        <row r="15">
          <cell r="A15">
            <v>38656</v>
          </cell>
          <cell r="E15">
            <v>38656</v>
          </cell>
        </row>
        <row r="16">
          <cell r="A16">
            <v>38686</v>
          </cell>
          <cell r="E16">
            <v>38686</v>
          </cell>
        </row>
        <row r="17">
          <cell r="A17">
            <v>38717</v>
          </cell>
          <cell r="E17">
            <v>38717</v>
          </cell>
        </row>
        <row r="18">
          <cell r="A18">
            <v>38748</v>
          </cell>
          <cell r="E18">
            <v>38748</v>
          </cell>
        </row>
        <row r="19">
          <cell r="A19">
            <v>38776</v>
          </cell>
          <cell r="E19">
            <v>38776</v>
          </cell>
        </row>
        <row r="20">
          <cell r="A20">
            <v>38807</v>
          </cell>
          <cell r="E20">
            <v>38807</v>
          </cell>
        </row>
        <row r="21">
          <cell r="A21">
            <v>38837</v>
          </cell>
          <cell r="E21">
            <v>38837</v>
          </cell>
        </row>
        <row r="22">
          <cell r="A22">
            <v>38868</v>
          </cell>
          <cell r="E22">
            <v>38868</v>
          </cell>
        </row>
        <row r="23">
          <cell r="A23">
            <v>38898</v>
          </cell>
          <cell r="E23">
            <v>38898</v>
          </cell>
        </row>
        <row r="24">
          <cell r="A24">
            <v>38929</v>
          </cell>
          <cell r="E24">
            <v>38929</v>
          </cell>
        </row>
        <row r="25">
          <cell r="A25">
            <v>38960</v>
          </cell>
          <cell r="E25">
            <v>38960</v>
          </cell>
        </row>
        <row r="26">
          <cell r="A26">
            <v>38990</v>
          </cell>
          <cell r="E26">
            <v>38990</v>
          </cell>
        </row>
        <row r="27">
          <cell r="A27">
            <v>39021</v>
          </cell>
          <cell r="E27">
            <v>39021</v>
          </cell>
        </row>
        <row r="28">
          <cell r="A28">
            <v>39051</v>
          </cell>
          <cell r="E28">
            <v>39051</v>
          </cell>
        </row>
        <row r="29">
          <cell r="A29">
            <v>39082</v>
          </cell>
          <cell r="E29">
            <v>39082</v>
          </cell>
        </row>
        <row r="30">
          <cell r="A30">
            <v>39113</v>
          </cell>
          <cell r="E30">
            <v>39113</v>
          </cell>
        </row>
        <row r="31">
          <cell r="A31">
            <v>39141</v>
          </cell>
          <cell r="E31">
            <v>39141</v>
          </cell>
        </row>
        <row r="32">
          <cell r="A32">
            <v>39172</v>
          </cell>
          <cell r="E32">
            <v>39172</v>
          </cell>
        </row>
        <row r="33">
          <cell r="A33">
            <v>39202</v>
          </cell>
          <cell r="E33">
            <v>39202</v>
          </cell>
        </row>
        <row r="34">
          <cell r="A34">
            <v>39233</v>
          </cell>
          <cell r="E34">
            <v>39233</v>
          </cell>
        </row>
        <row r="35">
          <cell r="A35">
            <v>39263</v>
          </cell>
          <cell r="E35">
            <v>39263</v>
          </cell>
        </row>
        <row r="36">
          <cell r="A36">
            <v>39294</v>
          </cell>
          <cell r="E36">
            <v>39294</v>
          </cell>
        </row>
        <row r="37">
          <cell r="A37">
            <v>39325</v>
          </cell>
          <cell r="E37">
            <v>39325</v>
          </cell>
        </row>
        <row r="38">
          <cell r="A38">
            <v>39355</v>
          </cell>
          <cell r="E38">
            <v>39355</v>
          </cell>
        </row>
        <row r="39">
          <cell r="A39">
            <v>39386</v>
          </cell>
          <cell r="E39">
            <v>39386</v>
          </cell>
        </row>
        <row r="40">
          <cell r="A40">
            <v>39416</v>
          </cell>
          <cell r="E40">
            <v>39416</v>
          </cell>
        </row>
        <row r="41">
          <cell r="A41">
            <v>39447</v>
          </cell>
          <cell r="E41">
            <v>39447</v>
          </cell>
        </row>
        <row r="42">
          <cell r="A42">
            <v>39478</v>
          </cell>
          <cell r="E42">
            <v>39478</v>
          </cell>
        </row>
        <row r="43">
          <cell r="A43">
            <v>39507</v>
          </cell>
          <cell r="E43">
            <v>39507</v>
          </cell>
        </row>
        <row r="44">
          <cell r="A44">
            <v>39538</v>
          </cell>
          <cell r="E44">
            <v>39538</v>
          </cell>
        </row>
        <row r="45">
          <cell r="A45">
            <v>39568</v>
          </cell>
          <cell r="E45">
            <v>39568</v>
          </cell>
        </row>
        <row r="46">
          <cell r="A46">
            <v>39599</v>
          </cell>
          <cell r="E46">
            <v>39599</v>
          </cell>
        </row>
        <row r="47">
          <cell r="A47">
            <v>39629</v>
          </cell>
          <cell r="E47">
            <v>39629</v>
          </cell>
        </row>
        <row r="48">
          <cell r="A48">
            <v>39660</v>
          </cell>
          <cell r="E48">
            <v>39660</v>
          </cell>
        </row>
        <row r="49">
          <cell r="A49">
            <v>39691</v>
          </cell>
          <cell r="E49">
            <v>39691</v>
          </cell>
        </row>
        <row r="50">
          <cell r="A50">
            <v>39721</v>
          </cell>
          <cell r="E50">
            <v>39721</v>
          </cell>
        </row>
        <row r="51">
          <cell r="A51">
            <v>39752</v>
          </cell>
          <cell r="E51">
            <v>39752</v>
          </cell>
        </row>
        <row r="52">
          <cell r="A52">
            <v>39782</v>
          </cell>
          <cell r="E52">
            <v>39782</v>
          </cell>
        </row>
        <row r="53">
          <cell r="A53">
            <v>39813</v>
          </cell>
          <cell r="E53">
            <v>39813</v>
          </cell>
        </row>
        <row r="54">
          <cell r="A54">
            <v>39844</v>
          </cell>
          <cell r="E54">
            <v>39844</v>
          </cell>
        </row>
        <row r="55">
          <cell r="A55">
            <v>39872</v>
          </cell>
          <cell r="E55">
            <v>39872</v>
          </cell>
        </row>
        <row r="56">
          <cell r="A56">
            <v>39903</v>
          </cell>
          <cell r="E56">
            <v>39903</v>
          </cell>
        </row>
        <row r="57">
          <cell r="A57">
            <v>39933</v>
          </cell>
          <cell r="E57">
            <v>39933</v>
          </cell>
        </row>
        <row r="58">
          <cell r="A58">
            <v>39964</v>
          </cell>
          <cell r="E58">
            <v>39964</v>
          </cell>
        </row>
        <row r="59">
          <cell r="A59">
            <v>39994</v>
          </cell>
          <cell r="E59">
            <v>39994</v>
          </cell>
        </row>
        <row r="60">
          <cell r="A60">
            <v>40025</v>
          </cell>
          <cell r="E60">
            <v>40025</v>
          </cell>
        </row>
        <row r="61">
          <cell r="A61">
            <v>40056</v>
          </cell>
          <cell r="E61">
            <v>40056</v>
          </cell>
        </row>
        <row r="62">
          <cell r="A62">
            <v>40086</v>
          </cell>
          <cell r="E62">
            <v>40086</v>
          </cell>
        </row>
        <row r="63">
          <cell r="A63">
            <v>40117</v>
          </cell>
          <cell r="E63">
            <v>40117</v>
          </cell>
        </row>
        <row r="64">
          <cell r="A64">
            <v>40147</v>
          </cell>
          <cell r="E64">
            <v>40147</v>
          </cell>
        </row>
        <row r="65">
          <cell r="A65">
            <v>40178</v>
          </cell>
          <cell r="E65">
            <v>40178</v>
          </cell>
        </row>
        <row r="66">
          <cell r="A66">
            <v>40209</v>
          </cell>
          <cell r="E66">
            <v>40209</v>
          </cell>
        </row>
        <row r="67">
          <cell r="A67">
            <v>40237</v>
          </cell>
          <cell r="E67">
            <v>40237</v>
          </cell>
        </row>
        <row r="68">
          <cell r="A68">
            <v>40268</v>
          </cell>
          <cell r="E68">
            <v>40268</v>
          </cell>
        </row>
        <row r="69">
          <cell r="A69">
            <v>40298</v>
          </cell>
          <cell r="E69">
            <v>40298</v>
          </cell>
        </row>
        <row r="70">
          <cell r="A70">
            <v>40329</v>
          </cell>
          <cell r="E70">
            <v>40329</v>
          </cell>
        </row>
        <row r="71">
          <cell r="A71">
            <v>40359</v>
          </cell>
          <cell r="E71">
            <v>40359</v>
          </cell>
        </row>
        <row r="72">
          <cell r="A72">
            <v>40390</v>
          </cell>
          <cell r="E72">
            <v>40390</v>
          </cell>
        </row>
        <row r="73">
          <cell r="A73">
            <v>40421</v>
          </cell>
          <cell r="E73">
            <v>40421</v>
          </cell>
        </row>
        <row r="74">
          <cell r="A74">
            <v>40451</v>
          </cell>
          <cell r="E74">
            <v>40451</v>
          </cell>
        </row>
        <row r="75">
          <cell r="A75">
            <v>40482</v>
          </cell>
          <cell r="E75">
            <v>40482</v>
          </cell>
        </row>
        <row r="76">
          <cell r="A76">
            <v>40512</v>
          </cell>
          <cell r="E76">
            <v>40512</v>
          </cell>
        </row>
        <row r="77">
          <cell r="A77">
            <v>40543</v>
          </cell>
          <cell r="E77">
            <v>40543</v>
          </cell>
        </row>
        <row r="78">
          <cell r="A78">
            <v>40574</v>
          </cell>
          <cell r="E78">
            <v>40574</v>
          </cell>
        </row>
        <row r="79">
          <cell r="A79">
            <v>40602</v>
          </cell>
          <cell r="E79">
            <v>40602</v>
          </cell>
        </row>
        <row r="80">
          <cell r="A80">
            <v>40633</v>
          </cell>
          <cell r="E80">
            <v>40633</v>
          </cell>
        </row>
        <row r="81">
          <cell r="A81">
            <v>40663</v>
          </cell>
          <cell r="E81">
            <v>40663</v>
          </cell>
        </row>
        <row r="82">
          <cell r="A82">
            <v>40694</v>
          </cell>
          <cell r="E82">
            <v>40694</v>
          </cell>
        </row>
        <row r="83">
          <cell r="A83">
            <v>40724</v>
          </cell>
          <cell r="E83">
            <v>40724</v>
          </cell>
        </row>
        <row r="84">
          <cell r="A84">
            <v>40755</v>
          </cell>
          <cell r="E84">
            <v>40755</v>
          </cell>
        </row>
        <row r="85">
          <cell r="A85">
            <v>40786</v>
          </cell>
          <cell r="E85">
            <v>40786</v>
          </cell>
        </row>
        <row r="86">
          <cell r="A86">
            <v>40816</v>
          </cell>
          <cell r="E86">
            <v>40816</v>
          </cell>
        </row>
        <row r="87">
          <cell r="A87">
            <v>40847</v>
          </cell>
          <cell r="E87">
            <v>40847</v>
          </cell>
        </row>
        <row r="88">
          <cell r="A88">
            <v>40877</v>
          </cell>
          <cell r="E88">
            <v>40877</v>
          </cell>
        </row>
        <row r="89">
          <cell r="A89">
            <v>40908</v>
          </cell>
          <cell r="E89">
            <v>40908</v>
          </cell>
        </row>
      </sheetData>
      <sheetData sheetId="5"/>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Charts"/>
      <sheetName val="Bbgs"/>
      <sheetName val="Best &amp; Worst Performers"/>
      <sheetName val="data"/>
      <sheetName val="chartdata"/>
      <sheetName val="map"/>
    </sheetNames>
    <sheetDataSet>
      <sheetData sheetId="0">
        <row r="3">
          <cell r="B3" t="str">
            <v>June 19th -- present</v>
          </cell>
        </row>
      </sheetData>
      <sheetData sheetId="1"/>
      <sheetData sheetId="2"/>
      <sheetData sheetId="3"/>
      <sheetData sheetId="4"/>
      <sheetData sheetId="5">
        <row r="2">
          <cell r="A2" t="str">
            <v>1D</v>
          </cell>
          <cell r="B2">
            <v>41473</v>
          </cell>
        </row>
        <row r="3">
          <cell r="A3" t="str">
            <v>WTD</v>
          </cell>
        </row>
        <row r="4">
          <cell r="A4" t="str">
            <v>WOW</v>
          </cell>
        </row>
        <row r="5">
          <cell r="A5" t="str">
            <v>MTD</v>
          </cell>
        </row>
        <row r="6">
          <cell r="A6" t="str">
            <v>MOM</v>
          </cell>
        </row>
        <row r="7">
          <cell r="A7" t="str">
            <v>June</v>
          </cell>
        </row>
        <row r="8">
          <cell r="A8" t="str">
            <v>May</v>
          </cell>
        </row>
        <row r="9">
          <cell r="A9" t="str">
            <v>QTD</v>
          </cell>
        </row>
        <row r="10">
          <cell r="A10" t="str">
            <v>QOQ</v>
          </cell>
        </row>
        <row r="11">
          <cell r="A11" t="str">
            <v>YTD</v>
          </cell>
        </row>
        <row r="13">
          <cell r="B13">
            <v>41395</v>
          </cell>
        </row>
        <row r="14">
          <cell r="A14" t="str">
            <v>May 22nd -- present</v>
          </cell>
        </row>
        <row r="15">
          <cell r="A15" t="str">
            <v>Q2 2013</v>
          </cell>
        </row>
        <row r="16">
          <cell r="A16" t="str">
            <v>Q1 2013</v>
          </cell>
        </row>
        <row r="17">
          <cell r="A17" t="str">
            <v>Q4 2012</v>
          </cell>
        </row>
        <row r="18">
          <cell r="A18" t="str">
            <v>Q3 2012</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Charts"/>
      <sheetName val="LeverageStats"/>
    </sheetNames>
    <sheetDataSet>
      <sheetData sheetId="0"/>
      <sheetData sheetId="1"/>
      <sheetData sheetId="2">
        <row r="1">
          <cell r="B1">
            <v>39938</v>
          </cell>
          <cell r="F1" t="str">
            <v>Leverage</v>
          </cell>
          <cell r="G1" t="str">
            <v>Coverage</v>
          </cell>
          <cell r="H1" t="str">
            <v>H0A0 OAS</v>
          </cell>
        </row>
        <row r="3">
          <cell r="A3" t="str">
            <v>SectorGICS18</v>
          </cell>
        </row>
        <row r="24">
          <cell r="A24" t="str">
            <v>SectorGICS18</v>
          </cell>
        </row>
        <row r="45">
          <cell r="A45" t="str">
            <v>SectorGICS18</v>
          </cell>
        </row>
        <row r="62">
          <cell r="H62">
            <v>1308</v>
          </cell>
        </row>
        <row r="67">
          <cell r="A67" t="str">
            <v>LeverageRange</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 Tables"/>
      <sheetName val="Avg Rating_bonds"/>
      <sheetName val="Avg Rating_loans"/>
      <sheetName val="loan_UOPs"/>
      <sheetName val="bond_UOPs"/>
      <sheetName val="bond &amp; loan_UOPs"/>
      <sheetName val="Div &amp; LBOs"/>
      <sheetName val="Cov lite"/>
      <sheetName val="Libor floors"/>
    </sheetNames>
    <sheetDataSet>
      <sheetData sheetId="0" refreshError="1"/>
      <sheetData sheetId="1" refreshError="1"/>
      <sheetData sheetId="2" refreshError="1"/>
      <sheetData sheetId="3" refreshError="1"/>
      <sheetData sheetId="4">
        <row r="6">
          <cell r="A6" t="str">
            <v>Use of Proceeds</v>
          </cell>
          <cell r="B6">
            <v>1996</v>
          </cell>
          <cell r="C6">
            <v>1997</v>
          </cell>
          <cell r="D6">
            <v>1998</v>
          </cell>
          <cell r="E6">
            <v>1999</v>
          </cell>
          <cell r="F6">
            <v>2000</v>
          </cell>
          <cell r="G6">
            <v>2001</v>
          </cell>
          <cell r="H6">
            <v>2002</v>
          </cell>
          <cell r="I6">
            <v>2003</v>
          </cell>
          <cell r="J6">
            <v>2004</v>
          </cell>
          <cell r="K6">
            <v>2005</v>
          </cell>
          <cell r="L6">
            <v>2006</v>
          </cell>
          <cell r="M6">
            <v>2007</v>
          </cell>
          <cell r="N6">
            <v>2008</v>
          </cell>
          <cell r="O6">
            <v>2009</v>
          </cell>
          <cell r="P6">
            <v>2010</v>
          </cell>
          <cell r="Q6" t="str">
            <v>2011 YTD</v>
          </cell>
        </row>
        <row r="19">
          <cell r="A19" t="str">
            <v>Subtotals:</v>
          </cell>
        </row>
      </sheetData>
      <sheetData sheetId="5" refreshError="1"/>
      <sheetData sheetId="6" refreshError="1"/>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nds"/>
      <sheetName val="Loans"/>
      <sheetName val="Bbg"/>
      <sheetName val="UOPs"/>
      <sheetName val="Sectors"/>
      <sheetName val="Full Listing"/>
      <sheetName val="Forecast"/>
      <sheetName val="Disclosures"/>
    </sheetNames>
    <sheetDataSet>
      <sheetData sheetId="0" refreshError="1"/>
      <sheetData sheetId="1" refreshError="1"/>
      <sheetData sheetId="2">
        <row r="1">
          <cell r="C1">
            <v>11</v>
          </cell>
        </row>
        <row r="4">
          <cell r="C4">
            <v>40753</v>
          </cell>
        </row>
      </sheetData>
      <sheetData sheetId="3">
        <row r="6">
          <cell r="A6" t="str">
            <v>Capex</v>
          </cell>
        </row>
      </sheetData>
      <sheetData sheetId="4">
        <row r="6">
          <cell r="A6" t="str">
            <v>Use of Proceeds</v>
          </cell>
        </row>
      </sheetData>
      <sheetData sheetId="5">
        <row r="7">
          <cell r="A7" t="str">
            <v>Date</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otnotes"/>
      <sheetName val="Forecast 2015"/>
      <sheetName val="Forecast 2014"/>
      <sheetName val="Bonds"/>
      <sheetName val="Loans"/>
      <sheetName val="Bbg"/>
      <sheetName val="UOPs"/>
      <sheetName val="Sectors"/>
      <sheetName val="Bond Listing"/>
      <sheetName val="Loan Listing"/>
      <sheetName val="Aggressive"/>
      <sheetName val="Forecast "/>
      <sheetName val="Forecast 1"/>
      <sheetName val="Forecast US"/>
      <sheetName val="CLO issuance"/>
      <sheetName val="Bond Listing by UOP"/>
    </sheetNames>
    <sheetDataSet>
      <sheetData sheetId="0"/>
      <sheetData sheetId="1"/>
      <sheetData sheetId="2"/>
      <sheetData sheetId="3"/>
      <sheetData sheetId="4"/>
      <sheetData sheetId="5">
        <row r="1">
          <cell r="C1">
            <v>11</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Annual Flows"/>
      <sheetName val="Monthly"/>
      <sheetName val="Weekly"/>
      <sheetName val="Data"/>
      <sheetName val="Lookup"/>
    </sheetNames>
    <sheetDataSet>
      <sheetData sheetId="0" refreshError="1"/>
      <sheetData sheetId="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ssues"/>
      <sheetName val="% issuers"/>
      <sheetName val="% par"/>
      <sheetName val="sector distress"/>
      <sheetName val="sector contribution"/>
      <sheetName val="distressed bond list"/>
      <sheetName val="market quartiles"/>
      <sheetName val="Disclosures"/>
    </sheetNames>
    <sheetDataSet>
      <sheetData sheetId="0"/>
      <sheetData sheetId="1"/>
      <sheetData sheetId="2"/>
      <sheetData sheetId="3"/>
      <sheetData sheetId="4">
        <row r="3">
          <cell r="A3">
            <v>40086</v>
          </cell>
        </row>
      </sheetData>
      <sheetData sheetId="5">
        <row r="5">
          <cell r="A5" t="str">
            <v>Issuer Name</v>
          </cell>
        </row>
      </sheetData>
      <sheetData sheetId="6" refreshError="1">
        <row r="5">
          <cell r="B5" t="str">
            <v>25th</v>
          </cell>
          <cell r="C5" t="str">
            <v>75th</v>
          </cell>
          <cell r="D5" t="str">
            <v>75th-25th Percentile</v>
          </cell>
        </row>
      </sheetData>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lations (6)"/>
      <sheetName val="Correlations All (6)"/>
      <sheetName val="Important Disclosures"/>
      <sheetName val="ChartData"/>
      <sheetName val="Disclosures"/>
      <sheetName val="Correlations"/>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15, 16"/>
      <sheetName val="Figure 2, 7, 8, 10, 11"/>
      <sheetName val="Figure 3, 4"/>
      <sheetName val="Figure 5"/>
      <sheetName val="Figure 6"/>
      <sheetName val="Figure 9"/>
      <sheetName val="Figure 12"/>
      <sheetName val="Figure 13, 14"/>
      <sheetName val="Figure 17 ,18"/>
      <sheetName val="Figure 19, 20"/>
      <sheetName val="Figure 21"/>
      <sheetName val="Figure 22"/>
      <sheetName val="Figure 23, 24"/>
      <sheetName val="Figure 25, 26"/>
    </sheetNames>
    <sheetDataSet>
      <sheetData sheetId="0"/>
      <sheetData sheetId="1"/>
      <sheetData sheetId="2"/>
      <sheetData sheetId="3"/>
      <sheetData sheetId="4"/>
      <sheetData sheetId="5">
        <row r="4">
          <cell r="B4" t="str">
            <v>HY Total Debt, YOY Pct Change</v>
          </cell>
        </row>
        <row r="5">
          <cell r="A5">
            <v>39172</v>
          </cell>
          <cell r="B5">
            <v>20.586710176362221</v>
          </cell>
        </row>
        <row r="6">
          <cell r="A6">
            <v>39263</v>
          </cell>
          <cell r="B6">
            <v>21.716414784552107</v>
          </cell>
        </row>
        <row r="7">
          <cell r="A7">
            <v>39355</v>
          </cell>
          <cell r="B7">
            <v>19.513283193092313</v>
          </cell>
        </row>
        <row r="8">
          <cell r="A8">
            <v>39447</v>
          </cell>
          <cell r="B8">
            <v>18.380532288536287</v>
          </cell>
        </row>
        <row r="9">
          <cell r="A9">
            <v>39538</v>
          </cell>
          <cell r="B9">
            <v>17.480319862344018</v>
          </cell>
        </row>
        <row r="10">
          <cell r="A10">
            <v>39629</v>
          </cell>
          <cell r="B10">
            <v>13.466458178002361</v>
          </cell>
        </row>
        <row r="11">
          <cell r="A11">
            <v>39721</v>
          </cell>
          <cell r="B11">
            <v>10.860286767009431</v>
          </cell>
        </row>
        <row r="12">
          <cell r="A12">
            <v>39813</v>
          </cell>
          <cell r="B12">
            <v>8.4311125917300842</v>
          </cell>
        </row>
        <row r="13">
          <cell r="A13">
            <v>39903</v>
          </cell>
          <cell r="B13">
            <v>1.8175154919937375</v>
          </cell>
        </row>
        <row r="14">
          <cell r="A14">
            <v>39994</v>
          </cell>
          <cell r="B14">
            <v>-0.64026733724291685</v>
          </cell>
        </row>
        <row r="15">
          <cell r="A15">
            <v>40086</v>
          </cell>
          <cell r="B15">
            <v>-2.7386086633777618</v>
          </cell>
        </row>
        <row r="16">
          <cell r="A16">
            <v>40178</v>
          </cell>
          <cell r="B16">
            <v>-2.3412386790883311</v>
          </cell>
        </row>
        <row r="17">
          <cell r="A17">
            <v>40268</v>
          </cell>
          <cell r="B17">
            <v>-0.67653822049086321</v>
          </cell>
        </row>
        <row r="18">
          <cell r="A18">
            <v>40359</v>
          </cell>
          <cell r="B18">
            <v>-0.90597031280456042</v>
          </cell>
        </row>
        <row r="19">
          <cell r="A19">
            <v>40451</v>
          </cell>
          <cell r="B19">
            <v>4.8493006225424962</v>
          </cell>
        </row>
      </sheetData>
      <sheetData sheetId="6"/>
      <sheetData sheetId="7"/>
      <sheetData sheetId="8"/>
      <sheetData sheetId="9"/>
      <sheetData sheetId="10"/>
      <sheetData sheetId="11"/>
      <sheetData sheetId="12"/>
      <sheetData sheetId="1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sheetName val="4"/>
      <sheetName val="ChartData"/>
      <sheetName val="cdx"/>
      <sheetName val="1"/>
      <sheetName val="2"/>
      <sheetName val="curves"/>
      <sheetName val="Disclosures"/>
    </sheetNames>
    <sheetDataSet>
      <sheetData sheetId="0"/>
      <sheetData sheetId="1" refreshError="1"/>
      <sheetData sheetId="2"/>
      <sheetData sheetId="3" refreshError="1"/>
      <sheetData sheetId="4">
        <row r="2">
          <cell r="A2">
            <v>40999</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28"/>
  <sheetViews>
    <sheetView showGridLines="0" tabSelected="1" showRuler="0" zoomScale="120" zoomScaleNormal="120" zoomScalePageLayoutView="110" workbookViewId="0">
      <selection activeCell="B5" sqref="B5"/>
    </sheetView>
  </sheetViews>
  <sheetFormatPr defaultColWidth="0" defaultRowHeight="15.6" customHeight="1" zeroHeight="1"/>
  <cols>
    <col min="1" max="1" width="5.28515625" style="91" customWidth="1"/>
    <col min="2" max="2" width="16" style="91" customWidth="1"/>
    <col min="3" max="3" width="30.42578125" style="91" customWidth="1"/>
    <col min="4" max="4" width="21.28515625" style="91" customWidth="1"/>
    <col min="5" max="5" width="6.85546875" style="91" customWidth="1"/>
    <col min="6" max="6" width="5.28515625" style="91" customWidth="1"/>
    <col min="7" max="7" width="5.7109375" style="108" customWidth="1"/>
    <col min="8" max="8" width="15.42578125" style="108" customWidth="1"/>
    <col min="9" max="9" width="5.28515625" style="108" customWidth="1"/>
    <col min="10" max="10" width="9.85546875" style="108" customWidth="1"/>
    <col min="11" max="11" width="5.85546875" style="108" customWidth="1"/>
    <col min="12" max="12" width="0.140625" style="91" customWidth="1"/>
    <col min="13" max="16384" width="10.7109375" style="91" hidden="1"/>
  </cols>
  <sheetData>
    <row r="1" spans="1:11" ht="15.75">
      <c r="A1" s="90"/>
      <c r="B1" s="90"/>
      <c r="C1" s="90"/>
      <c r="D1" s="90"/>
      <c r="E1" s="90"/>
      <c r="F1" s="90"/>
      <c r="G1"/>
      <c r="H1"/>
      <c r="I1"/>
      <c r="J1"/>
      <c r="K1"/>
    </row>
    <row r="2" spans="1:11" ht="29.1" customHeight="1">
      <c r="A2" s="90"/>
      <c r="B2" s="110" t="s">
        <v>1309</v>
      </c>
      <c r="C2" s="111"/>
      <c r="D2" s="111"/>
      <c r="E2" s="111"/>
      <c r="F2" s="90"/>
      <c r="G2"/>
      <c r="H2"/>
      <c r="I2"/>
      <c r="J2"/>
      <c r="K2"/>
    </row>
    <row r="3" spans="1:11" ht="2.1" customHeight="1">
      <c r="A3" s="90"/>
      <c r="B3" s="92"/>
      <c r="C3" s="92"/>
      <c r="D3" s="92"/>
      <c r="E3" s="92"/>
      <c r="F3" s="90"/>
      <c r="G3"/>
      <c r="H3"/>
      <c r="I3"/>
      <c r="J3"/>
      <c r="K3"/>
    </row>
    <row r="4" spans="1:11" ht="28.7" customHeight="1">
      <c r="A4" s="90"/>
      <c r="B4" s="112" t="s">
        <v>1310</v>
      </c>
      <c r="C4" s="111"/>
      <c r="D4" s="111"/>
      <c r="E4" s="111"/>
      <c r="F4" s="90"/>
      <c r="G4"/>
      <c r="H4"/>
      <c r="I4"/>
      <c r="J4"/>
      <c r="K4"/>
    </row>
    <row r="5" spans="1:11" ht="15.75">
      <c r="A5" s="90"/>
      <c r="B5" s="90"/>
      <c r="C5" s="90"/>
      <c r="D5" s="90"/>
      <c r="E5" s="90"/>
      <c r="F5" s="90"/>
      <c r="G5"/>
      <c r="H5"/>
      <c r="I5"/>
      <c r="J5"/>
      <c r="K5"/>
    </row>
    <row r="6" spans="1:11" ht="15.95" customHeight="1">
      <c r="A6" s="90"/>
      <c r="B6" s="90"/>
      <c r="C6" s="90"/>
      <c r="D6" s="90"/>
      <c r="E6" s="90"/>
      <c r="F6" s="90"/>
      <c r="G6"/>
      <c r="H6"/>
      <c r="I6"/>
      <c r="J6"/>
      <c r="K6"/>
    </row>
    <row r="7" spans="1:11" ht="17.25" customHeight="1">
      <c r="A7" s="90"/>
      <c r="B7" s="113" t="e">
        <f ca="1">CONCATENATE(_xll.NextGen.Functions.XmlPart("urn:NextGen/PropertyType/LandingAreas","//RefreshableComponent[@BookmarkName='Info']/Xml/Metadata/@Discipline")," | ",(_xll.NextGen.Functions.XmlPart("urn:NextGen/PropertyType/LandingAreas","//RefreshableComponent[@BookmarkName='Info']/Xml/Metadata/@Date")))</f>
        <v>#NAME?</v>
      </c>
      <c r="C7" s="113"/>
      <c r="D7" s="90"/>
      <c r="E7" s="114"/>
      <c r="F7" s="115"/>
      <c r="G7"/>
      <c r="H7"/>
      <c r="I7"/>
      <c r="J7"/>
      <c r="K7"/>
    </row>
    <row r="8" spans="1:11" ht="15.75">
      <c r="G8" s="93"/>
      <c r="H8" s="93"/>
      <c r="I8" s="93"/>
      <c r="J8" s="93"/>
      <c r="K8" s="93"/>
    </row>
    <row r="9" spans="1:11" ht="14.25" customHeight="1" thickBot="1">
      <c r="G9" s="93"/>
      <c r="H9" s="94"/>
      <c r="I9" s="94"/>
      <c r="J9" s="94"/>
      <c r="K9" s="93"/>
    </row>
    <row r="10" spans="1:11" ht="15.75">
      <c r="B10" s="109"/>
      <c r="C10" s="109"/>
      <c r="D10" s="109"/>
      <c r="E10" s="109"/>
      <c r="G10" s="93"/>
      <c r="H10" s="95"/>
      <c r="I10" s="95"/>
      <c r="J10" s="95"/>
      <c r="K10" s="93"/>
    </row>
    <row r="11" spans="1:11" ht="15.75">
      <c r="B11" s="109"/>
      <c r="C11" s="109"/>
      <c r="D11" s="109"/>
      <c r="E11" s="109"/>
      <c r="G11" s="93"/>
      <c r="H11" s="95"/>
      <c r="I11" s="95"/>
      <c r="J11" s="95"/>
      <c r="K11" s="93"/>
    </row>
    <row r="12" spans="1:11" ht="9.9499999999999993" customHeight="1">
      <c r="B12" s="109"/>
      <c r="C12" s="109"/>
      <c r="D12" s="109"/>
      <c r="E12" s="109"/>
      <c r="G12" s="93"/>
      <c r="H12" s="96" t="e">
        <f ca="1">_xll.NextGen.Functions.XmlPart("urn:NextGen/PropertyType/LandingAreas","//RefreshableComponent[@BookmarkName='Info']/Xml/Metadata/Author/@Name")</f>
        <v>#NAME?</v>
      </c>
      <c r="I12" s="95"/>
      <c r="J12" s="95"/>
      <c r="K12" s="93"/>
    </row>
    <row r="13" spans="1:11" ht="9.9499999999999993" customHeight="1">
      <c r="B13" s="109"/>
      <c r="C13" s="109"/>
      <c r="D13" s="109"/>
      <c r="E13" s="109"/>
      <c r="G13" s="93"/>
      <c r="H13" s="97" t="e">
        <f ca="1">_xll.NextGen.Functions.XmlPart("urn:NextGen/PropertyType/LandingAreas","//RefreshableComponent[@BookmarkName='Info']/Xml/Metadata/Author/@OfficePhone")</f>
        <v>#NAME?</v>
      </c>
      <c r="I13" s="95"/>
      <c r="J13" s="95"/>
      <c r="K13" s="93"/>
    </row>
    <row r="14" spans="1:11" ht="9.9499999999999993" customHeight="1">
      <c r="B14" s="109"/>
      <c r="C14" s="109"/>
      <c r="D14" s="109"/>
      <c r="E14" s="109"/>
      <c r="G14" s="93"/>
      <c r="H14" s="98" t="e">
        <f ca="1">_xll.NextGen.Functions.XmlPart("urn:NextGen/PropertyType/LandingAreas","//RefreshableComponent[@BookmarkName='Info']/Xml/Metadata/Author/@Email")</f>
        <v>#NAME?</v>
      </c>
      <c r="I14" s="95"/>
      <c r="J14" s="95"/>
      <c r="K14" s="93"/>
    </row>
    <row r="15" spans="1:11" ht="3.75" customHeight="1" thickBot="1">
      <c r="B15" s="109"/>
      <c r="C15" s="109"/>
      <c r="D15" s="109"/>
      <c r="E15" s="109"/>
      <c r="G15" s="93"/>
      <c r="H15" s="94"/>
      <c r="I15" s="94"/>
      <c r="J15" s="94"/>
      <c r="K15" s="93"/>
    </row>
    <row r="16" spans="1:11" ht="15.75">
      <c r="B16" s="109"/>
      <c r="C16" s="109"/>
      <c r="D16" s="109"/>
      <c r="E16" s="109"/>
      <c r="G16" s="93"/>
      <c r="H16" s="99"/>
      <c r="I16" s="95"/>
      <c r="J16" s="95"/>
      <c r="K16" s="93"/>
    </row>
    <row r="17" spans="2:11" ht="17.25" customHeight="1">
      <c r="B17" s="109"/>
      <c r="C17" s="109"/>
      <c r="D17" s="109"/>
      <c r="E17" s="109"/>
      <c r="G17" s="93"/>
      <c r="H17" s="93"/>
      <c r="I17" s="93"/>
      <c r="J17" s="93"/>
      <c r="K17" s="93"/>
    </row>
    <row r="18" spans="2:11" ht="12.75" customHeight="1">
      <c r="B18" s="109"/>
      <c r="C18" s="109"/>
      <c r="D18" s="109"/>
      <c r="E18" s="109"/>
      <c r="G18" s="93"/>
      <c r="H18" s="93"/>
      <c r="I18" s="93"/>
      <c r="J18" s="93"/>
      <c r="K18" s="93"/>
    </row>
    <row r="19" spans="2:11" s="100" customFormat="1" ht="12.75" customHeight="1">
      <c r="B19" s="116"/>
      <c r="C19" s="116"/>
      <c r="D19" s="116"/>
      <c r="E19" s="116"/>
      <c r="G19" s="101"/>
      <c r="H19" s="101"/>
      <c r="I19" s="101"/>
      <c r="J19" s="101"/>
      <c r="K19" s="101"/>
    </row>
    <row r="20" spans="2:11" s="100" customFormat="1" ht="12.75" customHeight="1">
      <c r="B20" s="116"/>
      <c r="C20" s="116"/>
      <c r="D20" s="116"/>
      <c r="E20" s="116"/>
      <c r="G20" s="101"/>
      <c r="H20" s="101"/>
      <c r="I20" s="101"/>
      <c r="J20" s="102"/>
      <c r="K20" s="101"/>
    </row>
    <row r="21" spans="2:11" s="100" customFormat="1" ht="12.75" customHeight="1">
      <c r="B21" s="116"/>
      <c r="C21" s="116"/>
      <c r="D21" s="116"/>
      <c r="E21" s="116"/>
      <c r="G21" s="101"/>
      <c r="H21" s="101"/>
      <c r="I21" s="101"/>
      <c r="J21" s="101"/>
      <c r="K21" s="101"/>
    </row>
    <row r="22" spans="2:11" s="100" customFormat="1" ht="12.75" customHeight="1">
      <c r="B22" s="116"/>
      <c r="C22" s="116"/>
      <c r="D22" s="116"/>
      <c r="E22" s="116"/>
      <c r="G22" s="101"/>
      <c r="H22" s="101"/>
      <c r="I22" s="101"/>
      <c r="J22" s="101"/>
      <c r="K22" s="101"/>
    </row>
    <row r="23" spans="2:11" s="100" customFormat="1" ht="12.75" customHeight="1">
      <c r="B23" s="116"/>
      <c r="C23" s="116"/>
      <c r="D23" s="116"/>
      <c r="E23" s="116"/>
      <c r="G23" s="101"/>
      <c r="H23" s="101"/>
      <c r="I23" s="101"/>
      <c r="J23" s="101"/>
      <c r="K23" s="101"/>
    </row>
    <row r="24" spans="2:11" s="100" customFormat="1" ht="12.75" customHeight="1">
      <c r="B24" s="116"/>
      <c r="C24" s="116"/>
      <c r="D24" s="116"/>
      <c r="E24" s="116"/>
      <c r="G24" s="101"/>
      <c r="H24" s="101"/>
      <c r="I24" s="101"/>
      <c r="J24" s="101"/>
      <c r="K24" s="101"/>
    </row>
    <row r="25" spans="2:11" s="100" customFormat="1" ht="12.75" customHeight="1">
      <c r="B25" s="116"/>
      <c r="C25" s="116"/>
      <c r="D25" s="116"/>
      <c r="E25" s="116"/>
      <c r="G25" s="101"/>
      <c r="H25" s="101"/>
      <c r="I25" s="101"/>
      <c r="J25" s="101"/>
      <c r="K25" s="101"/>
    </row>
    <row r="26" spans="2:11" s="100" customFormat="1" ht="12.75" customHeight="1">
      <c r="B26" s="116"/>
      <c r="C26" s="116"/>
      <c r="D26" s="116"/>
      <c r="E26" s="116"/>
      <c r="G26" s="101"/>
      <c r="H26" s="101"/>
      <c r="I26" s="101"/>
      <c r="J26" s="101"/>
      <c r="K26" s="101"/>
    </row>
    <row r="27" spans="2:11" s="100" customFormat="1" ht="12.75" customHeight="1">
      <c r="B27" s="116"/>
      <c r="C27" s="116"/>
      <c r="D27" s="116"/>
      <c r="E27" s="116"/>
      <c r="G27" s="101"/>
      <c r="H27" s="101"/>
      <c r="I27" s="101"/>
      <c r="J27" s="101"/>
      <c r="K27" s="101"/>
    </row>
    <row r="28" spans="2:11" s="100" customFormat="1" ht="12.75" customHeight="1">
      <c r="G28" s="101"/>
      <c r="H28" s="101"/>
      <c r="I28" s="101"/>
      <c r="J28" s="101"/>
      <c r="K28" s="101"/>
    </row>
    <row r="29" spans="2:11" s="100" customFormat="1" ht="12.75" customHeight="1">
      <c r="G29" s="101"/>
      <c r="H29" s="101"/>
      <c r="I29" s="101"/>
      <c r="J29" s="101"/>
      <c r="K29" s="101"/>
    </row>
    <row r="30" spans="2:11" s="100" customFormat="1" ht="12.75" customHeight="1">
      <c r="G30" s="101"/>
      <c r="H30" s="101"/>
      <c r="I30" s="101"/>
      <c r="J30" s="101"/>
      <c r="K30" s="101"/>
    </row>
    <row r="31" spans="2:11" s="100" customFormat="1" ht="12.75" customHeight="1">
      <c r="G31" s="101"/>
      <c r="H31" s="101"/>
      <c r="I31" s="101"/>
      <c r="J31" s="101"/>
      <c r="K31" s="101"/>
    </row>
    <row r="32" spans="2:11" s="100" customFormat="1" ht="12.75" customHeight="1">
      <c r="G32" s="101"/>
      <c r="H32" s="101"/>
      <c r="I32" s="101"/>
      <c r="J32" s="101"/>
      <c r="K32" s="101"/>
    </row>
    <row r="33" spans="7:11" s="100" customFormat="1" ht="12.75" customHeight="1">
      <c r="G33" s="101"/>
      <c r="H33" s="101"/>
      <c r="I33" s="101"/>
      <c r="J33" s="101"/>
      <c r="K33" s="101"/>
    </row>
    <row r="34" spans="7:11" s="100" customFormat="1" ht="12.75" customHeight="1">
      <c r="G34" s="101"/>
      <c r="H34" s="101"/>
      <c r="I34" s="101"/>
      <c r="J34" s="101"/>
      <c r="K34" s="101"/>
    </row>
    <row r="35" spans="7:11" s="100" customFormat="1" ht="12.75" customHeight="1">
      <c r="G35" s="101"/>
      <c r="H35" s="101"/>
      <c r="I35" s="101"/>
      <c r="J35" s="101"/>
      <c r="K35" s="101"/>
    </row>
    <row r="36" spans="7:11" s="100" customFormat="1" ht="12.75" customHeight="1">
      <c r="G36" s="101"/>
      <c r="H36" s="101"/>
      <c r="I36" s="101"/>
      <c r="J36" s="101"/>
      <c r="K36" s="101"/>
    </row>
    <row r="37" spans="7:11" s="100" customFormat="1" ht="12.75" customHeight="1">
      <c r="G37" s="101"/>
      <c r="H37" s="101"/>
      <c r="I37" s="101"/>
      <c r="J37" s="101"/>
      <c r="K37" s="101"/>
    </row>
    <row r="38" spans="7:11" s="100" customFormat="1" ht="12.75" customHeight="1">
      <c r="G38" s="101"/>
      <c r="H38" s="101"/>
      <c r="I38" s="101"/>
      <c r="J38" s="101"/>
      <c r="K38" s="101"/>
    </row>
    <row r="39" spans="7:11" s="100" customFormat="1" ht="12.75" customHeight="1">
      <c r="G39" s="101"/>
      <c r="H39" s="101"/>
      <c r="I39" s="101"/>
      <c r="J39" s="101"/>
      <c r="K39" s="101"/>
    </row>
    <row r="40" spans="7:11" s="100" customFormat="1" ht="12.75" customHeight="1">
      <c r="G40" s="101"/>
      <c r="H40" s="101"/>
      <c r="I40" s="101"/>
      <c r="J40" s="101"/>
      <c r="K40" s="101"/>
    </row>
    <row r="41" spans="7:11" s="100" customFormat="1" ht="12.75" customHeight="1">
      <c r="G41" s="101"/>
      <c r="H41" s="101"/>
      <c r="I41" s="101"/>
      <c r="J41" s="101"/>
      <c r="K41" s="101"/>
    </row>
    <row r="42" spans="7:11" s="100" customFormat="1" ht="12.75" customHeight="1">
      <c r="G42" s="101"/>
      <c r="H42" s="101"/>
      <c r="I42" s="101"/>
      <c r="J42" s="101"/>
      <c r="K42" s="101"/>
    </row>
    <row r="43" spans="7:11" s="100" customFormat="1" ht="12.75" customHeight="1">
      <c r="G43" s="101"/>
      <c r="H43" s="101"/>
      <c r="I43" s="101"/>
      <c r="J43" s="101"/>
      <c r="K43" s="101"/>
    </row>
    <row r="44" spans="7:11" s="100" customFormat="1" ht="12.75" customHeight="1">
      <c r="G44" s="101"/>
      <c r="H44" s="101"/>
      <c r="I44" s="101"/>
      <c r="J44" s="101"/>
      <c r="K44" s="101"/>
    </row>
    <row r="45" spans="7:11" s="100" customFormat="1" ht="12.75" customHeight="1">
      <c r="G45" s="101"/>
      <c r="H45" s="101"/>
      <c r="I45" s="101"/>
      <c r="J45" s="101"/>
      <c r="K45" s="101"/>
    </row>
    <row r="46" spans="7:11" s="100" customFormat="1" ht="12.75" customHeight="1">
      <c r="G46" s="101"/>
      <c r="H46" s="101"/>
      <c r="I46" s="101"/>
      <c r="J46" s="101"/>
      <c r="K46" s="101"/>
    </row>
    <row r="47" spans="7:11" s="100" customFormat="1" ht="12.75" customHeight="1">
      <c r="G47" s="101"/>
      <c r="H47" s="101"/>
      <c r="I47" s="101"/>
      <c r="J47" s="101"/>
      <c r="K47" s="101"/>
    </row>
    <row r="48" spans="7:11" s="100" customFormat="1" ht="12.75" customHeight="1">
      <c r="G48" s="101"/>
      <c r="H48" s="101"/>
      <c r="I48" s="101"/>
      <c r="J48" s="101"/>
      <c r="K48" s="101"/>
    </row>
    <row r="49" spans="2:11" s="100" customFormat="1" ht="12.75" customHeight="1">
      <c r="G49" s="101"/>
      <c r="H49" s="101"/>
      <c r="I49" s="101"/>
      <c r="J49" s="101"/>
      <c r="K49" s="101"/>
    </row>
    <row r="50" spans="2:11" s="100" customFormat="1" ht="12.75" customHeight="1">
      <c r="G50" s="101"/>
      <c r="H50" s="101"/>
      <c r="I50" s="101"/>
      <c r="J50" s="101"/>
      <c r="K50" s="101"/>
    </row>
    <row r="51" spans="2:11" s="100" customFormat="1" ht="12.75" customHeight="1">
      <c r="G51" s="101"/>
      <c r="H51" s="101"/>
      <c r="I51" s="101"/>
      <c r="J51" s="101"/>
      <c r="K51" s="101"/>
    </row>
    <row r="52" spans="2:11" s="100" customFormat="1" ht="12.75" customHeight="1">
      <c r="B52" s="103"/>
      <c r="G52" s="101"/>
      <c r="H52" s="101"/>
      <c r="I52" s="101"/>
      <c r="J52" s="101"/>
      <c r="K52" s="101"/>
    </row>
    <row r="53" spans="2:11" s="100" customFormat="1" ht="12.75" customHeight="1">
      <c r="G53" s="101"/>
      <c r="H53" s="101"/>
      <c r="I53" s="101"/>
      <c r="J53" s="101"/>
      <c r="K53" s="101"/>
    </row>
    <row r="54" spans="2:11" s="100" customFormat="1" ht="12.75" customHeight="1">
      <c r="G54" s="101"/>
      <c r="H54" s="101"/>
      <c r="I54" s="101"/>
      <c r="J54" s="101"/>
      <c r="K54" s="101"/>
    </row>
    <row r="55" spans="2:11" s="100" customFormat="1" ht="12.75" customHeight="1">
      <c r="B55" s="104"/>
      <c r="C55" s="105"/>
      <c r="D55" s="105"/>
      <c r="E55" s="104"/>
      <c r="G55" s="101"/>
      <c r="H55" s="101"/>
      <c r="I55" s="101"/>
      <c r="J55" s="101"/>
      <c r="K55" s="101"/>
    </row>
    <row r="56" spans="2:11" s="100" customFormat="1" ht="12.75" customHeight="1">
      <c r="B56" s="106"/>
      <c r="E56" s="106"/>
      <c r="G56" s="101"/>
      <c r="H56" s="101"/>
      <c r="I56" s="101"/>
      <c r="J56" s="101"/>
      <c r="K56" s="101"/>
    </row>
    <row r="57" spans="2:11" s="100" customFormat="1" ht="12.75" customHeight="1">
      <c r="G57" s="101"/>
      <c r="H57" s="101"/>
      <c r="I57" s="101"/>
      <c r="J57" s="101"/>
      <c r="K57" s="101"/>
    </row>
    <row r="58" spans="2:11" s="100" customFormat="1" ht="12.75" customHeight="1">
      <c r="G58" s="101"/>
      <c r="H58" s="101"/>
      <c r="I58" s="101"/>
      <c r="J58" s="101"/>
      <c r="K58" s="101"/>
    </row>
    <row r="59" spans="2:11" s="100" customFormat="1" ht="12.75" customHeight="1">
      <c r="G59" s="101"/>
      <c r="H59" s="101"/>
      <c r="I59" s="101"/>
      <c r="J59" s="101"/>
      <c r="K59" s="101"/>
    </row>
    <row r="60" spans="2:11" s="100" customFormat="1" ht="12.75" customHeight="1">
      <c r="G60" s="101"/>
      <c r="H60" s="101"/>
      <c r="I60" s="101"/>
      <c r="J60" s="101"/>
      <c r="K60" s="101"/>
    </row>
    <row r="61" spans="2:11" s="100" customFormat="1" ht="12.75" customHeight="1">
      <c r="G61" s="101"/>
      <c r="H61" s="101"/>
      <c r="I61" s="101"/>
      <c r="J61" s="101"/>
      <c r="K61" s="101"/>
    </row>
    <row r="62" spans="2:11" s="100" customFormat="1" ht="12.75" customHeight="1">
      <c r="G62" s="101"/>
      <c r="H62" s="101"/>
      <c r="I62" s="101"/>
      <c r="J62" s="101"/>
      <c r="K62" s="101"/>
    </row>
    <row r="63" spans="2:11" s="100" customFormat="1" ht="12.75" customHeight="1">
      <c r="G63" s="101"/>
      <c r="H63" s="101"/>
      <c r="I63" s="101"/>
      <c r="J63" s="101"/>
      <c r="K63" s="101"/>
    </row>
    <row r="64" spans="2:11" s="100" customFormat="1" ht="12.75" customHeight="1">
      <c r="G64" s="101"/>
      <c r="H64" s="101"/>
      <c r="I64" s="101"/>
      <c r="J64" s="101"/>
      <c r="K64" s="101"/>
    </row>
    <row r="65" spans="7:11" s="100" customFormat="1" ht="12.75" customHeight="1">
      <c r="G65" s="101"/>
      <c r="H65" s="101"/>
      <c r="I65" s="101"/>
      <c r="J65" s="101"/>
      <c r="K65" s="101"/>
    </row>
    <row r="66" spans="7:11" s="100" customFormat="1" ht="12.75" customHeight="1">
      <c r="G66" s="101"/>
      <c r="H66" s="101"/>
      <c r="I66" s="101"/>
      <c r="J66" s="101"/>
      <c r="K66" s="101"/>
    </row>
    <row r="67" spans="7:11" s="100" customFormat="1" ht="12.75" customHeight="1">
      <c r="G67" s="101"/>
      <c r="H67" s="101"/>
      <c r="I67" s="101"/>
      <c r="J67" s="101"/>
      <c r="K67" s="101"/>
    </row>
    <row r="68" spans="7:11" s="100" customFormat="1" ht="12.75" customHeight="1">
      <c r="G68" s="101"/>
      <c r="H68" s="101"/>
      <c r="I68" s="101"/>
      <c r="J68" s="101"/>
      <c r="K68" s="101"/>
    </row>
    <row r="69" spans="7:11" s="100" customFormat="1" ht="12.75" customHeight="1">
      <c r="G69" s="101"/>
      <c r="H69" s="101"/>
      <c r="I69" s="101"/>
      <c r="J69" s="101"/>
      <c r="K69" s="101"/>
    </row>
    <row r="70" spans="7:11" s="100" customFormat="1" ht="12.75" customHeight="1">
      <c r="G70" s="101"/>
      <c r="H70" s="101"/>
      <c r="I70" s="101"/>
      <c r="J70" s="101"/>
      <c r="K70" s="101"/>
    </row>
    <row r="71" spans="7:11" s="100" customFormat="1" ht="12.75" customHeight="1">
      <c r="G71" s="101"/>
      <c r="H71" s="101"/>
      <c r="I71" s="101"/>
      <c r="J71" s="101"/>
      <c r="K71" s="101"/>
    </row>
    <row r="72" spans="7:11" s="100" customFormat="1" ht="12.75" customHeight="1">
      <c r="G72" s="101"/>
      <c r="H72" s="101"/>
      <c r="I72" s="101"/>
      <c r="J72" s="101"/>
      <c r="K72" s="101"/>
    </row>
    <row r="73" spans="7:11" s="100" customFormat="1" ht="12.75" customHeight="1">
      <c r="G73" s="101"/>
      <c r="H73" s="101"/>
      <c r="I73" s="101"/>
      <c r="J73" s="101"/>
      <c r="K73" s="101"/>
    </row>
    <row r="74" spans="7:11" s="100" customFormat="1" ht="12.75" customHeight="1">
      <c r="G74" s="101"/>
      <c r="H74" s="101"/>
      <c r="I74" s="101"/>
      <c r="J74" s="101"/>
      <c r="K74" s="101"/>
    </row>
    <row r="75" spans="7:11" s="100" customFormat="1" ht="12.75" customHeight="1">
      <c r="G75" s="101"/>
      <c r="H75" s="101"/>
      <c r="I75" s="101"/>
      <c r="J75" s="101"/>
      <c r="K75" s="101"/>
    </row>
    <row r="76" spans="7:11" s="100" customFormat="1" ht="12.75" customHeight="1">
      <c r="G76" s="101"/>
      <c r="H76" s="101"/>
      <c r="I76" s="101"/>
      <c r="J76" s="101"/>
      <c r="K76" s="101"/>
    </row>
    <row r="77" spans="7:11" s="100" customFormat="1" ht="12.75" customHeight="1">
      <c r="G77" s="101"/>
      <c r="H77" s="101"/>
      <c r="I77" s="101"/>
      <c r="J77" s="101"/>
      <c r="K77" s="101"/>
    </row>
    <row r="78" spans="7:11" s="100" customFormat="1" ht="12.75" customHeight="1">
      <c r="G78" s="101"/>
      <c r="H78" s="101"/>
      <c r="I78" s="101"/>
      <c r="J78" s="101"/>
      <c r="K78" s="101"/>
    </row>
    <row r="79" spans="7:11" s="100" customFormat="1" ht="12.75" customHeight="1">
      <c r="G79" s="101"/>
      <c r="H79" s="101"/>
      <c r="I79" s="101"/>
      <c r="J79" s="101"/>
      <c r="K79" s="101"/>
    </row>
    <row r="80" spans="7:11" s="100" customFormat="1" ht="12.75" customHeight="1">
      <c r="G80" s="101"/>
      <c r="H80" s="101"/>
      <c r="I80" s="101"/>
      <c r="J80" s="101"/>
      <c r="K80" s="101"/>
    </row>
    <row r="81" spans="7:11" s="100" customFormat="1" ht="12.75" customHeight="1">
      <c r="G81" s="101"/>
      <c r="H81" s="101"/>
      <c r="I81" s="101"/>
      <c r="J81" s="101"/>
      <c r="K81" s="101"/>
    </row>
    <row r="82" spans="7:11" s="100" customFormat="1" ht="12.75" customHeight="1">
      <c r="G82" s="101"/>
      <c r="H82" s="101"/>
      <c r="I82" s="101"/>
      <c r="J82" s="101"/>
      <c r="K82" s="101"/>
    </row>
    <row r="83" spans="7:11" s="100" customFormat="1" ht="12.75" customHeight="1">
      <c r="G83" s="101"/>
      <c r="H83" s="101"/>
      <c r="I83" s="101"/>
      <c r="J83" s="101"/>
      <c r="K83" s="101"/>
    </row>
    <row r="84" spans="7:11" s="100" customFormat="1" ht="12.75" customHeight="1">
      <c r="G84" s="101"/>
      <c r="H84" s="101"/>
      <c r="I84" s="101"/>
      <c r="J84" s="101"/>
      <c r="K84" s="101"/>
    </row>
    <row r="85" spans="7:11" s="100" customFormat="1" ht="12.75" customHeight="1">
      <c r="G85" s="101"/>
      <c r="H85" s="101"/>
      <c r="I85" s="101"/>
      <c r="J85" s="101"/>
      <c r="K85" s="101"/>
    </row>
    <row r="86" spans="7:11" s="100" customFormat="1" ht="12.75" customHeight="1">
      <c r="G86" s="101"/>
      <c r="H86" s="101"/>
      <c r="I86" s="101"/>
      <c r="J86" s="101"/>
      <c r="K86" s="101"/>
    </row>
    <row r="87" spans="7:11" s="100" customFormat="1" ht="12.75" customHeight="1">
      <c r="G87" s="101"/>
      <c r="H87" s="101"/>
      <c r="I87" s="101"/>
      <c r="J87" s="101"/>
      <c r="K87" s="101"/>
    </row>
    <row r="88" spans="7:11" s="100" customFormat="1" ht="12.75" customHeight="1">
      <c r="G88" s="101"/>
      <c r="H88" s="101"/>
      <c r="I88" s="101"/>
      <c r="J88" s="101"/>
      <c r="K88" s="101"/>
    </row>
    <row r="89" spans="7:11" s="100" customFormat="1" ht="12.75" customHeight="1">
      <c r="G89" s="101"/>
      <c r="H89" s="101"/>
      <c r="I89" s="101"/>
      <c r="J89" s="101"/>
      <c r="K89" s="101"/>
    </row>
    <row r="90" spans="7:11" s="100" customFormat="1" ht="12.75" customHeight="1">
      <c r="G90" s="101"/>
      <c r="H90" s="101"/>
      <c r="I90" s="101"/>
      <c r="J90" s="101"/>
      <c r="K90" s="101"/>
    </row>
    <row r="91" spans="7:11" s="100" customFormat="1" ht="12.75" customHeight="1">
      <c r="G91" s="101"/>
      <c r="H91" s="101"/>
      <c r="I91" s="101"/>
      <c r="J91" s="101"/>
      <c r="K91" s="101"/>
    </row>
    <row r="92" spans="7:11" s="100" customFormat="1" ht="12.75" customHeight="1">
      <c r="G92" s="101"/>
      <c r="H92" s="101"/>
      <c r="I92" s="101"/>
      <c r="J92" s="101"/>
      <c r="K92" s="101"/>
    </row>
    <row r="93" spans="7:11" s="100" customFormat="1" ht="12.75" customHeight="1">
      <c r="G93" s="101"/>
      <c r="H93" s="101"/>
      <c r="I93" s="101"/>
      <c r="J93" s="101"/>
      <c r="K93" s="101"/>
    </row>
    <row r="94" spans="7:11" s="100" customFormat="1" ht="12.75" customHeight="1">
      <c r="G94" s="101"/>
      <c r="H94" s="101"/>
      <c r="I94" s="101"/>
      <c r="J94" s="101"/>
      <c r="K94" s="101"/>
    </row>
    <row r="95" spans="7:11" s="100" customFormat="1" ht="12.75" customHeight="1">
      <c r="G95" s="101"/>
      <c r="H95" s="101"/>
      <c r="I95" s="101"/>
      <c r="J95" s="101"/>
      <c r="K95" s="101"/>
    </row>
    <row r="96" spans="7:11" s="100" customFormat="1" ht="12.75" customHeight="1">
      <c r="G96" s="101"/>
      <c r="H96" s="101"/>
      <c r="I96" s="101"/>
      <c r="J96" s="101"/>
      <c r="K96" s="101"/>
    </row>
    <row r="97" spans="7:11" s="100" customFormat="1" ht="12.75" customHeight="1">
      <c r="G97" s="101"/>
      <c r="H97" s="101"/>
      <c r="I97" s="101"/>
      <c r="J97" s="101"/>
      <c r="K97" s="101"/>
    </row>
    <row r="98" spans="7:11" s="100" customFormat="1" ht="12.75" customHeight="1">
      <c r="G98" s="101"/>
      <c r="H98" s="101"/>
      <c r="I98" s="101"/>
      <c r="J98" s="101"/>
      <c r="K98" s="101"/>
    </row>
    <row r="99" spans="7:11" s="100" customFormat="1" ht="12.75" customHeight="1">
      <c r="G99" s="101"/>
      <c r="H99" s="101"/>
      <c r="I99" s="101"/>
      <c r="J99" s="101"/>
      <c r="K99" s="101"/>
    </row>
    <row r="100" spans="7:11" s="100" customFormat="1" ht="12.75" customHeight="1">
      <c r="G100" s="101"/>
      <c r="H100" s="101"/>
      <c r="I100" s="101"/>
      <c r="J100" s="101"/>
      <c r="K100" s="101"/>
    </row>
    <row r="101" spans="7:11" s="100" customFormat="1" ht="12.75" customHeight="1">
      <c r="G101" s="101"/>
      <c r="H101" s="101"/>
      <c r="I101" s="101"/>
      <c r="J101" s="101"/>
      <c r="K101" s="101"/>
    </row>
    <row r="102" spans="7:11" s="100" customFormat="1" ht="12.75" customHeight="1">
      <c r="G102" s="101"/>
      <c r="H102" s="101"/>
      <c r="I102" s="101"/>
      <c r="J102" s="101"/>
      <c r="K102" s="101"/>
    </row>
    <row r="103" spans="7:11" s="100" customFormat="1" ht="12.75" customHeight="1">
      <c r="G103" s="101"/>
      <c r="H103" s="101"/>
      <c r="I103" s="101"/>
      <c r="J103" s="101"/>
      <c r="K103" s="101"/>
    </row>
    <row r="104" spans="7:11" s="100" customFormat="1" ht="12.75" customHeight="1">
      <c r="G104" s="101"/>
      <c r="H104" s="101"/>
      <c r="I104" s="101"/>
      <c r="J104" s="101"/>
      <c r="K104" s="101"/>
    </row>
    <row r="105" spans="7:11" s="100" customFormat="1" ht="12.75" customHeight="1">
      <c r="G105" s="101"/>
      <c r="H105" s="101"/>
      <c r="I105" s="101"/>
      <c r="J105" s="101"/>
      <c r="K105" s="101"/>
    </row>
    <row r="106" spans="7:11" s="100" customFormat="1" ht="12.75" customHeight="1">
      <c r="G106" s="101"/>
      <c r="H106" s="101"/>
      <c r="I106" s="101"/>
      <c r="J106" s="101"/>
      <c r="K106" s="101"/>
    </row>
    <row r="107" spans="7:11" s="100" customFormat="1" ht="12.75" customHeight="1">
      <c r="G107" s="101"/>
      <c r="H107" s="101"/>
      <c r="I107" s="101"/>
      <c r="J107" s="101"/>
      <c r="K107" s="101"/>
    </row>
    <row r="108" spans="7:11" s="100" customFormat="1" ht="12.75" customHeight="1">
      <c r="G108" s="101"/>
      <c r="H108" s="101"/>
      <c r="I108" s="101"/>
      <c r="J108" s="101"/>
      <c r="K108" s="101"/>
    </row>
    <row r="109" spans="7:11" s="100" customFormat="1" ht="12.75" customHeight="1">
      <c r="G109" s="101"/>
      <c r="H109" s="101"/>
      <c r="I109" s="101"/>
      <c r="J109" s="101"/>
      <c r="K109" s="101"/>
    </row>
    <row r="110" spans="7:11" s="100" customFormat="1" ht="12.75" customHeight="1">
      <c r="G110" s="101"/>
      <c r="H110" s="101"/>
      <c r="I110" s="101"/>
      <c r="J110" s="101"/>
      <c r="K110" s="101"/>
    </row>
    <row r="111" spans="7:11" s="100" customFormat="1" ht="12.75" customHeight="1">
      <c r="G111" s="101"/>
      <c r="H111" s="101"/>
      <c r="I111" s="101"/>
      <c r="J111" s="101"/>
      <c r="K111" s="101"/>
    </row>
    <row r="112" spans="7:11" s="100" customFormat="1" ht="12.75" customHeight="1">
      <c r="G112" s="101"/>
      <c r="H112" s="101"/>
      <c r="I112" s="101"/>
      <c r="J112" s="101"/>
      <c r="K112" s="101"/>
    </row>
    <row r="113" spans="1:11" s="100" customFormat="1" ht="12.75" customHeight="1">
      <c r="G113" s="101"/>
      <c r="H113" s="101"/>
      <c r="I113" s="101"/>
      <c r="J113" s="101"/>
      <c r="K113" s="101"/>
    </row>
    <row r="114" spans="1:11" s="100" customFormat="1" ht="12.75" customHeight="1">
      <c r="G114" s="101"/>
      <c r="H114" s="101"/>
      <c r="I114" s="101"/>
      <c r="J114" s="101"/>
      <c r="K114" s="101"/>
    </row>
    <row r="115" spans="1:11" s="100" customFormat="1" ht="12.75" customHeight="1">
      <c r="G115" s="101"/>
      <c r="H115" s="101"/>
      <c r="I115" s="101"/>
      <c r="J115" s="101"/>
      <c r="K115" s="101"/>
    </row>
    <row r="116" spans="1:11" s="100" customFormat="1" ht="12.75" customHeight="1">
      <c r="G116" s="101"/>
      <c r="H116" s="101"/>
      <c r="I116" s="101"/>
      <c r="J116" s="101"/>
      <c r="K116" s="101"/>
    </row>
    <row r="117" spans="1:11" s="100" customFormat="1" ht="12.75" customHeight="1">
      <c r="G117" s="101"/>
      <c r="H117" s="101"/>
      <c r="I117" s="101"/>
      <c r="J117" s="101"/>
      <c r="K117" s="101"/>
    </row>
    <row r="118" spans="1:11" s="100" customFormat="1" ht="12.75" customHeight="1">
      <c r="G118" s="101"/>
      <c r="H118" s="101"/>
      <c r="I118" s="101"/>
      <c r="J118" s="101"/>
      <c r="K118" s="101"/>
    </row>
    <row r="119" spans="1:11" s="100" customFormat="1" ht="12.75" customHeight="1">
      <c r="G119" s="101"/>
      <c r="H119" s="101"/>
      <c r="I119" s="101"/>
      <c r="J119" s="101"/>
      <c r="K119" s="101"/>
    </row>
    <row r="120" spans="1:11" s="100" customFormat="1" ht="12.75" customHeight="1">
      <c r="A120" s="106"/>
      <c r="B120" s="106"/>
      <c r="C120" s="106"/>
      <c r="D120" s="106"/>
      <c r="E120" s="106" t="e">
        <f ca="1">_xll.NextGen.Functions.XmlPart("urn:NextGen/PropertyType/DocumentMetadata","/DocumentMetadata/@Id")</f>
        <v>#NAME?</v>
      </c>
      <c r="F120" s="106"/>
      <c r="G120" s="101"/>
      <c r="H120" s="101"/>
      <c r="I120" s="101"/>
      <c r="J120" s="101"/>
      <c r="K120" s="101"/>
    </row>
    <row r="121" spans="1:11" ht="0.75" customHeight="1">
      <c r="G121" s="93"/>
      <c r="H121" s="93"/>
      <c r="I121" s="93"/>
      <c r="J121" s="93"/>
      <c r="K121" s="93"/>
    </row>
    <row r="122" spans="1:11" ht="12.75" customHeight="1">
      <c r="G122" s="93"/>
      <c r="H122" s="93"/>
      <c r="I122" s="93"/>
      <c r="J122" s="93"/>
      <c r="K122" s="93"/>
    </row>
    <row r="123" spans="1:11" ht="12.75" customHeight="1">
      <c r="G123" s="93"/>
      <c r="H123" s="93"/>
      <c r="I123" s="93"/>
      <c r="J123" s="93"/>
      <c r="K123" s="93"/>
    </row>
    <row r="124" spans="1:11" ht="12.75" customHeight="1">
      <c r="G124" s="93"/>
      <c r="H124" s="93"/>
      <c r="I124" s="93"/>
      <c r="J124" s="93"/>
      <c r="K124" s="93"/>
    </row>
    <row r="125" spans="1:11" ht="12.75" customHeight="1">
      <c r="G125" s="93"/>
      <c r="H125" s="93"/>
      <c r="I125" s="93"/>
      <c r="J125" s="93"/>
      <c r="K125" s="93"/>
    </row>
    <row r="126" spans="1:11" ht="12.75" customHeight="1">
      <c r="G126" s="93"/>
      <c r="H126" s="93"/>
      <c r="I126" s="93"/>
      <c r="J126" s="93"/>
      <c r="K126" s="93"/>
    </row>
    <row r="127" spans="1:11" ht="12.75" customHeight="1">
      <c r="G127" s="93"/>
      <c r="H127" s="93"/>
      <c r="I127" s="93"/>
      <c r="J127" s="93"/>
      <c r="K127" s="93"/>
    </row>
    <row r="128" spans="1:11" ht="15.75" customHeight="1">
      <c r="E128" s="107" t="e">
        <f ca="1">_xll.NextGen.Functions.XmlPart("urn:NextGen/PropertyType/DocumentMetadata","/DocumentMetadata/@Id")</f>
        <v>#NAME?</v>
      </c>
      <c r="G128" s="93"/>
      <c r="H128" s="93"/>
      <c r="I128" s="93"/>
      <c r="J128" s="93"/>
      <c r="K128" s="93"/>
    </row>
    <row r="129" spans="7:11" ht="15.75">
      <c r="G129" s="93"/>
      <c r="H129" s="93"/>
      <c r="I129" s="93"/>
      <c r="J129" s="93"/>
      <c r="K129" s="93"/>
    </row>
    <row r="130" spans="7:11" ht="15.75">
      <c r="G130" s="93"/>
      <c r="H130" s="93"/>
      <c r="I130" s="93"/>
      <c r="J130" s="93"/>
      <c r="K130" s="93"/>
    </row>
    <row r="131" spans="7:11" ht="15.75">
      <c r="G131" s="93"/>
      <c r="H131" s="93"/>
      <c r="I131" s="93"/>
      <c r="J131" s="93"/>
      <c r="K131" s="93"/>
    </row>
    <row r="132" spans="7:11" ht="15.75" hidden="1">
      <c r="G132" s="93"/>
      <c r="H132" s="93"/>
      <c r="I132" s="93"/>
      <c r="J132" s="93"/>
      <c r="K132" s="93"/>
    </row>
    <row r="133" spans="7:11" ht="15.75" hidden="1">
      <c r="G133" s="93"/>
      <c r="H133" s="93"/>
      <c r="I133" s="93"/>
      <c r="J133" s="93"/>
      <c r="K133" s="93"/>
    </row>
    <row r="134" spans="7:11" ht="15.75" hidden="1">
      <c r="G134" s="93"/>
      <c r="H134" s="93"/>
      <c r="I134" s="93"/>
      <c r="J134" s="93"/>
      <c r="K134" s="93"/>
    </row>
    <row r="135" spans="7:11" ht="15.75" hidden="1">
      <c r="G135" s="93"/>
      <c r="H135" s="93"/>
      <c r="I135" s="93"/>
      <c r="J135" s="93"/>
      <c r="K135" s="93"/>
    </row>
    <row r="136" spans="7:11" ht="15.75" hidden="1">
      <c r="G136" s="93"/>
      <c r="H136" s="93"/>
      <c r="I136" s="93"/>
      <c r="J136" s="93"/>
      <c r="K136" s="93"/>
    </row>
    <row r="137" spans="7:11" ht="15.75" hidden="1">
      <c r="G137" s="93"/>
      <c r="H137" s="93"/>
      <c r="I137" s="93"/>
      <c r="J137" s="93"/>
      <c r="K137" s="93"/>
    </row>
    <row r="138" spans="7:11" ht="15.75" hidden="1">
      <c r="G138" s="93"/>
      <c r="H138" s="93"/>
      <c r="I138" s="93"/>
      <c r="J138" s="93"/>
      <c r="K138" s="93"/>
    </row>
    <row r="139" spans="7:11" ht="15.75" hidden="1">
      <c r="G139" s="93"/>
      <c r="H139" s="93"/>
      <c r="I139" s="93"/>
      <c r="J139" s="93"/>
      <c r="K139" s="93"/>
    </row>
    <row r="140" spans="7:11" ht="15.75" hidden="1">
      <c r="G140" s="93"/>
      <c r="H140" s="93"/>
      <c r="I140" s="93"/>
      <c r="J140" s="93"/>
      <c r="K140" s="93"/>
    </row>
    <row r="141" spans="7:11" ht="15.75" hidden="1">
      <c r="G141" s="93"/>
      <c r="H141" s="93"/>
      <c r="I141" s="93"/>
      <c r="J141" s="93"/>
      <c r="K141" s="93"/>
    </row>
    <row r="142" spans="7:11" ht="15.75" hidden="1">
      <c r="G142" s="93"/>
      <c r="H142" s="93"/>
      <c r="I142" s="93"/>
      <c r="J142" s="93"/>
      <c r="K142" s="93"/>
    </row>
    <row r="143" spans="7:11" ht="15.75" hidden="1">
      <c r="G143" s="93"/>
      <c r="H143" s="93"/>
      <c r="I143" s="93"/>
      <c r="J143" s="93"/>
      <c r="K143" s="93"/>
    </row>
    <row r="144" spans="7:11" ht="15.75" hidden="1">
      <c r="G144" s="93"/>
      <c r="H144" s="93"/>
      <c r="I144" s="93"/>
      <c r="J144" s="93"/>
      <c r="K144" s="93"/>
    </row>
    <row r="145" spans="7:11" ht="15.75" hidden="1">
      <c r="G145" s="93"/>
      <c r="H145" s="93"/>
      <c r="I145" s="93"/>
      <c r="J145" s="93"/>
      <c r="K145" s="93"/>
    </row>
    <row r="146" spans="7:11" ht="15.75" hidden="1">
      <c r="G146" s="93"/>
      <c r="H146" s="93"/>
      <c r="I146" s="93"/>
      <c r="J146" s="93"/>
      <c r="K146" s="93"/>
    </row>
    <row r="147" spans="7:11" ht="15.75" hidden="1">
      <c r="G147" s="93"/>
      <c r="H147" s="93"/>
      <c r="I147" s="93"/>
      <c r="J147" s="93"/>
      <c r="K147" s="93"/>
    </row>
    <row r="148" spans="7:11" ht="15.75" hidden="1">
      <c r="G148" s="93"/>
      <c r="H148" s="93"/>
      <c r="I148" s="93"/>
      <c r="J148" s="93"/>
      <c r="K148" s="93"/>
    </row>
    <row r="149" spans="7:11" ht="15.75" hidden="1">
      <c r="G149" s="93"/>
      <c r="H149" s="93"/>
      <c r="I149" s="93"/>
      <c r="J149" s="93"/>
      <c r="K149" s="93"/>
    </row>
    <row r="150" spans="7:11" ht="15.75" hidden="1">
      <c r="G150" s="93"/>
      <c r="H150" s="93"/>
      <c r="I150" s="93"/>
      <c r="J150" s="93"/>
      <c r="K150" s="93"/>
    </row>
    <row r="151" spans="7:11" ht="15.75" hidden="1">
      <c r="G151" s="93"/>
      <c r="H151" s="93"/>
      <c r="I151" s="93"/>
      <c r="J151" s="93"/>
      <c r="K151" s="93"/>
    </row>
    <row r="152" spans="7:11" ht="15.75" hidden="1">
      <c r="G152" s="93"/>
      <c r="H152" s="93"/>
      <c r="I152" s="93"/>
      <c r="J152" s="93"/>
      <c r="K152" s="93"/>
    </row>
    <row r="153" spans="7:11" ht="15.75" hidden="1">
      <c r="G153" s="93"/>
      <c r="H153" s="93"/>
      <c r="I153" s="93"/>
      <c r="J153" s="93"/>
      <c r="K153" s="93"/>
    </row>
    <row r="154" spans="7:11" ht="15.75" hidden="1">
      <c r="G154" s="93"/>
      <c r="H154" s="93"/>
      <c r="I154" s="93"/>
      <c r="J154" s="93"/>
      <c r="K154" s="93"/>
    </row>
    <row r="155" spans="7:11" ht="15.75" hidden="1">
      <c r="G155" s="93"/>
      <c r="H155" s="93"/>
      <c r="I155" s="93"/>
      <c r="J155" s="93"/>
      <c r="K155" s="93"/>
    </row>
    <row r="156" spans="7:11" ht="15.75" hidden="1">
      <c r="G156" s="93"/>
      <c r="H156" s="93"/>
      <c r="I156" s="93"/>
      <c r="J156" s="93"/>
      <c r="K156" s="93"/>
    </row>
    <row r="157" spans="7:11" ht="15.75" hidden="1">
      <c r="G157" s="93"/>
      <c r="H157" s="93"/>
      <c r="I157" s="93"/>
      <c r="J157" s="93"/>
      <c r="K157" s="93"/>
    </row>
    <row r="158" spans="7:11" ht="15.75" hidden="1">
      <c r="G158" s="93"/>
      <c r="H158" s="93"/>
      <c r="I158" s="93"/>
      <c r="J158" s="93"/>
      <c r="K158" s="93"/>
    </row>
    <row r="159" spans="7:11" ht="15.75" hidden="1">
      <c r="G159" s="93"/>
      <c r="H159" s="93"/>
      <c r="I159" s="93"/>
      <c r="J159" s="93"/>
      <c r="K159" s="93"/>
    </row>
    <row r="160" spans="7:11" ht="15.75" hidden="1">
      <c r="G160" s="93"/>
      <c r="H160" s="93"/>
      <c r="I160" s="93"/>
      <c r="J160" s="93"/>
      <c r="K160" s="93"/>
    </row>
    <row r="161" spans="7:11" ht="15.75" hidden="1">
      <c r="G161" s="93"/>
      <c r="H161" s="93"/>
      <c r="I161" s="93"/>
      <c r="J161" s="93"/>
      <c r="K161" s="93"/>
    </row>
    <row r="162" spans="7:11" ht="15.75" hidden="1">
      <c r="G162" s="93"/>
      <c r="H162" s="93"/>
      <c r="I162" s="93"/>
      <c r="J162" s="93"/>
      <c r="K162" s="93"/>
    </row>
    <row r="163" spans="7:11" ht="15.75" hidden="1">
      <c r="G163" s="93"/>
      <c r="H163" s="93"/>
      <c r="I163" s="93"/>
      <c r="J163" s="93"/>
      <c r="K163" s="93"/>
    </row>
    <row r="164" spans="7:11" ht="15.75" hidden="1">
      <c r="G164" s="93"/>
      <c r="H164" s="93"/>
      <c r="I164" s="93"/>
      <c r="J164" s="93"/>
      <c r="K164" s="93"/>
    </row>
    <row r="165" spans="7:11" ht="15.75" hidden="1">
      <c r="G165" s="93"/>
      <c r="H165" s="93"/>
      <c r="I165" s="93"/>
      <c r="J165" s="93"/>
      <c r="K165" s="93"/>
    </row>
    <row r="166" spans="7:11" ht="15.75" hidden="1">
      <c r="G166" s="93"/>
      <c r="H166" s="93"/>
      <c r="I166" s="93"/>
      <c r="J166" s="93"/>
      <c r="K166" s="93"/>
    </row>
    <row r="167" spans="7:11" ht="15.75" hidden="1">
      <c r="G167" s="93"/>
      <c r="H167" s="93"/>
      <c r="I167" s="93"/>
      <c r="J167" s="93"/>
      <c r="K167" s="93"/>
    </row>
    <row r="168" spans="7:11" ht="15.75" hidden="1">
      <c r="G168" s="93"/>
      <c r="H168" s="93"/>
      <c r="I168" s="93"/>
      <c r="J168" s="93"/>
      <c r="K168" s="93"/>
    </row>
    <row r="169" spans="7:11" ht="15.75" hidden="1">
      <c r="G169" s="93"/>
      <c r="H169" s="93"/>
      <c r="I169" s="93"/>
      <c r="J169" s="93"/>
      <c r="K169" s="93"/>
    </row>
    <row r="170" spans="7:11" ht="15.75" hidden="1">
      <c r="G170" s="93"/>
      <c r="H170" s="93"/>
      <c r="I170" s="93"/>
      <c r="J170" s="93"/>
      <c r="K170" s="93"/>
    </row>
    <row r="171" spans="7:11" ht="15.75" hidden="1">
      <c r="G171" s="93"/>
      <c r="H171" s="93"/>
      <c r="I171" s="93"/>
      <c r="J171" s="93"/>
      <c r="K171" s="93"/>
    </row>
    <row r="172" spans="7:11" ht="15.75" hidden="1">
      <c r="G172" s="93"/>
      <c r="H172" s="93"/>
      <c r="I172" s="93"/>
      <c r="J172" s="93"/>
      <c r="K172" s="93"/>
    </row>
    <row r="173" spans="7:11" ht="15.75" hidden="1">
      <c r="G173" s="93"/>
      <c r="H173" s="93"/>
      <c r="I173" s="93"/>
      <c r="J173" s="93"/>
      <c r="K173" s="93"/>
    </row>
    <row r="174" spans="7:11" ht="15.75" hidden="1">
      <c r="G174" s="93"/>
      <c r="H174" s="93"/>
      <c r="I174" s="93"/>
      <c r="J174" s="93"/>
      <c r="K174" s="93"/>
    </row>
    <row r="175" spans="7:11" ht="15.75" hidden="1">
      <c r="G175" s="93"/>
      <c r="H175" s="93"/>
      <c r="I175" s="93"/>
      <c r="J175" s="93"/>
      <c r="K175" s="93"/>
    </row>
    <row r="176" spans="7:11" ht="15.75" hidden="1">
      <c r="G176" s="93"/>
      <c r="H176" s="93"/>
      <c r="I176" s="93"/>
      <c r="J176" s="93"/>
      <c r="K176" s="93"/>
    </row>
    <row r="177" spans="7:11" ht="15.75" hidden="1">
      <c r="G177" s="93"/>
      <c r="H177" s="93"/>
      <c r="I177" s="93"/>
      <c r="J177" s="93"/>
      <c r="K177" s="93"/>
    </row>
    <row r="178" spans="7:11" ht="15.75" hidden="1">
      <c r="G178" s="93"/>
      <c r="H178" s="93"/>
      <c r="I178" s="93"/>
      <c r="J178" s="93"/>
      <c r="K178" s="93"/>
    </row>
    <row r="179" spans="7:11" ht="15.75" hidden="1">
      <c r="G179" s="93"/>
      <c r="H179" s="93"/>
      <c r="I179" s="93"/>
      <c r="J179" s="93"/>
      <c r="K179" s="93"/>
    </row>
    <row r="180" spans="7:11" ht="15.75" hidden="1">
      <c r="G180" s="93"/>
      <c r="H180" s="93"/>
      <c r="I180" s="93"/>
      <c r="J180" s="93"/>
      <c r="K180" s="93"/>
    </row>
    <row r="181" spans="7:11" ht="15.75" hidden="1">
      <c r="G181" s="93"/>
      <c r="H181" s="93"/>
      <c r="I181" s="93"/>
      <c r="J181" s="93"/>
      <c r="K181" s="93"/>
    </row>
    <row r="182" spans="7:11" ht="15.75" hidden="1">
      <c r="G182" s="93"/>
      <c r="H182" s="93"/>
      <c r="I182" s="93"/>
      <c r="J182" s="93"/>
      <c r="K182" s="93"/>
    </row>
    <row r="183" spans="7:11" ht="15.75" hidden="1">
      <c r="G183" s="93"/>
      <c r="H183" s="93"/>
      <c r="I183" s="93"/>
      <c r="J183" s="93"/>
      <c r="K183" s="93"/>
    </row>
    <row r="184" spans="7:11" ht="15.75" hidden="1">
      <c r="G184" s="93"/>
      <c r="H184" s="93"/>
      <c r="I184" s="93"/>
      <c r="J184" s="93"/>
      <c r="K184" s="93"/>
    </row>
    <row r="185" spans="7:11" ht="15.75" hidden="1">
      <c r="G185" s="93"/>
      <c r="H185" s="93"/>
      <c r="I185" s="93"/>
      <c r="J185" s="93"/>
      <c r="K185" s="93"/>
    </row>
    <row r="186" spans="7:11" ht="15.75" hidden="1">
      <c r="G186" s="93"/>
      <c r="H186" s="93"/>
      <c r="I186" s="93"/>
      <c r="J186" s="93"/>
      <c r="K186" s="93"/>
    </row>
    <row r="187" spans="7:11" ht="15.75" hidden="1">
      <c r="G187" s="93"/>
      <c r="H187" s="93"/>
      <c r="I187" s="93"/>
      <c r="J187" s="93"/>
      <c r="K187" s="93"/>
    </row>
    <row r="188" spans="7:11" ht="15.75" hidden="1">
      <c r="G188" s="93"/>
      <c r="H188" s="93"/>
      <c r="I188" s="93"/>
      <c r="J188" s="93"/>
      <c r="K188" s="93"/>
    </row>
    <row r="189" spans="7:11" ht="15.75" hidden="1">
      <c r="G189" s="93"/>
      <c r="H189" s="93"/>
      <c r="I189" s="93"/>
      <c r="J189" s="93"/>
      <c r="K189" s="93"/>
    </row>
    <row r="190" spans="7:11" ht="15.75" hidden="1">
      <c r="G190" s="93"/>
      <c r="H190" s="93"/>
      <c r="I190" s="93"/>
      <c r="J190" s="93"/>
      <c r="K190" s="93"/>
    </row>
    <row r="191" spans="7:11" ht="15.75" hidden="1">
      <c r="G191" s="93"/>
      <c r="H191" s="93"/>
      <c r="I191" s="93"/>
      <c r="J191" s="93"/>
      <c r="K191" s="93"/>
    </row>
    <row r="192" spans="7:11" ht="15.75" hidden="1">
      <c r="G192" s="93"/>
      <c r="H192" s="93"/>
      <c r="I192" s="93"/>
      <c r="J192" s="93"/>
      <c r="K192" s="93"/>
    </row>
    <row r="193" spans="7:11" ht="15.75" hidden="1">
      <c r="G193" s="93"/>
      <c r="H193" s="93"/>
      <c r="I193" s="93"/>
      <c r="J193" s="93"/>
      <c r="K193" s="93"/>
    </row>
    <row r="194" spans="7:11" ht="15.75" hidden="1">
      <c r="G194" s="93"/>
      <c r="H194" s="93"/>
      <c r="I194" s="93"/>
      <c r="J194" s="93"/>
      <c r="K194" s="93"/>
    </row>
    <row r="195" spans="7:11" ht="15.75" hidden="1">
      <c r="G195" s="93"/>
      <c r="H195" s="93"/>
      <c r="I195" s="93"/>
      <c r="J195" s="93"/>
      <c r="K195" s="93"/>
    </row>
    <row r="196" spans="7:11" ht="15.75" hidden="1">
      <c r="G196" s="93"/>
      <c r="H196" s="93"/>
      <c r="I196" s="93"/>
      <c r="J196" s="93"/>
      <c r="K196" s="93"/>
    </row>
    <row r="197" spans="7:11" ht="15.75" hidden="1">
      <c r="G197" s="93"/>
      <c r="H197" s="93"/>
      <c r="I197" s="93"/>
      <c r="J197" s="93"/>
      <c r="K197" s="93"/>
    </row>
    <row r="198" spans="7:11" ht="15.75" hidden="1">
      <c r="G198" s="93"/>
      <c r="H198" s="93"/>
      <c r="I198" s="93"/>
      <c r="J198" s="93"/>
      <c r="K198" s="93"/>
    </row>
    <row r="199" spans="7:11" ht="15.75" hidden="1">
      <c r="G199" s="93"/>
      <c r="H199" s="93"/>
      <c r="I199" s="93"/>
      <c r="J199" s="93"/>
      <c r="K199" s="93"/>
    </row>
    <row r="200" spans="7:11" ht="15.75" hidden="1">
      <c r="G200" s="93"/>
      <c r="H200" s="93"/>
      <c r="I200" s="93"/>
      <c r="J200" s="93"/>
      <c r="K200" s="93"/>
    </row>
    <row r="201" spans="7:11" ht="15.75" hidden="1">
      <c r="G201" s="93"/>
      <c r="H201" s="93"/>
      <c r="I201" s="93"/>
      <c r="J201" s="93"/>
      <c r="K201" s="93"/>
    </row>
    <row r="202" spans="7:11" ht="15.75" hidden="1">
      <c r="G202" s="93"/>
      <c r="H202" s="93"/>
      <c r="I202" s="93"/>
      <c r="J202" s="93"/>
      <c r="K202" s="93"/>
    </row>
    <row r="203" spans="7:11" ht="15.75" hidden="1">
      <c r="G203" s="93"/>
      <c r="H203" s="93"/>
      <c r="I203" s="93"/>
      <c r="J203" s="93"/>
      <c r="K203" s="93"/>
    </row>
    <row r="204" spans="7:11" ht="15.75" hidden="1">
      <c r="G204" s="93"/>
      <c r="H204" s="93"/>
      <c r="I204" s="93"/>
      <c r="J204" s="93"/>
      <c r="K204" s="93"/>
    </row>
    <row r="205" spans="7:11" ht="15.75" hidden="1">
      <c r="G205" s="93"/>
      <c r="H205" s="93"/>
      <c r="I205" s="93"/>
      <c r="J205" s="93"/>
      <c r="K205" s="93"/>
    </row>
    <row r="206" spans="7:11" ht="15.75" hidden="1">
      <c r="G206" s="93"/>
      <c r="H206" s="93"/>
      <c r="I206" s="93"/>
      <c r="J206" s="93"/>
      <c r="K206" s="93"/>
    </row>
    <row r="207" spans="7:11" ht="15.75" hidden="1">
      <c r="G207" s="93"/>
      <c r="H207" s="93"/>
      <c r="I207" s="93"/>
      <c r="J207" s="93"/>
      <c r="K207" s="93"/>
    </row>
    <row r="208" spans="7:11" ht="15.75" hidden="1">
      <c r="G208" s="93"/>
      <c r="H208" s="93"/>
      <c r="I208" s="93"/>
      <c r="J208" s="93"/>
      <c r="K208" s="93"/>
    </row>
    <row r="209" spans="7:11" ht="15.75" hidden="1">
      <c r="G209" s="93"/>
      <c r="H209" s="93"/>
      <c r="I209" s="93"/>
      <c r="J209" s="93"/>
      <c r="K209" s="93"/>
    </row>
    <row r="210" spans="7:11" ht="15.75" hidden="1">
      <c r="G210" s="93"/>
      <c r="H210" s="93"/>
      <c r="I210" s="93"/>
      <c r="J210" s="93"/>
      <c r="K210" s="93"/>
    </row>
    <row r="211" spans="7:11" ht="15.75" hidden="1">
      <c r="G211" s="93"/>
      <c r="H211" s="93"/>
      <c r="I211" s="93"/>
      <c r="J211" s="93"/>
      <c r="K211" s="93"/>
    </row>
    <row r="212" spans="7:11" ht="15.75" hidden="1">
      <c r="G212" s="93"/>
      <c r="H212" s="93"/>
      <c r="I212" s="93"/>
      <c r="J212" s="93"/>
      <c r="K212" s="93"/>
    </row>
    <row r="213" spans="7:11" ht="15.75" hidden="1">
      <c r="G213" s="93"/>
      <c r="H213" s="93"/>
      <c r="I213" s="93"/>
      <c r="J213" s="93"/>
      <c r="K213" s="93"/>
    </row>
    <row r="214" spans="7:11" ht="15.75" hidden="1">
      <c r="G214" s="93"/>
      <c r="H214" s="93"/>
      <c r="I214" s="93"/>
      <c r="J214" s="93"/>
      <c r="K214" s="93"/>
    </row>
    <row r="215" spans="7:11" ht="15.75" hidden="1">
      <c r="G215" s="93"/>
      <c r="H215" s="93"/>
      <c r="I215" s="93"/>
      <c r="J215" s="93"/>
      <c r="K215" s="93"/>
    </row>
    <row r="216" spans="7:11" ht="15.75" hidden="1">
      <c r="G216" s="93"/>
      <c r="H216" s="93"/>
      <c r="I216" s="93"/>
      <c r="J216" s="93"/>
      <c r="K216" s="93"/>
    </row>
    <row r="217" spans="7:11" ht="15.75" hidden="1">
      <c r="G217" s="93"/>
      <c r="H217" s="93"/>
      <c r="I217" s="93"/>
      <c r="J217" s="93"/>
      <c r="K217" s="93"/>
    </row>
    <row r="218" spans="7:11" ht="15.75" hidden="1">
      <c r="G218" s="93"/>
      <c r="H218" s="93"/>
      <c r="I218" s="93"/>
      <c r="J218" s="93"/>
      <c r="K218" s="93"/>
    </row>
    <row r="219" spans="7:11" ht="15.75" hidden="1">
      <c r="G219" s="93"/>
      <c r="H219" s="93"/>
      <c r="I219" s="93"/>
      <c r="J219" s="93"/>
      <c r="K219" s="93"/>
    </row>
    <row r="220" spans="7:11" ht="15.75" hidden="1">
      <c r="G220" s="93"/>
      <c r="H220" s="93"/>
      <c r="I220" s="93"/>
      <c r="J220" s="93"/>
      <c r="K220" s="93"/>
    </row>
    <row r="221" spans="7:11" ht="15.75" hidden="1">
      <c r="G221" s="93"/>
      <c r="H221" s="93"/>
      <c r="I221" s="93"/>
      <c r="J221" s="93"/>
      <c r="K221" s="93"/>
    </row>
    <row r="222" spans="7:11" ht="15.75" hidden="1">
      <c r="G222" s="93"/>
      <c r="H222" s="93"/>
      <c r="I222" s="93"/>
      <c r="J222" s="93"/>
      <c r="K222" s="93"/>
    </row>
    <row r="223" spans="7:11" ht="15.75" hidden="1">
      <c r="G223" s="93"/>
      <c r="H223" s="93"/>
      <c r="I223" s="93"/>
      <c r="J223" s="93"/>
      <c r="K223" s="93"/>
    </row>
    <row r="224" spans="7:11" ht="15.75" hidden="1">
      <c r="G224" s="93"/>
      <c r="H224" s="93"/>
      <c r="I224" s="93"/>
      <c r="J224" s="93"/>
      <c r="K224" s="93"/>
    </row>
    <row r="225" spans="7:11" ht="15.75" hidden="1">
      <c r="G225" s="93"/>
      <c r="H225" s="93"/>
      <c r="I225" s="93"/>
      <c r="J225" s="93"/>
      <c r="K225" s="93"/>
    </row>
    <row r="226" spans="7:11" ht="15.75" hidden="1">
      <c r="G226" s="93"/>
      <c r="H226" s="93"/>
      <c r="I226" s="93"/>
      <c r="J226" s="93"/>
      <c r="K226" s="93"/>
    </row>
    <row r="227" spans="7:11" ht="15.75" hidden="1">
      <c r="G227" s="93"/>
      <c r="H227" s="93"/>
      <c r="I227" s="93"/>
      <c r="J227" s="93"/>
      <c r="K227" s="93"/>
    </row>
    <row r="228" spans="7:11" ht="15.75" hidden="1">
      <c r="G228" s="93"/>
      <c r="H228" s="93"/>
      <c r="I228" s="93"/>
      <c r="J228" s="93"/>
      <c r="K228" s="93"/>
    </row>
    <row r="229" spans="7:11" ht="15.75" hidden="1">
      <c r="G229" s="93"/>
      <c r="H229" s="93"/>
      <c r="I229" s="93"/>
      <c r="J229" s="93"/>
      <c r="K229" s="93"/>
    </row>
    <row r="230" spans="7:11" ht="15.75" hidden="1">
      <c r="G230" s="93"/>
      <c r="H230" s="93"/>
      <c r="I230" s="93"/>
      <c r="J230" s="93"/>
      <c r="K230" s="93"/>
    </row>
    <row r="231" spans="7:11" ht="15.75" hidden="1">
      <c r="G231" s="93"/>
      <c r="H231" s="93"/>
      <c r="I231" s="93"/>
      <c r="J231" s="93"/>
      <c r="K231" s="93"/>
    </row>
    <row r="232" spans="7:11" ht="15.75" hidden="1">
      <c r="G232" s="93"/>
      <c r="H232" s="93"/>
      <c r="I232" s="93"/>
      <c r="J232" s="93"/>
      <c r="K232" s="93"/>
    </row>
    <row r="233" spans="7:11" ht="15.75" hidden="1">
      <c r="G233" s="93"/>
      <c r="H233" s="93"/>
      <c r="I233" s="93"/>
      <c r="J233" s="93"/>
      <c r="K233" s="93"/>
    </row>
    <row r="234" spans="7:11" ht="15.75" hidden="1">
      <c r="G234" s="93"/>
      <c r="H234" s="93"/>
      <c r="I234" s="93"/>
      <c r="J234" s="93"/>
      <c r="K234" s="93"/>
    </row>
    <row r="235" spans="7:11" ht="15.75" hidden="1">
      <c r="G235" s="93"/>
      <c r="H235" s="93"/>
      <c r="I235" s="93"/>
      <c r="J235" s="93"/>
      <c r="K235" s="93"/>
    </row>
    <row r="236" spans="7:11" ht="15.75" hidden="1">
      <c r="G236" s="93"/>
      <c r="H236" s="93"/>
      <c r="I236" s="93"/>
      <c r="J236" s="93"/>
      <c r="K236" s="93"/>
    </row>
    <row r="237" spans="7:11" ht="15.75" hidden="1">
      <c r="G237" s="93"/>
      <c r="H237" s="93"/>
      <c r="I237" s="93"/>
      <c r="J237" s="93"/>
      <c r="K237" s="93"/>
    </row>
    <row r="238" spans="7:11" ht="15.75" hidden="1">
      <c r="G238" s="93"/>
      <c r="H238" s="93"/>
      <c r="I238" s="93"/>
      <c r="J238" s="93"/>
      <c r="K238" s="93"/>
    </row>
    <row r="239" spans="7:11" ht="15.75" hidden="1">
      <c r="G239" s="93"/>
      <c r="H239" s="93"/>
      <c r="I239" s="93"/>
      <c r="J239" s="93"/>
      <c r="K239" s="93"/>
    </row>
    <row r="240" spans="7:11" ht="15.75" hidden="1">
      <c r="G240" s="93"/>
      <c r="H240" s="93"/>
      <c r="I240" s="93"/>
      <c r="J240" s="93"/>
      <c r="K240" s="93"/>
    </row>
    <row r="241" spans="7:11" ht="15.75" hidden="1">
      <c r="G241" s="93"/>
      <c r="H241" s="93"/>
      <c r="I241" s="93"/>
      <c r="J241" s="93"/>
      <c r="K241" s="93"/>
    </row>
    <row r="242" spans="7:11" ht="15.75" hidden="1">
      <c r="G242" s="93"/>
      <c r="H242" s="93"/>
      <c r="I242" s="93"/>
      <c r="J242" s="93"/>
      <c r="K242" s="93"/>
    </row>
    <row r="243" spans="7:11" ht="15.75" hidden="1">
      <c r="G243" s="93"/>
      <c r="H243" s="93"/>
      <c r="I243" s="93"/>
      <c r="J243" s="93"/>
      <c r="K243" s="93"/>
    </row>
    <row r="244" spans="7:11" ht="15.75" hidden="1">
      <c r="G244" s="93"/>
      <c r="H244" s="93"/>
      <c r="I244" s="93"/>
      <c r="J244" s="93"/>
      <c r="K244" s="93"/>
    </row>
    <row r="245" spans="7:11" ht="15.75" hidden="1">
      <c r="G245" s="93"/>
      <c r="H245" s="93"/>
      <c r="I245" s="93"/>
      <c r="J245" s="93"/>
      <c r="K245" s="93"/>
    </row>
    <row r="246" spans="7:11" ht="15.75" hidden="1">
      <c r="G246" s="93"/>
      <c r="H246" s="93"/>
      <c r="I246" s="93"/>
      <c r="J246" s="93"/>
      <c r="K246" s="93"/>
    </row>
    <row r="247" spans="7:11" ht="15.75" hidden="1"/>
    <row r="248" spans="7:11" ht="15.75" hidden="1"/>
    <row r="249" spans="7:11" ht="15.75" hidden="1"/>
    <row r="250" spans="7:11" ht="15.75" hidden="1"/>
    <row r="251" spans="7:11" ht="15.75" hidden="1"/>
    <row r="252" spans="7:11" ht="15.75" hidden="1"/>
    <row r="253" spans="7:11" ht="15.75" hidden="1"/>
    <row r="254" spans="7:11" ht="15.75" hidden="1"/>
    <row r="255" spans="7:11" ht="15.75" hidden="1"/>
    <row r="256" spans="7:11" ht="15.75" hidden="1"/>
    <row r="257" ht="15.75" hidden="1"/>
    <row r="258" ht="15.75" hidden="1"/>
    <row r="259" ht="15.75" hidden="1"/>
    <row r="260" ht="15.75" hidden="1"/>
    <row r="261" ht="15.75" hidden="1"/>
    <row r="262" ht="15.75" hidden="1"/>
    <row r="263" ht="15.75" hidden="1"/>
    <row r="264" ht="15.75" hidden="1"/>
    <row r="265" ht="15.75" hidden="1"/>
    <row r="266" ht="15.75" hidden="1"/>
    <row r="267" ht="15.75" hidden="1"/>
    <row r="268" ht="15.75" hidden="1"/>
    <row r="269" ht="15.75" hidden="1"/>
    <row r="270" ht="15.75" hidden="1"/>
    <row r="271" ht="15.75" hidden="1"/>
    <row r="272" ht="15.75" hidden="1"/>
    <row r="273" ht="15.75" hidden="1"/>
    <row r="274" ht="15.75" hidden="1"/>
    <row r="275" ht="15.75" hidden="1"/>
    <row r="276" ht="15.75" hidden="1"/>
    <row r="277" ht="15.75" hidden="1"/>
    <row r="278" ht="15.75" hidden="1"/>
    <row r="279" ht="15.75" hidden="1"/>
    <row r="280" ht="15.75" hidden="1"/>
    <row r="281" ht="15.75" hidden="1"/>
    <row r="282" ht="15.75" hidden="1"/>
    <row r="283" ht="15.75" hidden="1"/>
    <row r="284" ht="15.75" hidden="1"/>
    <row r="285" ht="15.75" hidden="1"/>
    <row r="286" ht="15.75" hidden="1"/>
    <row r="287" ht="15.75" hidden="1"/>
    <row r="288" ht="15.75" hidden="1"/>
    <row r="289" ht="15.75" hidden="1"/>
    <row r="290" ht="15.75" hidden="1"/>
    <row r="291" ht="15.75" hidden="1"/>
    <row r="292" ht="15.75" hidden="1"/>
    <row r="293" ht="15.75" hidden="1"/>
    <row r="294" ht="15.75" hidden="1"/>
    <row r="295" ht="15.75" hidden="1"/>
    <row r="296" ht="15.75" hidden="1"/>
    <row r="297" ht="15.75" hidden="1"/>
    <row r="298" ht="15.75" hidden="1"/>
    <row r="299" ht="15.75" hidden="1"/>
    <row r="300" ht="15.75" hidden="1"/>
    <row r="301" ht="15.75" hidden="1"/>
    <row r="302" ht="15.75" hidden="1"/>
    <row r="303" ht="15.75" hidden="1"/>
    <row r="304" ht="15.75" hidden="1"/>
    <row r="305" ht="15.75" hidden="1"/>
    <row r="306" ht="15.75" hidden="1"/>
    <row r="307" ht="15.75" hidden="1"/>
    <row r="308" ht="15.75" hidden="1"/>
    <row r="309" ht="15.75" hidden="1"/>
    <row r="310" ht="15.75" hidden="1"/>
    <row r="311" ht="15.75" hidden="1"/>
    <row r="312" ht="15.75" hidden="1"/>
    <row r="313" ht="15.75" hidden="1"/>
    <row r="314" ht="15.75" hidden="1"/>
    <row r="315" ht="15.75" hidden="1"/>
    <row r="316" ht="15.75" hidden="1"/>
    <row r="317" ht="15.75" hidden="1"/>
    <row r="318" ht="15.75" hidden="1"/>
    <row r="319" ht="15.75" hidden="1"/>
    <row r="320" ht="15.75" hidden="1"/>
    <row r="321" ht="15.75" hidden="1"/>
    <row r="322" ht="15.75" hidden="1"/>
    <row r="323" ht="15.75" hidden="1"/>
    <row r="324" ht="15.75" hidden="1"/>
    <row r="325" ht="15.75" hidden="1"/>
    <row r="326" ht="15.75" hidden="1"/>
    <row r="327" ht="15.75" hidden="1"/>
    <row r="328" ht="15.75" hidden="1"/>
    <row r="329" ht="15.75" hidden="1"/>
    <row r="330" ht="15.75" hidden="1"/>
    <row r="331" ht="15.75" hidden="1"/>
    <row r="332" ht="15.75" hidden="1"/>
    <row r="333" ht="15.75" hidden="1"/>
    <row r="334" ht="15.75" hidden="1"/>
    <row r="335" ht="15.75" hidden="1"/>
    <row r="336" ht="15.75" hidden="1"/>
    <row r="337" ht="15.75" hidden="1"/>
    <row r="338" ht="15.75" hidden="1"/>
    <row r="339" ht="15.75" hidden="1"/>
    <row r="340" ht="15.75" hidden="1"/>
    <row r="341" ht="15.75" hidden="1"/>
    <row r="342" ht="15.75" hidden="1"/>
    <row r="343" ht="15.75" hidden="1"/>
    <row r="344" ht="15.75" hidden="1"/>
    <row r="345" ht="15.75" hidden="1"/>
    <row r="346" ht="15.75" hidden="1"/>
    <row r="347" ht="15.75" hidden="1"/>
    <row r="348" ht="15.75" hidden="1"/>
    <row r="349" ht="15.75" hidden="1"/>
    <row r="350" ht="15.75" hidden="1"/>
    <row r="351" ht="15.75" hidden="1"/>
    <row r="352" ht="15.75" hidden="1"/>
    <row r="353" ht="15.75" hidden="1"/>
    <row r="354" ht="15.75" hidden="1"/>
    <row r="355" ht="15.75" hidden="1"/>
    <row r="356" ht="15.75" hidden="1"/>
    <row r="357" ht="15.75" hidden="1"/>
    <row r="358" ht="15.75" hidden="1"/>
    <row r="359" ht="15.75" hidden="1"/>
    <row r="360" ht="15.75" hidden="1"/>
    <row r="361" ht="15.75" hidden="1"/>
    <row r="362" ht="15.75" hidden="1"/>
    <row r="363" ht="15.75" hidden="1"/>
    <row r="364" ht="15.75" hidden="1"/>
    <row r="365" ht="15.75" hidden="1"/>
    <row r="366" ht="15.75" hidden="1"/>
    <row r="367" ht="15.75" hidden="1"/>
    <row r="368" ht="15.75" hidden="1"/>
    <row r="369" ht="15.75" hidden="1"/>
    <row r="370" ht="15.75" hidden="1"/>
    <row r="371" ht="15.75" hidden="1"/>
    <row r="372" ht="15.75" hidden="1"/>
    <row r="373" ht="15.75" hidden="1"/>
    <row r="374" ht="15.75" hidden="1"/>
    <row r="375" ht="15.75" hidden="1"/>
    <row r="376" ht="15.75" hidden="1"/>
    <row r="377" ht="15.75" hidden="1"/>
    <row r="378" ht="15.75" hidden="1"/>
    <row r="379" ht="15.75" hidden="1"/>
    <row r="380" ht="15.75" hidden="1"/>
    <row r="381" ht="15.75" hidden="1"/>
    <row r="382" ht="15.75" hidden="1"/>
    <row r="383" ht="15.75" hidden="1"/>
    <row r="384" ht="15.75" hidden="1"/>
    <row r="385" ht="15.75" hidden="1"/>
    <row r="386" ht="15.75" hidden="1"/>
    <row r="387" ht="15.75" hidden="1"/>
    <row r="388" ht="15.75" hidden="1"/>
    <row r="389" ht="15.75" hidden="1"/>
    <row r="390" ht="15.75" hidden="1"/>
    <row r="391" ht="15.75" hidden="1"/>
    <row r="392" ht="15.75" hidden="1"/>
    <row r="393" ht="15.75" hidden="1"/>
    <row r="394" ht="15.75" hidden="1"/>
    <row r="395" ht="15.75" hidden="1"/>
    <row r="396" ht="15.75" hidden="1"/>
    <row r="397" ht="15.75" hidden="1"/>
    <row r="398" ht="15.75" hidden="1"/>
    <row r="399" ht="15.75" hidden="1"/>
    <row r="400" ht="15.75" hidden="1"/>
    <row r="401" ht="15.75" hidden="1"/>
    <row r="402" ht="15.75" hidden="1"/>
    <row r="403" ht="15.75" hidden="1"/>
    <row r="404" ht="15.75" hidden="1"/>
    <row r="405" ht="15.75" hidden="1"/>
    <row r="406" ht="15.75" hidden="1"/>
    <row r="407" ht="15.75" hidden="1"/>
    <row r="408" ht="15.75" hidden="1"/>
    <row r="409" ht="15.75" hidden="1"/>
    <row r="410" ht="15.75" hidden="1"/>
    <row r="411" ht="15.75" hidden="1"/>
    <row r="412" ht="15.75" hidden="1"/>
    <row r="413" ht="15.75" hidden="1"/>
    <row r="414" ht="15.75" hidden="1"/>
    <row r="415" ht="15.75" hidden="1"/>
    <row r="416" ht="15.75" hidden="1"/>
    <row r="417" ht="15.75" hidden="1"/>
    <row r="418" ht="15.75" hidden="1"/>
    <row r="419" ht="15.75" hidden="1"/>
    <row r="420" ht="15.75" hidden="1"/>
    <row r="421" ht="15.75" hidden="1"/>
    <row r="422" ht="15.75" hidden="1"/>
    <row r="423" ht="15.75" hidden="1"/>
    <row r="424" ht="15.75" hidden="1"/>
    <row r="425" ht="15.75" hidden="1"/>
    <row r="426" ht="15.75" hidden="1"/>
    <row r="427" ht="15.75" hidden="1"/>
    <row r="428" ht="0.75" hidden="1" customHeight="1"/>
  </sheetData>
  <sheetProtection password="F3DA" sheet="1" objects="1" scenarios="1"/>
  <mergeCells count="22">
    <mergeCell ref="B24:E24"/>
    <mergeCell ref="B25:E25"/>
    <mergeCell ref="B26:E26"/>
    <mergeCell ref="B27:E27"/>
    <mergeCell ref="B18:E18"/>
    <mergeCell ref="B19:E19"/>
    <mergeCell ref="B20:E20"/>
    <mergeCell ref="B21:E21"/>
    <mergeCell ref="B22:E22"/>
    <mergeCell ref="B23:E23"/>
    <mergeCell ref="B17:E17"/>
    <mergeCell ref="B2:E2"/>
    <mergeCell ref="B4:E4"/>
    <mergeCell ref="B7:C7"/>
    <mergeCell ref="E7:F7"/>
    <mergeCell ref="B10:E10"/>
    <mergeCell ref="B11:E11"/>
    <mergeCell ref="B12:E12"/>
    <mergeCell ref="B13:E13"/>
    <mergeCell ref="B14:E14"/>
    <mergeCell ref="B15:E15"/>
    <mergeCell ref="B16:E16"/>
  </mergeCells>
  <printOptions horizontalCentered="1" verticalCentered="1"/>
  <pageMargins left="0" right="0" top="0" bottom="0" header="0" footer="0"/>
  <pageSetup scale="82" orientation="portrait" horizontalDpi="4294967292" verticalDpi="4294967292"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7"/>
  <sheetViews>
    <sheetView workbookViewId="0"/>
  </sheetViews>
  <sheetFormatPr defaultRowHeight="12.75"/>
  <sheetData>
    <row r="1" spans="1:8">
      <c r="A1" t="s">
        <v>1103</v>
      </c>
      <c r="B1" t="s">
        <v>1134</v>
      </c>
      <c r="C1" t="s">
        <v>1133</v>
      </c>
      <c r="D1" t="s">
        <v>1131</v>
      </c>
    </row>
    <row r="2" spans="1:8">
      <c r="A2">
        <v>2015</v>
      </c>
      <c r="B2">
        <v>128.4277638863494</v>
      </c>
      <c r="C2">
        <v>-0.92408917961796511</v>
      </c>
      <c r="D2">
        <v>-173.71721720169441</v>
      </c>
    </row>
    <row r="3" spans="1:8">
      <c r="A3">
        <v>2016</v>
      </c>
      <c r="B3">
        <v>133.69690348021743</v>
      </c>
      <c r="C3">
        <v>-0.88125217094418262</v>
      </c>
      <c r="D3">
        <v>-186.92718969743041</v>
      </c>
    </row>
    <row r="5" spans="1:8">
      <c r="A5" s="66"/>
      <c r="B5" s="66"/>
      <c r="C5" s="124" t="s">
        <v>1280</v>
      </c>
      <c r="D5" s="124"/>
      <c r="E5" s="124"/>
      <c r="F5" s="124"/>
      <c r="G5" s="124"/>
      <c r="H5" s="124"/>
    </row>
    <row r="6" spans="1:8">
      <c r="A6" s="66"/>
      <c r="B6" s="67"/>
      <c r="C6" s="67">
        <v>0.48</v>
      </c>
      <c r="D6" s="67">
        <v>0.49</v>
      </c>
      <c r="E6" s="67">
        <v>0.5</v>
      </c>
      <c r="F6" s="67">
        <v>0.51</v>
      </c>
      <c r="G6" s="67">
        <v>0.52</v>
      </c>
      <c r="H6" s="67">
        <v>0.53</v>
      </c>
    </row>
    <row r="7" spans="1:8">
      <c r="A7" s="66"/>
      <c r="B7" s="67">
        <v>7.5</v>
      </c>
      <c r="C7" s="68">
        <f t="shared" ref="C7:H14" si="0">$B$2+$C$2*$B7+$D$2*C$6</f>
        <v>38.112830782401346</v>
      </c>
      <c r="D7" s="68">
        <f t="shared" si="0"/>
        <v>36.375658610384392</v>
      </c>
      <c r="E7" s="68">
        <f t="shared" si="0"/>
        <v>34.638486438367451</v>
      </c>
      <c r="F7" s="68">
        <f t="shared" si="0"/>
        <v>32.901314266350511</v>
      </c>
      <c r="G7" s="68">
        <f t="shared" si="0"/>
        <v>31.164142094333556</v>
      </c>
      <c r="H7" s="68">
        <f t="shared" si="0"/>
        <v>29.426969922316616</v>
      </c>
    </row>
    <row r="8" spans="1:8">
      <c r="A8" s="66"/>
      <c r="B8" s="67">
        <v>10</v>
      </c>
      <c r="C8" s="68">
        <f t="shared" si="0"/>
        <v>35.802607833356433</v>
      </c>
      <c r="D8" s="68">
        <f t="shared" si="0"/>
        <v>34.065435661339478</v>
      </c>
      <c r="E8" s="68">
        <f t="shared" si="0"/>
        <v>32.328263489322538</v>
      </c>
      <c r="F8" s="68">
        <f t="shared" si="0"/>
        <v>30.591091317305597</v>
      </c>
      <c r="G8" s="68">
        <f t="shared" si="0"/>
        <v>28.853919145288643</v>
      </c>
      <c r="H8" s="68">
        <f t="shared" si="0"/>
        <v>27.116746973271702</v>
      </c>
    </row>
    <row r="9" spans="1:8">
      <c r="A9" s="66"/>
      <c r="B9" s="67">
        <v>12.5</v>
      </c>
      <c r="C9" s="68">
        <f t="shared" si="0"/>
        <v>33.492384884311519</v>
      </c>
      <c r="D9" s="68">
        <f t="shared" si="0"/>
        <v>31.755212712294565</v>
      </c>
      <c r="E9" s="68">
        <f t="shared" si="0"/>
        <v>30.018040540277624</v>
      </c>
      <c r="F9" s="68">
        <f t="shared" si="0"/>
        <v>28.280868368260684</v>
      </c>
      <c r="G9" s="68">
        <f t="shared" si="0"/>
        <v>26.543696196243729</v>
      </c>
      <c r="H9" s="68">
        <f t="shared" si="0"/>
        <v>24.806524024226789</v>
      </c>
    </row>
    <row r="10" spans="1:8">
      <c r="A10" s="125" t="s">
        <v>1281</v>
      </c>
      <c r="B10" s="67">
        <v>15</v>
      </c>
      <c r="C10" s="68">
        <f>$B$2+$C$2*$B10+$D$2*C$6</f>
        <v>31.182161935266606</v>
      </c>
      <c r="D10" s="68">
        <f t="shared" si="0"/>
        <v>29.444989763249652</v>
      </c>
      <c r="E10" s="68">
        <f t="shared" si="0"/>
        <v>27.707817591232711</v>
      </c>
      <c r="F10" s="68">
        <f t="shared" si="0"/>
        <v>25.970645419215771</v>
      </c>
      <c r="G10" s="68">
        <f t="shared" si="0"/>
        <v>24.233473247198816</v>
      </c>
      <c r="H10" s="68">
        <f t="shared" si="0"/>
        <v>22.496301075181876</v>
      </c>
    </row>
    <row r="11" spans="1:8">
      <c r="A11" s="125"/>
      <c r="B11" s="67">
        <v>17.5</v>
      </c>
      <c r="C11" s="68">
        <f t="shared" ref="C11:C14" si="1">$B$2+$C$2*$B11+$D$2*C$6</f>
        <v>28.871938986221693</v>
      </c>
      <c r="D11" s="68">
        <f t="shared" si="0"/>
        <v>27.134766814204738</v>
      </c>
      <c r="E11" s="68">
        <f t="shared" si="0"/>
        <v>25.397594642187798</v>
      </c>
      <c r="F11" s="68">
        <f t="shared" si="0"/>
        <v>23.660422470170857</v>
      </c>
      <c r="G11" s="68">
        <f t="shared" si="0"/>
        <v>21.923250298153903</v>
      </c>
      <c r="H11" s="68">
        <f t="shared" si="0"/>
        <v>20.186078126136962</v>
      </c>
    </row>
    <row r="12" spans="1:8">
      <c r="A12" s="125"/>
      <c r="B12" s="67">
        <v>20</v>
      </c>
      <c r="C12" s="68">
        <f t="shared" si="1"/>
        <v>26.56171603717678</v>
      </c>
      <c r="D12" s="68">
        <f t="shared" si="0"/>
        <v>24.824543865159825</v>
      </c>
      <c r="E12" s="68">
        <f t="shared" si="0"/>
        <v>23.087371693142885</v>
      </c>
      <c r="F12" s="68">
        <f t="shared" si="0"/>
        <v>21.350199521125944</v>
      </c>
      <c r="G12" s="68">
        <f t="shared" si="0"/>
        <v>19.613027349108989</v>
      </c>
      <c r="H12" s="68">
        <f t="shared" si="0"/>
        <v>17.875855177092049</v>
      </c>
    </row>
    <row r="13" spans="1:8">
      <c r="A13" s="125"/>
      <c r="B13" s="67">
        <v>22.5</v>
      </c>
      <c r="C13" s="68">
        <f t="shared" si="1"/>
        <v>24.251493088131866</v>
      </c>
      <c r="D13" s="68">
        <f t="shared" si="0"/>
        <v>22.514320916114912</v>
      </c>
      <c r="E13" s="68">
        <f t="shared" si="0"/>
        <v>20.777148744097971</v>
      </c>
      <c r="F13" s="68">
        <f t="shared" si="0"/>
        <v>19.039976572081031</v>
      </c>
      <c r="G13" s="68">
        <f t="shared" si="0"/>
        <v>17.302804400064076</v>
      </c>
      <c r="H13" s="68">
        <f t="shared" si="0"/>
        <v>15.565632228047136</v>
      </c>
    </row>
    <row r="14" spans="1:8">
      <c r="A14" s="125"/>
      <c r="B14" s="67">
        <v>25</v>
      </c>
      <c r="C14" s="68">
        <f t="shared" si="1"/>
        <v>21.941270139086953</v>
      </c>
      <c r="D14" s="68">
        <f t="shared" si="0"/>
        <v>20.204097967069998</v>
      </c>
      <c r="E14" s="68">
        <f t="shared" si="0"/>
        <v>18.466925795053058</v>
      </c>
      <c r="F14" s="68">
        <f t="shared" si="0"/>
        <v>16.729753623036117</v>
      </c>
      <c r="G14" s="68">
        <f t="shared" si="0"/>
        <v>14.992581451019163</v>
      </c>
      <c r="H14" s="68">
        <f t="shared" si="0"/>
        <v>13.255409279002222</v>
      </c>
    </row>
    <row r="17" spans="1:8">
      <c r="A17" s="66"/>
      <c r="B17" s="66"/>
      <c r="C17" s="124" t="s">
        <v>1280</v>
      </c>
      <c r="D17" s="124"/>
      <c r="E17" s="124"/>
      <c r="F17" s="124"/>
      <c r="G17" s="124"/>
      <c r="H17" s="124"/>
    </row>
    <row r="18" spans="1:8">
      <c r="A18" s="66"/>
      <c r="B18" s="67"/>
      <c r="C18" s="67">
        <v>0.46</v>
      </c>
      <c r="D18" s="67">
        <f>C18+0.01</f>
        <v>0.47000000000000003</v>
      </c>
      <c r="E18" s="67">
        <f t="shared" ref="E18:H18" si="2">D18+0.01</f>
        <v>0.48000000000000004</v>
      </c>
      <c r="F18" s="67">
        <f t="shared" si="2"/>
        <v>0.49000000000000005</v>
      </c>
      <c r="G18" s="67">
        <f t="shared" si="2"/>
        <v>0.5</v>
      </c>
      <c r="H18" s="67">
        <f t="shared" si="2"/>
        <v>0.51</v>
      </c>
    </row>
    <row r="19" spans="1:8">
      <c r="A19" s="66"/>
      <c r="B19" s="67">
        <v>5</v>
      </c>
      <c r="C19" s="68">
        <f>$B$3+$C$3*$B19+$D$3*C$18</f>
        <v>43.304135364678515</v>
      </c>
      <c r="D19" s="68">
        <f t="shared" ref="D19:H27" si="3">$B$3+$C$3*$B19+$D$3*D$18</f>
        <v>41.434863467704204</v>
      </c>
      <c r="E19" s="68">
        <f t="shared" si="3"/>
        <v>39.565591570729907</v>
      </c>
      <c r="F19" s="68">
        <f t="shared" si="3"/>
        <v>37.696319673755596</v>
      </c>
      <c r="G19" s="68">
        <f t="shared" si="3"/>
        <v>35.827047776781299</v>
      </c>
      <c r="H19" s="68">
        <f t="shared" si="3"/>
        <v>33.957775879806988</v>
      </c>
    </row>
    <row r="20" spans="1:8">
      <c r="A20" s="66"/>
      <c r="B20" s="67">
        <v>7.5</v>
      </c>
      <c r="C20" s="68">
        <f>$B$3+$C$3*$B20+$D$3*C$18</f>
        <v>41.101004937318066</v>
      </c>
      <c r="D20" s="68">
        <f t="shared" si="3"/>
        <v>39.231733040343755</v>
      </c>
      <c r="E20" s="68">
        <f t="shared" si="3"/>
        <v>37.362461143369458</v>
      </c>
      <c r="F20" s="68">
        <f t="shared" si="3"/>
        <v>35.493189246395147</v>
      </c>
      <c r="G20" s="68">
        <f t="shared" si="3"/>
        <v>33.62391734942085</v>
      </c>
      <c r="H20" s="68">
        <f t="shared" si="3"/>
        <v>31.754645452446539</v>
      </c>
    </row>
    <row r="21" spans="1:8">
      <c r="A21" s="66"/>
      <c r="B21" s="67">
        <v>10</v>
      </c>
      <c r="C21" s="68">
        <f t="shared" ref="C21:C27" si="4">$B$3+$C$3*$B21+$D$3*C$18</f>
        <v>38.897874509957617</v>
      </c>
      <c r="D21" s="68">
        <f t="shared" si="3"/>
        <v>37.028602612983306</v>
      </c>
      <c r="E21" s="68">
        <f t="shared" si="3"/>
        <v>35.159330716009009</v>
      </c>
      <c r="F21" s="68">
        <f t="shared" si="3"/>
        <v>33.290058819034698</v>
      </c>
      <c r="G21" s="68">
        <f t="shared" si="3"/>
        <v>31.420786922060401</v>
      </c>
      <c r="H21" s="68">
        <f t="shared" si="3"/>
        <v>29.55151502508609</v>
      </c>
    </row>
    <row r="22" spans="1:8">
      <c r="A22" s="66"/>
      <c r="B22" s="67">
        <v>12.5</v>
      </c>
      <c r="C22" s="68">
        <f t="shared" si="4"/>
        <v>36.694744082597154</v>
      </c>
      <c r="D22" s="68">
        <f t="shared" si="3"/>
        <v>34.825472185622843</v>
      </c>
      <c r="E22" s="68">
        <f t="shared" si="3"/>
        <v>32.956200288648546</v>
      </c>
      <c r="F22" s="68">
        <f t="shared" si="3"/>
        <v>31.086928391674235</v>
      </c>
      <c r="G22" s="68">
        <f t="shared" si="3"/>
        <v>29.217656494699938</v>
      </c>
      <c r="H22" s="68">
        <f t="shared" si="3"/>
        <v>27.348384597725627</v>
      </c>
    </row>
    <row r="23" spans="1:8">
      <c r="A23" s="125" t="s">
        <v>1281</v>
      </c>
      <c r="B23" s="67">
        <v>15</v>
      </c>
      <c r="C23" s="68">
        <f t="shared" si="4"/>
        <v>34.491613655236705</v>
      </c>
      <c r="D23" s="68">
        <f t="shared" si="3"/>
        <v>32.622341758262394</v>
      </c>
      <c r="E23" s="68">
        <f t="shared" si="3"/>
        <v>30.753069861288097</v>
      </c>
      <c r="F23" s="68">
        <f t="shared" si="3"/>
        <v>28.883797964313786</v>
      </c>
      <c r="G23" s="68">
        <f t="shared" si="3"/>
        <v>27.014526067339489</v>
      </c>
      <c r="H23" s="68">
        <f t="shared" si="3"/>
        <v>25.145254170365178</v>
      </c>
    </row>
    <row r="24" spans="1:8">
      <c r="A24" s="125"/>
      <c r="B24" s="67">
        <v>17.5</v>
      </c>
      <c r="C24" s="68">
        <f t="shared" si="4"/>
        <v>32.288483227876242</v>
      </c>
      <c r="D24" s="68">
        <f t="shared" si="3"/>
        <v>30.419211330901931</v>
      </c>
      <c r="E24" s="68">
        <f t="shared" si="3"/>
        <v>28.549939433927634</v>
      </c>
      <c r="F24" s="68">
        <f t="shared" si="3"/>
        <v>26.680667536953322</v>
      </c>
      <c r="G24" s="68">
        <f t="shared" si="3"/>
        <v>24.811395639979025</v>
      </c>
      <c r="H24" s="68">
        <f t="shared" si="3"/>
        <v>22.942123743004714</v>
      </c>
    </row>
    <row r="25" spans="1:8">
      <c r="A25" s="125"/>
      <c r="B25" s="67">
        <v>20</v>
      </c>
      <c r="C25" s="68">
        <f t="shared" si="4"/>
        <v>30.085352800515793</v>
      </c>
      <c r="D25" s="68">
        <f t="shared" si="3"/>
        <v>28.216080903541481</v>
      </c>
      <c r="E25" s="68">
        <f t="shared" si="3"/>
        <v>26.346809006567184</v>
      </c>
      <c r="F25" s="68">
        <f t="shared" si="3"/>
        <v>24.477537109592873</v>
      </c>
      <c r="G25" s="68">
        <f t="shared" si="3"/>
        <v>22.608265212618576</v>
      </c>
      <c r="H25" s="68">
        <f t="shared" si="3"/>
        <v>20.738993315644265</v>
      </c>
    </row>
    <row r="26" spans="1:8">
      <c r="A26" s="125"/>
      <c r="B26" s="67">
        <v>22.5</v>
      </c>
      <c r="C26" s="68">
        <f t="shared" si="4"/>
        <v>27.882222373155329</v>
      </c>
      <c r="D26" s="68">
        <f t="shared" si="3"/>
        <v>26.012950476181018</v>
      </c>
      <c r="E26" s="68">
        <f t="shared" si="3"/>
        <v>24.143678579206721</v>
      </c>
      <c r="F26" s="68">
        <f t="shared" si="3"/>
        <v>22.27440668223241</v>
      </c>
      <c r="G26" s="68">
        <f t="shared" si="3"/>
        <v>20.405134785258113</v>
      </c>
      <c r="H26" s="68">
        <f t="shared" si="3"/>
        <v>18.535862888283802</v>
      </c>
    </row>
    <row r="27" spans="1:8">
      <c r="A27" s="125"/>
      <c r="B27" s="67">
        <v>25</v>
      </c>
      <c r="C27" s="68">
        <f t="shared" si="4"/>
        <v>25.67909194579488</v>
      </c>
      <c r="D27" s="68">
        <f t="shared" si="3"/>
        <v>23.809820048820569</v>
      </c>
      <c r="E27" s="68">
        <f t="shared" si="3"/>
        <v>21.940548151846272</v>
      </c>
      <c r="F27" s="68">
        <f t="shared" si="3"/>
        <v>20.071276254871961</v>
      </c>
      <c r="G27" s="68">
        <f t="shared" si="3"/>
        <v>18.202004357897664</v>
      </c>
      <c r="H27" s="68">
        <f t="shared" si="3"/>
        <v>16.332732460923353</v>
      </c>
    </row>
  </sheetData>
  <mergeCells count="4">
    <mergeCell ref="C5:H5"/>
    <mergeCell ref="A10:A14"/>
    <mergeCell ref="C17:H17"/>
    <mergeCell ref="A23:A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245"/>
  <sheetViews>
    <sheetView zoomScale="85" zoomScaleNormal="85" workbookViewId="0">
      <pane ySplit="5" topLeftCell="A6" activePane="bottomLeft" state="frozen"/>
      <selection pane="bottomLeft" activeCell="A5" sqref="A5"/>
    </sheetView>
  </sheetViews>
  <sheetFormatPr defaultRowHeight="12.75"/>
  <cols>
    <col min="1" max="1" width="10.140625" style="2" bestFit="1" customWidth="1"/>
    <col min="6" max="6" width="4" customWidth="1"/>
    <col min="7" max="7" width="10.140625" style="2" bestFit="1" customWidth="1"/>
    <col min="12" max="12" width="4" customWidth="1"/>
    <col min="13" max="13" width="11.140625" style="2" bestFit="1" customWidth="1"/>
    <col min="22" max="22" width="10.140625" style="2" bestFit="1" customWidth="1"/>
    <col min="24" max="24" width="9.28515625" bestFit="1" customWidth="1"/>
    <col min="27" max="27" width="10.28515625" style="2" bestFit="1" customWidth="1"/>
    <col min="32" max="32" width="10.28515625" style="2" bestFit="1" customWidth="1"/>
  </cols>
  <sheetData>
    <row r="1" spans="1:35" ht="18">
      <c r="A1" s="11" t="s">
        <v>6</v>
      </c>
    </row>
    <row r="2" spans="1:35">
      <c r="A2" s="2" t="s">
        <v>1308</v>
      </c>
    </row>
    <row r="4" spans="1:35">
      <c r="A4" s="117" t="s">
        <v>3</v>
      </c>
      <c r="B4" s="117"/>
      <c r="C4" s="117"/>
      <c r="D4" s="117"/>
      <c r="E4" s="117"/>
      <c r="G4" s="117" t="s">
        <v>4</v>
      </c>
      <c r="H4" s="117"/>
      <c r="I4" s="117"/>
      <c r="J4" s="117"/>
      <c r="K4" s="117"/>
      <c r="M4" s="117" t="s">
        <v>5</v>
      </c>
      <c r="N4" s="117"/>
      <c r="O4" s="117"/>
      <c r="P4" s="117"/>
      <c r="Q4" s="117"/>
      <c r="V4" s="117" t="s">
        <v>1148</v>
      </c>
      <c r="W4" s="117"/>
      <c r="X4" s="117"/>
      <c r="Y4" s="117"/>
      <c r="AA4" s="117" t="s">
        <v>4</v>
      </c>
      <c r="AB4" s="117"/>
      <c r="AC4" s="117"/>
      <c r="AD4" s="117"/>
      <c r="AF4" s="117" t="s">
        <v>5</v>
      </c>
      <c r="AG4" s="117"/>
      <c r="AH4" s="117"/>
      <c r="AI4" s="117"/>
    </row>
    <row r="5" spans="1:35">
      <c r="A5" s="5" t="s">
        <v>1</v>
      </c>
      <c r="B5" s="1" t="s">
        <v>1156</v>
      </c>
      <c r="C5" s="6" t="s">
        <v>1157</v>
      </c>
      <c r="D5" s="7" t="s">
        <v>1155</v>
      </c>
      <c r="E5" s="7" t="s">
        <v>1151</v>
      </c>
      <c r="G5" s="5" t="s">
        <v>1</v>
      </c>
      <c r="H5" s="1" t="s">
        <v>1156</v>
      </c>
      <c r="I5" s="6" t="s">
        <v>1157</v>
      </c>
      <c r="J5" s="7" t="s">
        <v>1158</v>
      </c>
      <c r="K5" s="7" t="s">
        <v>1149</v>
      </c>
      <c r="M5" s="5" t="s">
        <v>1</v>
      </c>
      <c r="N5" s="1" t="s">
        <v>1156</v>
      </c>
      <c r="O5" s="6" t="s">
        <v>1157</v>
      </c>
      <c r="P5" s="7" t="s">
        <v>1159</v>
      </c>
      <c r="Q5" s="7" t="s">
        <v>1150</v>
      </c>
      <c r="V5" s="5" t="s">
        <v>1118</v>
      </c>
      <c r="W5" s="1" t="s">
        <v>1160</v>
      </c>
      <c r="X5" s="6" t="s">
        <v>28</v>
      </c>
      <c r="Y5" s="7" t="s">
        <v>1122</v>
      </c>
      <c r="AA5" s="5" t="s">
        <v>1118</v>
      </c>
      <c r="AB5" s="1" t="s">
        <v>1160</v>
      </c>
      <c r="AC5" s="6" t="s">
        <v>28</v>
      </c>
      <c r="AD5" s="7" t="s">
        <v>1153</v>
      </c>
      <c r="AF5" s="5" t="s">
        <v>1118</v>
      </c>
      <c r="AG5" s="1" t="s">
        <v>1160</v>
      </c>
      <c r="AH5" s="6" t="s">
        <v>28</v>
      </c>
      <c r="AI5" s="7" t="s">
        <v>1154</v>
      </c>
    </row>
    <row r="6" spans="1:35">
      <c r="A6" s="2">
        <v>36191</v>
      </c>
      <c r="B6" s="3">
        <v>2141.6040954589844</v>
      </c>
      <c r="C6" s="3">
        <v>3596.5099830627441</v>
      </c>
      <c r="D6" s="4">
        <f>(B6/C6)*100</f>
        <v>59.546730178549943</v>
      </c>
      <c r="E6" s="51">
        <f t="shared" ref="E6:E69" si="0">VLOOKUP(A6,V:Y, 4, FALSE)</f>
        <v>3.7350225718299566</v>
      </c>
      <c r="G6" s="8">
        <v>36191</v>
      </c>
      <c r="H6" s="3">
        <v>2120.0040954589845</v>
      </c>
      <c r="I6" s="3">
        <v>3461.5099830627441</v>
      </c>
      <c r="J6" s="4">
        <v>61.245066627923016</v>
      </c>
      <c r="K6" s="4">
        <f t="shared" ref="K6:K69" si="1">VLOOKUP(G6,AA:AD, 4, FALSE)</f>
        <v>4.4043969646266756</v>
      </c>
      <c r="M6" s="8">
        <v>36191</v>
      </c>
      <c r="N6" s="3">
        <v>2141.6040954589844</v>
      </c>
      <c r="O6" s="3">
        <v>3596.5099830627441</v>
      </c>
      <c r="P6" s="4">
        <f>N6/O6*100</f>
        <v>59.546730178549943</v>
      </c>
      <c r="Q6" s="4">
        <f t="shared" ref="Q6:Q69" si="2">VLOOKUP(M6,AF:AI, 4, FALSE)</f>
        <v>3.9414588035794473</v>
      </c>
      <c r="V6" s="2">
        <v>36191</v>
      </c>
      <c r="W6" s="3">
        <v>6448.2699622511864</v>
      </c>
      <c r="X6" s="3">
        <v>172643.40009307861</v>
      </c>
      <c r="Y6" s="51">
        <f t="shared" ref="Y6:Y69" si="3">W6/X6*100</f>
        <v>3.7350225718299566</v>
      </c>
      <c r="AA6" s="2">
        <v>36191</v>
      </c>
      <c r="AB6" s="3">
        <v>6294.9799613952637</v>
      </c>
      <c r="AC6" s="3">
        <v>142924.90009307861</v>
      </c>
      <c r="AD6" s="51">
        <f t="shared" ref="AD6:AD69" si="4">AB6/AC6*100</f>
        <v>4.4043969646266756</v>
      </c>
      <c r="AF6" s="2">
        <v>36191</v>
      </c>
      <c r="AG6" s="3">
        <v>6448.2699622511864</v>
      </c>
      <c r="AH6" s="3">
        <v>163601.10009002686</v>
      </c>
      <c r="AI6" s="51">
        <f t="shared" ref="AI6:AI69" si="5">AG6/AH6*100</f>
        <v>3.9414588035794473</v>
      </c>
    </row>
    <row r="7" spans="1:35">
      <c r="A7" s="2">
        <v>36219</v>
      </c>
      <c r="B7" s="3">
        <v>2164.1040954589844</v>
      </c>
      <c r="C7" s="3">
        <v>3746.5099830627441</v>
      </c>
      <c r="D7" s="4">
        <f t="shared" ref="D7:D70" si="6">(B7/C7)*100</f>
        <v>57.763201092282834</v>
      </c>
      <c r="E7" s="51">
        <f t="shared" si="0"/>
        <v>3.7718189134112046</v>
      </c>
      <c r="G7" s="8">
        <v>36219</v>
      </c>
      <c r="H7" s="3">
        <v>2142.5040954589845</v>
      </c>
      <c r="I7" s="3">
        <v>3611.5099830627441</v>
      </c>
      <c r="J7" s="4">
        <v>59.324329864984392</v>
      </c>
      <c r="K7" s="4">
        <f t="shared" si="1"/>
        <v>4.4005502974333615</v>
      </c>
      <c r="M7" s="8">
        <v>36219</v>
      </c>
      <c r="N7" s="3">
        <v>2164.1040954589844</v>
      </c>
      <c r="O7" s="3">
        <v>3746.5099830627441</v>
      </c>
      <c r="P7" s="4">
        <f t="shared" ref="P7:P70" si="7">N7/O7*100</f>
        <v>57.763201092282834</v>
      </c>
      <c r="Q7" s="4">
        <f t="shared" si="2"/>
        <v>3.9253476528880866</v>
      </c>
      <c r="V7" s="2">
        <v>36219</v>
      </c>
      <c r="W7" s="3">
        <v>6725.4699591994286</v>
      </c>
      <c r="X7" s="3">
        <v>178308.40010070801</v>
      </c>
      <c r="Y7" s="51">
        <f t="shared" si="3"/>
        <v>3.7718189134112046</v>
      </c>
      <c r="AA7" s="2">
        <v>36219</v>
      </c>
      <c r="AB7" s="3">
        <v>6444.9799613952637</v>
      </c>
      <c r="AC7" s="3">
        <v>146458.50009155273</v>
      </c>
      <c r="AD7" s="51">
        <f t="shared" si="4"/>
        <v>4.4005502974333615</v>
      </c>
      <c r="AF7" s="2">
        <v>36219</v>
      </c>
      <c r="AG7" s="3">
        <v>6598.2699622511864</v>
      </c>
      <c r="AH7" s="3">
        <v>168093.90010070801</v>
      </c>
      <c r="AI7" s="51">
        <f t="shared" si="5"/>
        <v>3.9253476528880866</v>
      </c>
    </row>
    <row r="8" spans="1:35">
      <c r="A8" s="2">
        <v>36250</v>
      </c>
      <c r="B8" s="3">
        <v>1648.1040954589844</v>
      </c>
      <c r="C8" s="3">
        <v>3396.5099830627441</v>
      </c>
      <c r="D8" s="4">
        <f t="shared" si="6"/>
        <v>48.523458010649954</v>
      </c>
      <c r="E8" s="51">
        <f t="shared" si="0"/>
        <v>3.1820707761990259</v>
      </c>
      <c r="G8" s="8">
        <v>36250</v>
      </c>
      <c r="H8" s="3">
        <v>1626.5040954589845</v>
      </c>
      <c r="I8" s="3">
        <v>3261.5099830627441</v>
      </c>
      <c r="J8" s="4">
        <v>49.869664784272842</v>
      </c>
      <c r="K8" s="4">
        <f t="shared" si="1"/>
        <v>3.565407271054335</v>
      </c>
      <c r="M8" s="8">
        <v>36250</v>
      </c>
      <c r="N8" s="3">
        <v>1648.1040954589844</v>
      </c>
      <c r="O8" s="3">
        <v>3396.5099830627441</v>
      </c>
      <c r="P8" s="4">
        <f t="shared" si="7"/>
        <v>48.523458010649954</v>
      </c>
      <c r="Q8" s="4">
        <f t="shared" si="2"/>
        <v>3.1979455805479571</v>
      </c>
      <c r="V8" s="2">
        <v>36250</v>
      </c>
      <c r="W8" s="3">
        <v>5703.0599860548973</v>
      </c>
      <c r="X8" s="3">
        <v>179224.80004882813</v>
      </c>
      <c r="Y8" s="51">
        <f t="shared" si="3"/>
        <v>3.1820707761990259</v>
      </c>
      <c r="AA8" s="2">
        <v>36250</v>
      </c>
      <c r="AB8" s="3">
        <v>5247.5699882507324</v>
      </c>
      <c r="AC8" s="3">
        <v>147180.10003662109</v>
      </c>
      <c r="AD8" s="51">
        <f t="shared" si="4"/>
        <v>3.565407271054335</v>
      </c>
      <c r="AF8" s="2">
        <v>36250</v>
      </c>
      <c r="AG8" s="3">
        <v>5400.8599891066551</v>
      </c>
      <c r="AH8" s="3">
        <v>168885.30004882813</v>
      </c>
      <c r="AI8" s="51">
        <f t="shared" si="5"/>
        <v>3.1979455805479571</v>
      </c>
    </row>
    <row r="9" spans="1:35">
      <c r="A9" s="2">
        <v>36280</v>
      </c>
      <c r="B9" s="3">
        <v>1693.2229954528809</v>
      </c>
      <c r="C9" s="3">
        <v>3521.7999830543995</v>
      </c>
      <c r="D9" s="4">
        <f t="shared" si="6"/>
        <v>48.078340723494932</v>
      </c>
      <c r="E9" s="51">
        <f t="shared" si="0"/>
        <v>3.3354522689961406</v>
      </c>
      <c r="G9" s="8">
        <v>36280</v>
      </c>
      <c r="H9" s="3">
        <v>1671.5040954589845</v>
      </c>
      <c r="I9" s="3">
        <v>3386.5099830627441</v>
      </c>
      <c r="J9" s="4">
        <v>49.357719416710054</v>
      </c>
      <c r="K9" s="4">
        <f t="shared" si="1"/>
        <v>3.6647517124851481</v>
      </c>
      <c r="M9" s="8">
        <v>36280</v>
      </c>
      <c r="N9" s="3">
        <v>1693.1040954589844</v>
      </c>
      <c r="O9" s="3">
        <v>3521.5099830627441</v>
      </c>
      <c r="P9" s="4">
        <f t="shared" si="7"/>
        <v>48.078923632255332</v>
      </c>
      <c r="Q9" s="4">
        <f t="shared" si="2"/>
        <v>3.3815393884029086</v>
      </c>
      <c r="V9" s="2">
        <v>36280</v>
      </c>
      <c r="W9" s="3">
        <v>6018.3499860465527</v>
      </c>
      <c r="X9" s="3">
        <v>180435.80002593994</v>
      </c>
      <c r="Y9" s="51">
        <f t="shared" si="3"/>
        <v>3.3354522689961406</v>
      </c>
      <c r="AA9" s="2">
        <v>36280</v>
      </c>
      <c r="AB9" s="3">
        <v>5372.5699882507324</v>
      </c>
      <c r="AC9" s="3">
        <v>146601.20001983643</v>
      </c>
      <c r="AD9" s="51">
        <f t="shared" si="4"/>
        <v>3.6647517124851481</v>
      </c>
      <c r="AF9" s="2">
        <v>36280</v>
      </c>
      <c r="AG9" s="3">
        <v>5715.8599891066551</v>
      </c>
      <c r="AH9" s="3">
        <v>169031.30002593994</v>
      </c>
      <c r="AI9" s="51">
        <f t="shared" si="5"/>
        <v>3.3815393884029086</v>
      </c>
    </row>
    <row r="10" spans="1:35">
      <c r="A10" s="2">
        <v>36311</v>
      </c>
      <c r="B10" s="3">
        <v>1665.0942942810059</v>
      </c>
      <c r="C10" s="3">
        <v>3626.8599806129932</v>
      </c>
      <c r="D10" s="4">
        <f t="shared" si="6"/>
        <v>45.910079329822381</v>
      </c>
      <c r="E10" s="51">
        <f t="shared" si="0"/>
        <v>3.6023115762124904</v>
      </c>
      <c r="G10" s="8">
        <v>36311</v>
      </c>
      <c r="H10" s="3">
        <v>1643.3753942871094</v>
      </c>
      <c r="I10" s="3">
        <v>3491.5699806213379</v>
      </c>
      <c r="J10" s="4">
        <v>47.066947058430848</v>
      </c>
      <c r="K10" s="4">
        <f t="shared" si="1"/>
        <v>3.9041746020080037</v>
      </c>
      <c r="M10" s="8">
        <v>36311</v>
      </c>
      <c r="N10" s="3">
        <v>1664.9753942871093</v>
      </c>
      <c r="O10" s="3">
        <v>3626.5699806213379</v>
      </c>
      <c r="P10" s="4">
        <f t="shared" si="7"/>
        <v>45.91047196618139</v>
      </c>
      <c r="Q10" s="4">
        <f t="shared" si="2"/>
        <v>3.5961868691955807</v>
      </c>
      <c r="V10" s="2">
        <v>36311</v>
      </c>
      <c r="W10" s="3">
        <v>6404.9099836051464</v>
      </c>
      <c r="X10" s="3">
        <v>177800.00003051758</v>
      </c>
      <c r="Y10" s="51">
        <f t="shared" si="3"/>
        <v>3.6023115762124904</v>
      </c>
      <c r="AA10" s="2">
        <v>36311</v>
      </c>
      <c r="AB10" s="3">
        <v>5634.1299858093262</v>
      </c>
      <c r="AC10" s="3">
        <v>144310.40002441406</v>
      </c>
      <c r="AD10" s="51">
        <f t="shared" si="4"/>
        <v>3.9041746020080037</v>
      </c>
      <c r="AF10" s="2">
        <v>36311</v>
      </c>
      <c r="AG10" s="3">
        <v>5977.4199866652489</v>
      </c>
      <c r="AH10" s="3">
        <v>166215.50003051758</v>
      </c>
      <c r="AI10" s="51">
        <f t="shared" si="5"/>
        <v>3.5961868691955807</v>
      </c>
    </row>
    <row r="11" spans="1:35">
      <c r="A11" s="2">
        <v>36341</v>
      </c>
      <c r="B11" s="3">
        <v>1999.1531938171386</v>
      </c>
      <c r="C11" s="3">
        <v>4011.1399803459644</v>
      </c>
      <c r="D11" s="4">
        <f t="shared" si="6"/>
        <v>49.840025618969044</v>
      </c>
      <c r="E11" s="51">
        <f t="shared" si="0"/>
        <v>4.3006383598225142</v>
      </c>
      <c r="G11" s="8">
        <v>36341</v>
      </c>
      <c r="H11" s="3">
        <v>1977.4342938232421</v>
      </c>
      <c r="I11" s="3">
        <v>3875.8499803543091</v>
      </c>
      <c r="J11" s="4">
        <v>51.019371333935787</v>
      </c>
      <c r="K11" s="4">
        <f t="shared" si="1"/>
        <v>4.7500492485775991</v>
      </c>
      <c r="M11" s="8">
        <v>36341</v>
      </c>
      <c r="N11" s="3">
        <v>1999.0342938232423</v>
      </c>
      <c r="O11" s="3">
        <v>4010.8499803543091</v>
      </c>
      <c r="P11" s="4">
        <f t="shared" si="7"/>
        <v>49.840664787134529</v>
      </c>
      <c r="Q11" s="4">
        <f t="shared" si="2"/>
        <v>4.3334843245010752</v>
      </c>
      <c r="V11" s="2">
        <v>36341</v>
      </c>
      <c r="W11" s="3">
        <v>7544.6399802863598</v>
      </c>
      <c r="X11" s="3">
        <v>175430.70002746582</v>
      </c>
      <c r="Y11" s="51">
        <f t="shared" si="3"/>
        <v>4.3006383598225142</v>
      </c>
      <c r="AA11" s="2">
        <v>36341</v>
      </c>
      <c r="AB11" s="3">
        <v>6773.8599824905396</v>
      </c>
      <c r="AC11" s="3">
        <v>142606.1000213623</v>
      </c>
      <c r="AD11" s="51">
        <f t="shared" si="4"/>
        <v>4.7500492485775991</v>
      </c>
      <c r="AF11" s="2">
        <v>36341</v>
      </c>
      <c r="AG11" s="3">
        <v>7117.1499833464622</v>
      </c>
      <c r="AH11" s="3">
        <v>164236.20002746582</v>
      </c>
      <c r="AI11" s="51">
        <f t="shared" si="5"/>
        <v>4.3334843245010752</v>
      </c>
    </row>
    <row r="12" spans="1:35">
      <c r="A12" s="2">
        <v>36372</v>
      </c>
      <c r="B12" s="3">
        <v>1907.2781938171386</v>
      </c>
      <c r="C12" s="3">
        <v>3888.6399803459644</v>
      </c>
      <c r="D12" s="4">
        <f t="shared" si="6"/>
        <v>49.047435696205852</v>
      </c>
      <c r="E12" s="51">
        <f t="shared" si="0"/>
        <v>4.0932482772720453</v>
      </c>
      <c r="G12" s="8">
        <v>36372</v>
      </c>
      <c r="H12" s="3">
        <v>1885.5592938232421</v>
      </c>
      <c r="I12" s="3">
        <v>3753.3499803543091</v>
      </c>
      <c r="J12" s="4">
        <v>50.236703310178633</v>
      </c>
      <c r="K12" s="4">
        <f t="shared" si="1"/>
        <v>4.4748227240179324</v>
      </c>
      <c r="M12" s="8">
        <v>36372</v>
      </c>
      <c r="N12" s="3">
        <v>1907.1592938232423</v>
      </c>
      <c r="O12" s="3">
        <v>3888.3499803543091</v>
      </c>
      <c r="P12" s="4">
        <f t="shared" si="7"/>
        <v>49.048035888206257</v>
      </c>
      <c r="Q12" s="4">
        <f t="shared" si="2"/>
        <v>4.09576994901495</v>
      </c>
      <c r="V12" s="2">
        <v>36372</v>
      </c>
      <c r="W12" s="3">
        <v>7123.4799766242504</v>
      </c>
      <c r="X12" s="3">
        <v>174029.99999237061</v>
      </c>
      <c r="Y12" s="51">
        <f t="shared" si="3"/>
        <v>4.0932482772720453</v>
      </c>
      <c r="AA12" s="2">
        <v>36372</v>
      </c>
      <c r="AB12" s="3">
        <v>6352.6999788284302</v>
      </c>
      <c r="AC12" s="3">
        <v>141965.39998626709</v>
      </c>
      <c r="AD12" s="51">
        <f t="shared" si="4"/>
        <v>4.4748227240179324</v>
      </c>
      <c r="AF12" s="2">
        <v>36372</v>
      </c>
      <c r="AG12" s="3">
        <v>6695.9899796843529</v>
      </c>
      <c r="AH12" s="3">
        <v>163485.49999237061</v>
      </c>
      <c r="AI12" s="51">
        <f t="shared" si="5"/>
        <v>4.09576994901495</v>
      </c>
    </row>
    <row r="13" spans="1:35">
      <c r="A13" s="2">
        <v>36403</v>
      </c>
      <c r="B13" s="3">
        <v>1907.2781938171386</v>
      </c>
      <c r="C13" s="3">
        <v>3888.6399803459644</v>
      </c>
      <c r="D13" s="4">
        <f t="shared" si="6"/>
        <v>49.047435696205852</v>
      </c>
      <c r="E13" s="51">
        <f t="shared" si="0"/>
        <v>4.2519635526971644</v>
      </c>
      <c r="G13" s="8">
        <v>36403</v>
      </c>
      <c r="H13" s="3">
        <v>1885.5592938232421</v>
      </c>
      <c r="I13" s="3">
        <v>3753.3499803543091</v>
      </c>
      <c r="J13" s="4">
        <v>50.236703310178633</v>
      </c>
      <c r="K13" s="4">
        <f t="shared" si="1"/>
        <v>4.5036850572287515</v>
      </c>
      <c r="M13" s="8">
        <v>36403</v>
      </c>
      <c r="N13" s="3">
        <v>1907.1592938232423</v>
      </c>
      <c r="O13" s="3">
        <v>3888.3499803543091</v>
      </c>
      <c r="P13" s="4">
        <f t="shared" si="7"/>
        <v>49.048035888206257</v>
      </c>
      <c r="Q13" s="4">
        <f t="shared" si="2"/>
        <v>4.1328653891860165</v>
      </c>
      <c r="V13" s="2">
        <v>36403</v>
      </c>
      <c r="W13" s="3">
        <v>7323.4799766242504</v>
      </c>
      <c r="X13" s="3">
        <v>172237.60001373291</v>
      </c>
      <c r="Y13" s="51">
        <f t="shared" si="3"/>
        <v>4.2519635526971644</v>
      </c>
      <c r="AA13" s="2">
        <v>36403</v>
      </c>
      <c r="AB13" s="3">
        <v>6352.6999788284302</v>
      </c>
      <c r="AC13" s="3">
        <v>141055.59998321533</v>
      </c>
      <c r="AD13" s="51">
        <f t="shared" si="4"/>
        <v>4.5036850572287515</v>
      </c>
      <c r="AF13" s="2">
        <v>36403</v>
      </c>
      <c r="AG13" s="3">
        <v>6695.9899796843529</v>
      </c>
      <c r="AH13" s="3">
        <v>162018.10001373291</v>
      </c>
      <c r="AI13" s="51">
        <f t="shared" si="5"/>
        <v>4.1328653891860165</v>
      </c>
    </row>
    <row r="14" spans="1:35">
      <c r="A14" s="2">
        <v>36433</v>
      </c>
      <c r="B14" s="3">
        <v>1927.3946940612793</v>
      </c>
      <c r="C14" s="3">
        <v>4302.0499801933765</v>
      </c>
      <c r="D14" s="4">
        <f t="shared" si="6"/>
        <v>44.801773641287248</v>
      </c>
      <c r="E14" s="51">
        <f t="shared" si="0"/>
        <v>4.4317993747846378</v>
      </c>
      <c r="G14" s="8">
        <v>36433</v>
      </c>
      <c r="H14" s="3">
        <v>1877.6757940673829</v>
      </c>
      <c r="I14" s="3">
        <v>4066.7599802017212</v>
      </c>
      <c r="J14" s="4">
        <v>46.171296147510667</v>
      </c>
      <c r="K14" s="4">
        <f t="shared" si="1"/>
        <v>4.6361338288375871</v>
      </c>
      <c r="M14" s="8">
        <v>36433</v>
      </c>
      <c r="N14" s="3">
        <v>1899.2757940673828</v>
      </c>
      <c r="O14" s="3">
        <v>4201.7599802017212</v>
      </c>
      <c r="P14" s="4">
        <f t="shared" si="7"/>
        <v>45.201910699720663</v>
      </c>
      <c r="Q14" s="4">
        <f t="shared" si="2"/>
        <v>4.250379541345902</v>
      </c>
      <c r="V14" s="2">
        <v>36433</v>
      </c>
      <c r="W14" s="3">
        <v>7636.8899764716625</v>
      </c>
      <c r="X14" s="3">
        <v>172320.29996490479</v>
      </c>
      <c r="Y14" s="51">
        <f t="shared" si="3"/>
        <v>4.4317993747846378</v>
      </c>
      <c r="AA14" s="2">
        <v>36433</v>
      </c>
      <c r="AB14" s="3">
        <v>6566.1099786758423</v>
      </c>
      <c r="AC14" s="3">
        <v>141628.99996185303</v>
      </c>
      <c r="AD14" s="51">
        <f t="shared" si="4"/>
        <v>4.6361338288375871</v>
      </c>
      <c r="AF14" s="2">
        <v>36433</v>
      </c>
      <c r="AG14" s="3">
        <v>6909.399979531765</v>
      </c>
      <c r="AH14" s="3">
        <v>162559.59996795654</v>
      </c>
      <c r="AI14" s="51">
        <f t="shared" si="5"/>
        <v>4.250379541345902</v>
      </c>
    </row>
    <row r="15" spans="1:35">
      <c r="A15" s="2">
        <v>36464</v>
      </c>
      <c r="B15" s="3">
        <v>2106.0196940612791</v>
      </c>
      <c r="C15" s="3">
        <v>4727.0499801933765</v>
      </c>
      <c r="D15" s="4">
        <f t="shared" si="6"/>
        <v>44.55251590073361</v>
      </c>
      <c r="E15" s="51">
        <f t="shared" si="0"/>
        <v>4.7347390022291158</v>
      </c>
      <c r="G15" s="8">
        <v>36464</v>
      </c>
      <c r="H15" s="3">
        <v>2056.3007940673829</v>
      </c>
      <c r="I15" s="3">
        <v>4491.7599802017212</v>
      </c>
      <c r="J15" s="4">
        <v>45.779400571956565</v>
      </c>
      <c r="K15" s="4">
        <f t="shared" si="1"/>
        <v>4.8634594945444771</v>
      </c>
      <c r="M15" s="8">
        <v>36464</v>
      </c>
      <c r="N15" s="3">
        <v>2077.9007940673828</v>
      </c>
      <c r="O15" s="3">
        <v>4626.7599802017212</v>
      </c>
      <c r="P15" s="4">
        <f t="shared" si="7"/>
        <v>44.910494664925082</v>
      </c>
      <c r="Q15" s="4">
        <f t="shared" si="2"/>
        <v>4.5019895047030083</v>
      </c>
      <c r="V15" s="2">
        <v>36464</v>
      </c>
      <c r="W15" s="3">
        <v>8361.8899764716625</v>
      </c>
      <c r="X15" s="3">
        <v>176607.19994354248</v>
      </c>
      <c r="Y15" s="51">
        <f t="shared" si="3"/>
        <v>4.7347390022291158</v>
      </c>
      <c r="AA15" s="2">
        <v>36464</v>
      </c>
      <c r="AB15" s="3">
        <v>7141.1099786758423</v>
      </c>
      <c r="AC15" s="3">
        <v>146831.89994049072</v>
      </c>
      <c r="AD15" s="51">
        <f t="shared" si="4"/>
        <v>4.8634594945444771</v>
      </c>
      <c r="AF15" s="2">
        <v>36464</v>
      </c>
      <c r="AG15" s="3">
        <v>7484.399979531765</v>
      </c>
      <c r="AH15" s="3">
        <v>166246.49994659424</v>
      </c>
      <c r="AI15" s="51">
        <f t="shared" si="5"/>
        <v>4.5019895047030083</v>
      </c>
    </row>
    <row r="16" spans="1:35">
      <c r="A16" s="2">
        <v>36494</v>
      </c>
      <c r="B16" s="3">
        <v>2106.0196940612791</v>
      </c>
      <c r="C16" s="3">
        <v>4727.0499801933765</v>
      </c>
      <c r="D16" s="4">
        <f t="shared" si="6"/>
        <v>44.55251590073361</v>
      </c>
      <c r="E16" s="51">
        <f t="shared" si="0"/>
        <v>4.6736158964882923</v>
      </c>
      <c r="G16" s="8">
        <v>36494</v>
      </c>
      <c r="H16" s="3">
        <v>2056.3007940673829</v>
      </c>
      <c r="I16" s="3">
        <v>4491.7599802017212</v>
      </c>
      <c r="J16" s="4">
        <v>45.779400571956565</v>
      </c>
      <c r="K16" s="4">
        <f t="shared" si="1"/>
        <v>4.7074454291823162</v>
      </c>
      <c r="M16" s="8">
        <v>36494</v>
      </c>
      <c r="N16" s="3">
        <v>2077.9007940673828</v>
      </c>
      <c r="O16" s="3">
        <v>4626.7599802017212</v>
      </c>
      <c r="P16" s="4">
        <f t="shared" si="7"/>
        <v>44.910494664925082</v>
      </c>
      <c r="Q16" s="4">
        <f t="shared" si="2"/>
        <v>4.4440864668786775</v>
      </c>
      <c r="V16" s="2">
        <v>36494</v>
      </c>
      <c r="W16" s="3">
        <v>8491.8899764716625</v>
      </c>
      <c r="X16" s="3">
        <v>181698.49993133545</v>
      </c>
      <c r="Y16" s="51">
        <f t="shared" si="3"/>
        <v>4.6736158964882923</v>
      </c>
      <c r="AA16" s="2">
        <v>36494</v>
      </c>
      <c r="AB16" s="3">
        <v>7141.1099786758423</v>
      </c>
      <c r="AC16" s="3">
        <v>151698.19992828369</v>
      </c>
      <c r="AD16" s="51">
        <f t="shared" si="4"/>
        <v>4.7074454291823162</v>
      </c>
      <c r="AF16" s="2">
        <v>36494</v>
      </c>
      <c r="AG16" s="3">
        <v>7614.399979531765</v>
      </c>
      <c r="AH16" s="3">
        <v>171337.79993438721</v>
      </c>
      <c r="AI16" s="51">
        <f t="shared" si="5"/>
        <v>4.4440864668786775</v>
      </c>
    </row>
    <row r="17" spans="1:35">
      <c r="A17" s="2">
        <v>36525</v>
      </c>
      <c r="B17" s="3">
        <v>2106.0196940612791</v>
      </c>
      <c r="C17" s="3">
        <v>4727.0499801933765</v>
      </c>
      <c r="D17" s="4">
        <f t="shared" si="6"/>
        <v>44.55251590073361</v>
      </c>
      <c r="E17" s="51">
        <f t="shared" si="0"/>
        <v>4.764479906510914</v>
      </c>
      <c r="G17" s="8">
        <v>36525</v>
      </c>
      <c r="H17" s="3">
        <v>2056.3007940673829</v>
      </c>
      <c r="I17" s="3">
        <v>4491.7599802017212</v>
      </c>
      <c r="J17" s="4">
        <v>45.779400571956565</v>
      </c>
      <c r="K17" s="4">
        <f t="shared" si="1"/>
        <v>4.804075343941915</v>
      </c>
      <c r="M17" s="8">
        <v>36525</v>
      </c>
      <c r="N17" s="3">
        <v>2077.9007940673828</v>
      </c>
      <c r="O17" s="3">
        <v>4626.7599802017212</v>
      </c>
      <c r="P17" s="4">
        <f t="shared" si="7"/>
        <v>44.910494664925082</v>
      </c>
      <c r="Q17" s="4">
        <f t="shared" si="2"/>
        <v>4.5256574819417779</v>
      </c>
      <c r="V17" s="2">
        <v>36525</v>
      </c>
      <c r="W17" s="3">
        <v>8773.5999756157398</v>
      </c>
      <c r="X17" s="3">
        <v>184146.01693725586</v>
      </c>
      <c r="Y17" s="51">
        <f t="shared" si="3"/>
        <v>4.764479906510914</v>
      </c>
      <c r="AA17" s="2">
        <v>36525</v>
      </c>
      <c r="AB17" s="3">
        <v>7441.1099786758423</v>
      </c>
      <c r="AC17" s="3">
        <v>154891.61692810059</v>
      </c>
      <c r="AD17" s="51">
        <f t="shared" si="4"/>
        <v>4.804075343941915</v>
      </c>
      <c r="AF17" s="2">
        <v>36525</v>
      </c>
      <c r="AG17" s="3">
        <v>7896.1099786758423</v>
      </c>
      <c r="AH17" s="3">
        <v>174474.31694030762</v>
      </c>
      <c r="AI17" s="51">
        <f t="shared" si="5"/>
        <v>4.5256574819417779</v>
      </c>
    </row>
    <row r="18" spans="1:35">
      <c r="A18" s="2">
        <v>36556</v>
      </c>
      <c r="B18" s="3">
        <v>2147.9007940673828</v>
      </c>
      <c r="C18" s="3">
        <v>5076.7599802017212</v>
      </c>
      <c r="D18" s="4">
        <f t="shared" si="6"/>
        <v>42.308496018006302</v>
      </c>
      <c r="E18" s="51">
        <f t="shared" si="0"/>
        <v>5.6778836946574707</v>
      </c>
      <c r="G18" s="8">
        <v>36556</v>
      </c>
      <c r="H18" s="3">
        <v>2098.3007940673829</v>
      </c>
      <c r="I18" s="3">
        <v>4841.7599802017212</v>
      </c>
      <c r="J18" s="4">
        <v>43.337563254838621</v>
      </c>
      <c r="K18" s="4">
        <f t="shared" si="1"/>
        <v>5.8938908142712627</v>
      </c>
      <c r="M18" s="8">
        <v>36556</v>
      </c>
      <c r="N18" s="3">
        <v>2119.9007940673828</v>
      </c>
      <c r="O18" s="3">
        <v>4976.7599802017212</v>
      </c>
      <c r="P18" s="4">
        <f t="shared" si="7"/>
        <v>42.596002268557413</v>
      </c>
      <c r="Q18" s="4">
        <f t="shared" si="2"/>
        <v>5.5129608755729951</v>
      </c>
      <c r="V18" s="2">
        <v>36556</v>
      </c>
      <c r="W18" s="3">
        <v>10865.889969825745</v>
      </c>
      <c r="X18" s="3">
        <v>191372.18291473389</v>
      </c>
      <c r="Y18" s="51">
        <f t="shared" si="3"/>
        <v>5.6778836946574707</v>
      </c>
      <c r="AA18" s="2">
        <v>36556</v>
      </c>
      <c r="AB18" s="3">
        <v>9535.8899698257446</v>
      </c>
      <c r="AC18" s="3">
        <v>161792.78290557861</v>
      </c>
      <c r="AD18" s="51">
        <f t="shared" si="4"/>
        <v>5.8938908142712627</v>
      </c>
      <c r="AF18" s="2">
        <v>36556</v>
      </c>
      <c r="AG18" s="3">
        <v>9990.8899698257446</v>
      </c>
      <c r="AH18" s="3">
        <v>181225.48291778564</v>
      </c>
      <c r="AI18" s="51">
        <f t="shared" si="5"/>
        <v>5.5129608755729951</v>
      </c>
    </row>
    <row r="19" spans="1:35">
      <c r="A19" s="2">
        <v>36585</v>
      </c>
      <c r="B19" s="3">
        <v>2036.5365008544923</v>
      </c>
      <c r="C19" s="3">
        <v>5068.7100076675415</v>
      </c>
      <c r="D19" s="4">
        <f t="shared" si="6"/>
        <v>40.17859569345616</v>
      </c>
      <c r="E19" s="51">
        <f t="shared" si="0"/>
        <v>6.6507195814872304</v>
      </c>
      <c r="G19" s="8">
        <v>36585</v>
      </c>
      <c r="H19" s="3">
        <v>1909.5227996826172</v>
      </c>
      <c r="I19" s="3">
        <v>4669.0000009536743</v>
      </c>
      <c r="J19" s="4">
        <v>40.897896750751435</v>
      </c>
      <c r="K19" s="4">
        <f t="shared" si="1"/>
        <v>6.9393220410086096</v>
      </c>
      <c r="M19" s="8">
        <v>36585</v>
      </c>
      <c r="N19" s="3">
        <v>1931.1227996826171</v>
      </c>
      <c r="O19" s="3">
        <v>4804.0000009536743</v>
      </c>
      <c r="P19" s="4">
        <f t="shared" si="7"/>
        <v>40.198226463348398</v>
      </c>
      <c r="Q19" s="4">
        <f t="shared" si="2"/>
        <v>6.4680921195291372</v>
      </c>
      <c r="V19" s="2">
        <v>36585</v>
      </c>
      <c r="W19" s="3">
        <v>13303.839997291565</v>
      </c>
      <c r="X19" s="3">
        <v>200036.09886550903</v>
      </c>
      <c r="Y19" s="51">
        <f t="shared" si="3"/>
        <v>6.6507195814872304</v>
      </c>
      <c r="AA19" s="2">
        <v>36585</v>
      </c>
      <c r="AB19" s="3">
        <v>11809.129990577698</v>
      </c>
      <c r="AC19" s="3">
        <v>170176.99885940552</v>
      </c>
      <c r="AD19" s="51">
        <f t="shared" si="4"/>
        <v>6.9393220410086096</v>
      </c>
      <c r="AF19" s="2">
        <v>36585</v>
      </c>
      <c r="AG19" s="3">
        <v>12264.129990577698</v>
      </c>
      <c r="AH19" s="3">
        <v>189609.69887161255</v>
      </c>
      <c r="AI19" s="51">
        <f t="shared" si="5"/>
        <v>6.4680921195291372</v>
      </c>
    </row>
    <row r="20" spans="1:35">
      <c r="A20" s="2">
        <v>36616</v>
      </c>
      <c r="B20" s="3">
        <v>2074.0365008544923</v>
      </c>
      <c r="C20" s="3">
        <v>5143.7100076675415</v>
      </c>
      <c r="D20" s="4">
        <f t="shared" si="6"/>
        <v>40.321800757873241</v>
      </c>
      <c r="E20" s="51">
        <f t="shared" si="0"/>
        <v>6.6609058261494702</v>
      </c>
      <c r="G20" s="8">
        <v>36616</v>
      </c>
      <c r="H20" s="3">
        <v>1947.0227996826172</v>
      </c>
      <c r="I20" s="3">
        <v>4744.0000009536743</v>
      </c>
      <c r="J20" s="4">
        <v>41.041795937841741</v>
      </c>
      <c r="K20" s="4">
        <f t="shared" si="1"/>
        <v>6.7375152504979994</v>
      </c>
      <c r="M20" s="8">
        <v>36616</v>
      </c>
      <c r="N20" s="3">
        <v>1968.6227996826171</v>
      </c>
      <c r="O20" s="3">
        <v>4879.0000009536743</v>
      </c>
      <c r="P20" s="4">
        <f t="shared" si="7"/>
        <v>40.348899350232017</v>
      </c>
      <c r="Q20" s="4">
        <f t="shared" si="2"/>
        <v>6.5034036101356563</v>
      </c>
      <c r="V20" s="2">
        <v>36616</v>
      </c>
      <c r="W20" s="3">
        <v>13753.839997291565</v>
      </c>
      <c r="X20" s="3">
        <v>206486.02992248535</v>
      </c>
      <c r="Y20" s="51">
        <f t="shared" si="3"/>
        <v>6.6609058261494702</v>
      </c>
      <c r="AA20" s="2">
        <v>36616</v>
      </c>
      <c r="AB20" s="3">
        <v>11884.129990577698</v>
      </c>
      <c r="AC20" s="3">
        <v>176387.42991638184</v>
      </c>
      <c r="AD20" s="51">
        <f t="shared" si="4"/>
        <v>6.7375152504979994</v>
      </c>
      <c r="AF20" s="2">
        <v>36616</v>
      </c>
      <c r="AG20" s="3">
        <v>12714.129990577698</v>
      </c>
      <c r="AH20" s="3">
        <v>195499.62992858887</v>
      </c>
      <c r="AI20" s="51">
        <f t="shared" si="5"/>
        <v>6.5034036101356563</v>
      </c>
    </row>
    <row r="21" spans="1:35">
      <c r="A21" s="2">
        <v>36646</v>
      </c>
      <c r="B21" s="3">
        <v>2029.0365008544923</v>
      </c>
      <c r="C21" s="3">
        <v>5018.7100076675415</v>
      </c>
      <c r="D21" s="4">
        <f t="shared" si="6"/>
        <v>40.429442979461811</v>
      </c>
      <c r="E21" s="51">
        <f t="shared" si="0"/>
        <v>7.3283295731453011</v>
      </c>
      <c r="G21" s="8">
        <v>36646</v>
      </c>
      <c r="H21" s="3">
        <v>1902.0227996826172</v>
      </c>
      <c r="I21" s="3">
        <v>4619.0000009536743</v>
      </c>
      <c r="J21" s="4">
        <v>41.178237698417639</v>
      </c>
      <c r="K21" s="4">
        <f t="shared" si="1"/>
        <v>7.4429421534943714</v>
      </c>
      <c r="M21" s="8">
        <v>36646</v>
      </c>
      <c r="N21" s="3">
        <v>1923.6227996826171</v>
      </c>
      <c r="O21" s="3">
        <v>4754.0000009536743</v>
      </c>
      <c r="P21" s="4">
        <f t="shared" si="7"/>
        <v>40.463247776540378</v>
      </c>
      <c r="Q21" s="4">
        <f t="shared" si="2"/>
        <v>7.219560110994629</v>
      </c>
      <c r="V21" s="2">
        <v>36646</v>
      </c>
      <c r="W21" s="3">
        <v>14883.839997291565</v>
      </c>
      <c r="X21" s="3">
        <v>203100.03594589233</v>
      </c>
      <c r="Y21" s="51">
        <f t="shared" si="3"/>
        <v>7.3283295731453011</v>
      </c>
      <c r="AA21" s="2">
        <v>36646</v>
      </c>
      <c r="AB21" s="3">
        <v>12839.129990577698</v>
      </c>
      <c r="AC21" s="3">
        <v>172500.73594284058</v>
      </c>
      <c r="AD21" s="51">
        <f t="shared" si="4"/>
        <v>7.4429421534943714</v>
      </c>
      <c r="AF21" s="2">
        <v>36646</v>
      </c>
      <c r="AG21" s="3">
        <v>13844.129990577698</v>
      </c>
      <c r="AH21" s="3">
        <v>191758.63595199585</v>
      </c>
      <c r="AI21" s="51">
        <f t="shared" si="5"/>
        <v>7.219560110994629</v>
      </c>
    </row>
    <row r="22" spans="1:35">
      <c r="A22" s="2">
        <v>36677</v>
      </c>
      <c r="B22" s="3">
        <v>2151.6676922607421</v>
      </c>
      <c r="C22" s="3">
        <v>5493.9100046157837</v>
      </c>
      <c r="D22" s="4">
        <f t="shared" si="6"/>
        <v>39.164596625226643</v>
      </c>
      <c r="E22" s="51">
        <f t="shared" si="0"/>
        <v>8.3285381232620015</v>
      </c>
      <c r="G22" s="8">
        <v>36677</v>
      </c>
      <c r="H22" s="3">
        <v>1838.6627996826171</v>
      </c>
      <c r="I22" s="3">
        <v>4820.1999979019165</v>
      </c>
      <c r="J22" s="4">
        <v>38.144948352411312</v>
      </c>
      <c r="K22" s="4">
        <f t="shared" si="1"/>
        <v>8.5361753128632607</v>
      </c>
      <c r="M22" s="8">
        <v>36677</v>
      </c>
      <c r="N22" s="3">
        <v>1860.2627996826172</v>
      </c>
      <c r="O22" s="3">
        <v>4955.1999979019165</v>
      </c>
      <c r="P22" s="4">
        <f t="shared" si="7"/>
        <v>37.541629005292862</v>
      </c>
      <c r="Q22" s="4">
        <f t="shared" si="2"/>
        <v>8.1324378776909434</v>
      </c>
      <c r="V22" s="2">
        <v>36677</v>
      </c>
      <c r="W22" s="3">
        <v>16422.149994850159</v>
      </c>
      <c r="X22" s="3">
        <v>197179.2618560791</v>
      </c>
      <c r="Y22" s="51">
        <f t="shared" si="3"/>
        <v>8.3285381232620015</v>
      </c>
      <c r="AA22" s="2">
        <v>36677</v>
      </c>
      <c r="AB22" s="3">
        <v>14103.439988136292</v>
      </c>
      <c r="AC22" s="3">
        <v>165219.66186523438</v>
      </c>
      <c r="AD22" s="51">
        <f t="shared" si="4"/>
        <v>8.5361753128632607</v>
      </c>
      <c r="AF22" s="2">
        <v>36677</v>
      </c>
      <c r="AG22" s="3">
        <v>15108.439988136292</v>
      </c>
      <c r="AH22" s="3">
        <v>185779.96186828613</v>
      </c>
      <c r="AI22" s="51">
        <f t="shared" si="5"/>
        <v>8.1324378776909434</v>
      </c>
    </row>
    <row r="23" spans="1:35">
      <c r="A23" s="2">
        <v>36707</v>
      </c>
      <c r="B23" s="3">
        <v>2343.9001922607422</v>
      </c>
      <c r="C23" s="3">
        <v>5968.9100046157837</v>
      </c>
      <c r="D23" s="4">
        <f t="shared" si="6"/>
        <v>39.268479344607208</v>
      </c>
      <c r="E23" s="51">
        <f t="shared" si="0"/>
        <v>8.4539024778201277</v>
      </c>
      <c r="G23" s="8">
        <v>36707</v>
      </c>
      <c r="H23" s="3">
        <v>1858.6627996826171</v>
      </c>
      <c r="I23" s="3">
        <v>5020.1999979019165</v>
      </c>
      <c r="J23" s="4">
        <v>37.023680340612025</v>
      </c>
      <c r="K23" s="4">
        <f t="shared" si="1"/>
        <v>8.5324920572070457</v>
      </c>
      <c r="M23" s="8">
        <v>36707</v>
      </c>
      <c r="N23" s="3">
        <v>1880.2627996826172</v>
      </c>
      <c r="O23" s="3">
        <v>5155.1999979019165</v>
      </c>
      <c r="P23" s="4">
        <f t="shared" si="7"/>
        <v>36.4731300521387</v>
      </c>
      <c r="Q23" s="4">
        <f t="shared" si="2"/>
        <v>8.1069113851872245</v>
      </c>
      <c r="V23" s="2">
        <v>36707</v>
      </c>
      <c r="W23" s="3">
        <v>16897.149994850159</v>
      </c>
      <c r="X23" s="3">
        <v>199873.96399688721</v>
      </c>
      <c r="Y23" s="51">
        <f t="shared" si="3"/>
        <v>8.4539024778201277</v>
      </c>
      <c r="AA23" s="2">
        <v>36707</v>
      </c>
      <c r="AB23" s="3">
        <v>14303.439988136292</v>
      </c>
      <c r="AC23" s="3">
        <v>167634.96399688721</v>
      </c>
      <c r="AD23" s="51">
        <f t="shared" si="4"/>
        <v>8.5324920572070457</v>
      </c>
      <c r="AF23" s="2">
        <v>36707</v>
      </c>
      <c r="AG23" s="3">
        <v>15308.439988136292</v>
      </c>
      <c r="AH23" s="3">
        <v>188831.96399688721</v>
      </c>
      <c r="AI23" s="51">
        <f t="shared" si="5"/>
        <v>8.1069113851872245</v>
      </c>
    </row>
    <row r="24" spans="1:35">
      <c r="A24" s="2">
        <v>36738</v>
      </c>
      <c r="B24" s="3">
        <v>2358.1101922607422</v>
      </c>
      <c r="C24" s="3">
        <v>6037.9100046157837</v>
      </c>
      <c r="D24" s="4">
        <f t="shared" si="6"/>
        <v>39.055073534684098</v>
      </c>
      <c r="E24" s="51">
        <f t="shared" si="0"/>
        <v>8.3892182795082562</v>
      </c>
      <c r="G24" s="8">
        <v>36738</v>
      </c>
      <c r="H24" s="3">
        <v>1838.8727996826171</v>
      </c>
      <c r="I24" s="3">
        <v>4889.1999979019165</v>
      </c>
      <c r="J24" s="4">
        <v>37.610913860585079</v>
      </c>
      <c r="K24" s="4">
        <f t="shared" si="1"/>
        <v>8.3813459646103734</v>
      </c>
      <c r="M24" s="8">
        <v>36738</v>
      </c>
      <c r="N24" s="3">
        <v>1894.4727996826173</v>
      </c>
      <c r="O24" s="3">
        <v>5224.1999979019165</v>
      </c>
      <c r="P24" s="4">
        <f t="shared" si="7"/>
        <v>36.263404931730292</v>
      </c>
      <c r="Q24" s="4">
        <f t="shared" si="2"/>
        <v>8.0991202373676092</v>
      </c>
      <c r="V24" s="2">
        <v>36738</v>
      </c>
      <c r="W24" s="3">
        <v>17066.149994850159</v>
      </c>
      <c r="X24" s="3">
        <v>203429.56192398071</v>
      </c>
      <c r="Y24" s="51">
        <f t="shared" si="3"/>
        <v>8.3892182795082562</v>
      </c>
      <c r="AA24" s="2">
        <v>36738</v>
      </c>
      <c r="AB24" s="3">
        <v>14272.439988136292</v>
      </c>
      <c r="AC24" s="3">
        <v>170288.16193008423</v>
      </c>
      <c r="AD24" s="51">
        <f t="shared" si="4"/>
        <v>8.3813459646103734</v>
      </c>
      <c r="AF24" s="2">
        <v>36738</v>
      </c>
      <c r="AG24" s="3">
        <v>15477.439988136292</v>
      </c>
      <c r="AH24" s="3">
        <v>191100.26193618774</v>
      </c>
      <c r="AI24" s="51">
        <f t="shared" si="5"/>
        <v>8.0991202373676092</v>
      </c>
    </row>
    <row r="25" spans="1:35">
      <c r="A25" s="2">
        <v>36769</v>
      </c>
      <c r="B25" s="3">
        <v>2557.8601922607422</v>
      </c>
      <c r="C25" s="3">
        <v>6537.9100046157837</v>
      </c>
      <c r="D25" s="4">
        <f t="shared" si="6"/>
        <v>39.123514861093</v>
      </c>
      <c r="E25" s="51">
        <f t="shared" si="0"/>
        <v>8.9481294178521473</v>
      </c>
      <c r="G25" s="8">
        <v>36769</v>
      </c>
      <c r="H25" s="3">
        <v>2038.6227996826171</v>
      </c>
      <c r="I25" s="3">
        <v>5389.1999979019165</v>
      </c>
      <c r="J25" s="4">
        <v>37.827929942779612</v>
      </c>
      <c r="K25" s="4">
        <f t="shared" si="1"/>
        <v>9.0802434542744344</v>
      </c>
      <c r="M25" s="8">
        <v>36769</v>
      </c>
      <c r="N25" s="3">
        <v>2094.2227996826173</v>
      </c>
      <c r="O25" s="3">
        <v>5724.1999979019165</v>
      </c>
      <c r="P25" s="4">
        <f t="shared" si="7"/>
        <v>36.585423298455858</v>
      </c>
      <c r="Q25" s="4">
        <f t="shared" si="2"/>
        <v>8.7393068972832761</v>
      </c>
      <c r="V25" s="2">
        <v>36769</v>
      </c>
      <c r="W25" s="3">
        <v>18722.649994850159</v>
      </c>
      <c r="X25" s="3">
        <v>209235.35099411011</v>
      </c>
      <c r="Y25" s="51">
        <f t="shared" si="3"/>
        <v>8.9481294178521473</v>
      </c>
      <c r="AA25" s="2">
        <v>36769</v>
      </c>
      <c r="AB25" s="3">
        <v>15928.939988136292</v>
      </c>
      <c r="AC25" s="3">
        <v>175424.15099716187</v>
      </c>
      <c r="AD25" s="51">
        <f t="shared" si="4"/>
        <v>9.0802434542744344</v>
      </c>
      <c r="AF25" s="2">
        <v>36769</v>
      </c>
      <c r="AG25" s="3">
        <v>17133.939988136292</v>
      </c>
      <c r="AH25" s="3">
        <v>196056.05100631714</v>
      </c>
      <c r="AI25" s="51">
        <f t="shared" si="5"/>
        <v>8.7393068972832761</v>
      </c>
    </row>
    <row r="26" spans="1:35">
      <c r="A26" s="2">
        <v>36799</v>
      </c>
      <c r="B26" s="3">
        <v>2641.8796893310546</v>
      </c>
      <c r="C26" s="3">
        <v>6594.7600030899048</v>
      </c>
      <c r="D26" s="4">
        <f t="shared" si="6"/>
        <v>40.060285561464404</v>
      </c>
      <c r="E26" s="51">
        <f t="shared" si="0"/>
        <v>9.0111734651667934</v>
      </c>
      <c r="G26" s="8">
        <v>36799</v>
      </c>
      <c r="H26" s="3">
        <v>2095.8922967529297</v>
      </c>
      <c r="I26" s="3">
        <v>5511.0499963760376</v>
      </c>
      <c r="J26" s="4">
        <v>38.030725508408544</v>
      </c>
      <c r="K26" s="4">
        <f t="shared" si="1"/>
        <v>9.2938468337153779</v>
      </c>
      <c r="M26" s="8">
        <v>36799</v>
      </c>
      <c r="N26" s="3">
        <v>2117.4922967529296</v>
      </c>
      <c r="O26" s="3">
        <v>5646.0499963760376</v>
      </c>
      <c r="P26" s="4">
        <f t="shared" si="7"/>
        <v>37.50395937180965</v>
      </c>
      <c r="Q26" s="4">
        <f t="shared" si="2"/>
        <v>8.8259073453105685</v>
      </c>
      <c r="V26" s="2">
        <v>36799</v>
      </c>
      <c r="W26" s="3">
        <v>19492.99999332428</v>
      </c>
      <c r="X26" s="3">
        <v>216320.32796478271</v>
      </c>
      <c r="Y26" s="51">
        <f t="shared" si="3"/>
        <v>9.0111734651667934</v>
      </c>
      <c r="AA26" s="2">
        <v>36799</v>
      </c>
      <c r="AB26" s="3">
        <v>16764.289986610413</v>
      </c>
      <c r="AC26" s="3">
        <v>180380.52796173096</v>
      </c>
      <c r="AD26" s="51">
        <f t="shared" si="4"/>
        <v>9.2938468337153779</v>
      </c>
      <c r="AF26" s="2">
        <v>36799</v>
      </c>
      <c r="AG26" s="3">
        <v>17769.289986610413</v>
      </c>
      <c r="AH26" s="3">
        <v>201331.02797698975</v>
      </c>
      <c r="AI26" s="51">
        <f t="shared" si="5"/>
        <v>8.8259073453105685</v>
      </c>
    </row>
    <row r="27" spans="1:35">
      <c r="A27" s="2">
        <v>36830</v>
      </c>
      <c r="B27" s="3">
        <v>2782.4069403076173</v>
      </c>
      <c r="C27" s="3">
        <v>7073.2600030899048</v>
      </c>
      <c r="D27" s="4">
        <f t="shared" si="6"/>
        <v>39.336980954922367</v>
      </c>
      <c r="E27" s="51">
        <f t="shared" si="0"/>
        <v>9.3389857831231637</v>
      </c>
      <c r="G27" s="8">
        <v>36830</v>
      </c>
      <c r="H27" s="3">
        <v>2126.8307977294921</v>
      </c>
      <c r="I27" s="3">
        <v>5756.0499963760376</v>
      </c>
      <c r="J27" s="4">
        <v>36.949484439303475</v>
      </c>
      <c r="K27" s="4">
        <f t="shared" si="1"/>
        <v>9.5744077978678934</v>
      </c>
      <c r="M27" s="8">
        <v>36830</v>
      </c>
      <c r="N27" s="3">
        <v>2258.0195477294924</v>
      </c>
      <c r="O27" s="3">
        <v>6124.5499963760376</v>
      </c>
      <c r="P27" s="4">
        <f t="shared" si="7"/>
        <v>36.868333984792137</v>
      </c>
      <c r="Q27" s="4">
        <f t="shared" si="2"/>
        <v>9.1863181298836345</v>
      </c>
      <c r="V27" s="2">
        <v>36830</v>
      </c>
      <c r="W27" s="3">
        <v>20171.49999332428</v>
      </c>
      <c r="X27" s="3">
        <v>215992.40497589111</v>
      </c>
      <c r="Y27" s="51">
        <f t="shared" si="3"/>
        <v>9.3389857831231637</v>
      </c>
      <c r="AA27" s="2">
        <v>36830</v>
      </c>
      <c r="AB27" s="3">
        <v>17209.289986610413</v>
      </c>
      <c r="AC27" s="3">
        <v>179742.60497283936</v>
      </c>
      <c r="AD27" s="51">
        <f t="shared" si="4"/>
        <v>9.5744077978678934</v>
      </c>
      <c r="AF27" s="2">
        <v>36830</v>
      </c>
      <c r="AG27" s="3">
        <v>18447.789986610413</v>
      </c>
      <c r="AH27" s="3">
        <v>200818.10498809814</v>
      </c>
      <c r="AI27" s="51">
        <f t="shared" si="5"/>
        <v>9.1863181298836345</v>
      </c>
    </row>
    <row r="28" spans="1:35">
      <c r="A28" s="2">
        <v>36860</v>
      </c>
      <c r="B28" s="3">
        <v>2886.1932391357423</v>
      </c>
      <c r="C28" s="3">
        <v>7623.5499963760376</v>
      </c>
      <c r="D28" s="4">
        <f t="shared" si="6"/>
        <v>37.85891402965462</v>
      </c>
      <c r="E28" s="51">
        <f t="shared" si="0"/>
        <v>10.080219034297338</v>
      </c>
      <c r="G28" s="8">
        <v>36860</v>
      </c>
      <c r="H28" s="3">
        <v>2299.7807977294924</v>
      </c>
      <c r="I28" s="3">
        <v>6196.0499963760376</v>
      </c>
      <c r="J28" s="4">
        <v>37.116885742926449</v>
      </c>
      <c r="K28" s="4">
        <f t="shared" si="1"/>
        <v>10.401618985551625</v>
      </c>
      <c r="M28" s="8">
        <v>36860</v>
      </c>
      <c r="N28" s="3">
        <v>2439.2195477294922</v>
      </c>
      <c r="O28" s="3">
        <v>6839.5499963760376</v>
      </c>
      <c r="P28" s="4">
        <f t="shared" si="7"/>
        <v>35.663450797522096</v>
      </c>
      <c r="Q28" s="4">
        <f t="shared" si="2"/>
        <v>10.077396266711988</v>
      </c>
      <c r="V28" s="2">
        <v>36860</v>
      </c>
      <c r="W28" s="3">
        <v>21835.319985389709</v>
      </c>
      <c r="X28" s="3">
        <v>216615.53098297119</v>
      </c>
      <c r="Y28" s="51">
        <f t="shared" si="3"/>
        <v>10.080219034297338</v>
      </c>
      <c r="AA28" s="2">
        <v>36860</v>
      </c>
      <c r="AB28" s="3">
        <v>18762.819985389709</v>
      </c>
      <c r="AC28" s="3">
        <v>180383.65000152588</v>
      </c>
      <c r="AD28" s="51">
        <f t="shared" si="4"/>
        <v>10.401618985551625</v>
      </c>
      <c r="AF28" s="2">
        <v>36860</v>
      </c>
      <c r="AG28" s="3">
        <v>20276.319985389709</v>
      </c>
      <c r="AH28" s="3">
        <v>201205.9409866333</v>
      </c>
      <c r="AI28" s="51">
        <f t="shared" si="5"/>
        <v>10.077396266711988</v>
      </c>
    </row>
    <row r="29" spans="1:35">
      <c r="A29" s="2">
        <v>36891</v>
      </c>
      <c r="B29" s="3">
        <v>2401.9182391357422</v>
      </c>
      <c r="C29" s="3">
        <v>7101.3499994277954</v>
      </c>
      <c r="D29" s="4">
        <f t="shared" si="6"/>
        <v>33.823403146293046</v>
      </c>
      <c r="E29" s="51">
        <f t="shared" si="0"/>
        <v>9.9868559239533159</v>
      </c>
      <c r="G29" s="8">
        <v>36891</v>
      </c>
      <c r="H29" s="3">
        <v>1816.3557977294922</v>
      </c>
      <c r="I29" s="3">
        <v>5393.8499994277954</v>
      </c>
      <c r="J29" s="4">
        <v>33.674570073735453</v>
      </c>
      <c r="K29" s="4">
        <f t="shared" si="1"/>
        <v>10.120590578148281</v>
      </c>
      <c r="M29" s="8">
        <v>36891</v>
      </c>
      <c r="N29" s="3">
        <v>1954.9445477294921</v>
      </c>
      <c r="O29" s="3">
        <v>6317.3499994277954</v>
      </c>
      <c r="P29" s="4">
        <f t="shared" si="7"/>
        <v>30.945642522680629</v>
      </c>
      <c r="Q29" s="4">
        <f t="shared" si="2"/>
        <v>9.9767475256345524</v>
      </c>
      <c r="V29" s="2">
        <v>36891</v>
      </c>
      <c r="W29" s="3">
        <v>21363.119988441467</v>
      </c>
      <c r="X29" s="3">
        <v>213912.36792755127</v>
      </c>
      <c r="Y29" s="51">
        <f t="shared" si="3"/>
        <v>9.9868559239533159</v>
      </c>
      <c r="AA29" s="2">
        <v>36891</v>
      </c>
      <c r="AB29" s="3">
        <v>18010.619988441467</v>
      </c>
      <c r="AC29" s="3">
        <v>177960.16793060303</v>
      </c>
      <c r="AD29" s="51">
        <f t="shared" si="4"/>
        <v>10.120590578148281</v>
      </c>
      <c r="AF29" s="2">
        <v>36891</v>
      </c>
      <c r="AG29" s="3">
        <v>19804.119988441467</v>
      </c>
      <c r="AH29" s="3">
        <v>198502.76793670654</v>
      </c>
      <c r="AI29" s="51">
        <f t="shared" si="5"/>
        <v>9.9767475256345524</v>
      </c>
    </row>
    <row r="30" spans="1:35">
      <c r="A30" s="2">
        <v>36922</v>
      </c>
      <c r="B30" s="3">
        <v>2831.8179388427734</v>
      </c>
      <c r="C30" s="3">
        <v>9394.8099985122681</v>
      </c>
      <c r="D30" s="4">
        <f t="shared" si="6"/>
        <v>30.142365191964615</v>
      </c>
      <c r="E30" s="51">
        <f t="shared" si="0"/>
        <v>11.395232483978992</v>
      </c>
      <c r="G30" s="8">
        <v>36922</v>
      </c>
      <c r="H30" s="3">
        <v>2231.2554974365235</v>
      </c>
      <c r="I30" s="3">
        <v>7537.3099985122681</v>
      </c>
      <c r="J30" s="4">
        <v>29.6028091968744</v>
      </c>
      <c r="K30" s="4">
        <f t="shared" si="1"/>
        <v>11.726675717808682</v>
      </c>
      <c r="M30" s="8">
        <v>36922</v>
      </c>
      <c r="N30" s="3">
        <v>2384.8442474365233</v>
      </c>
      <c r="O30" s="3">
        <v>8610.8099985122681</v>
      </c>
      <c r="P30" s="4">
        <f t="shared" si="7"/>
        <v>27.695933923156645</v>
      </c>
      <c r="Q30" s="4">
        <f t="shared" si="2"/>
        <v>11.505139934292551</v>
      </c>
      <c r="V30" s="2">
        <v>36922</v>
      </c>
      <c r="W30" s="3">
        <v>23966.07998752594</v>
      </c>
      <c r="X30" s="3">
        <v>210316.72694015503</v>
      </c>
      <c r="Y30" s="51">
        <f t="shared" si="3"/>
        <v>11.395232483978992</v>
      </c>
      <c r="AA30" s="2">
        <v>36922</v>
      </c>
      <c r="AB30" s="3">
        <v>20463.57998752594</v>
      </c>
      <c r="AC30" s="3">
        <v>174504.52694320679</v>
      </c>
      <c r="AD30" s="51">
        <f t="shared" si="4"/>
        <v>11.726675717808682</v>
      </c>
      <c r="AF30" s="2">
        <v>36922</v>
      </c>
      <c r="AG30" s="3">
        <v>22407.07998752594</v>
      </c>
      <c r="AH30" s="3">
        <v>194757.1269493103</v>
      </c>
      <c r="AI30" s="51">
        <f t="shared" si="5"/>
        <v>11.505139934292551</v>
      </c>
    </row>
    <row r="31" spans="1:35">
      <c r="A31" s="2">
        <v>36950</v>
      </c>
      <c r="B31" s="3">
        <v>2793.4915386962889</v>
      </c>
      <c r="C31" s="3">
        <v>9342.0899972915649</v>
      </c>
      <c r="D31" s="4">
        <f t="shared" si="6"/>
        <v>29.902211812412116</v>
      </c>
      <c r="E31" s="51">
        <f t="shared" si="0"/>
        <v>11.627225749964879</v>
      </c>
      <c r="G31" s="8">
        <v>36950</v>
      </c>
      <c r="H31" s="3">
        <v>2190.429097290039</v>
      </c>
      <c r="I31" s="3">
        <v>7234.5899972915649</v>
      </c>
      <c r="J31" s="4">
        <v>30.277169792760564</v>
      </c>
      <c r="K31" s="4">
        <f t="shared" si="1"/>
        <v>11.846665495747805</v>
      </c>
      <c r="M31" s="8">
        <v>36950</v>
      </c>
      <c r="N31" s="3">
        <v>2346.5178472900388</v>
      </c>
      <c r="O31" s="3">
        <v>8558.0899972915649</v>
      </c>
      <c r="P31" s="4">
        <f t="shared" si="7"/>
        <v>27.418709642369464</v>
      </c>
      <c r="Q31" s="4">
        <f t="shared" si="2"/>
        <v>11.732910463023046</v>
      </c>
      <c r="V31" s="2">
        <v>36950</v>
      </c>
      <c r="W31" s="3">
        <v>24808.359986305237</v>
      </c>
      <c r="X31" s="3">
        <v>213364.39594268799</v>
      </c>
      <c r="Y31" s="51">
        <f t="shared" si="3"/>
        <v>11.627225749964879</v>
      </c>
      <c r="AA31" s="2">
        <v>36950</v>
      </c>
      <c r="AB31" s="3">
        <v>21055.859986305237</v>
      </c>
      <c r="AC31" s="3">
        <v>177736.59595489502</v>
      </c>
      <c r="AD31" s="51">
        <f t="shared" si="4"/>
        <v>11.846665495747805</v>
      </c>
      <c r="AF31" s="2">
        <v>36950</v>
      </c>
      <c r="AG31" s="3">
        <v>23249.359986305237</v>
      </c>
      <c r="AH31" s="3">
        <v>198155.09595489502</v>
      </c>
      <c r="AI31" s="51">
        <f t="shared" si="5"/>
        <v>11.732910463023046</v>
      </c>
    </row>
    <row r="32" spans="1:35">
      <c r="A32" s="2">
        <v>36981</v>
      </c>
      <c r="B32" s="3">
        <v>2967.4915386962889</v>
      </c>
      <c r="C32" s="3">
        <v>9542.0899972915649</v>
      </c>
      <c r="D32" s="4">
        <f t="shared" si="6"/>
        <v>31.098968250546623</v>
      </c>
      <c r="E32" s="51">
        <f t="shared" si="0"/>
        <v>11.93319317599277</v>
      </c>
      <c r="G32" s="8">
        <v>36981</v>
      </c>
      <c r="H32" s="3">
        <v>2364.429097290039</v>
      </c>
      <c r="I32" s="3">
        <v>7434.5899972915649</v>
      </c>
      <c r="J32" s="4">
        <v>31.803086628198798</v>
      </c>
      <c r="K32" s="4">
        <f t="shared" si="1"/>
        <v>12.284398704883891</v>
      </c>
      <c r="M32" s="8">
        <v>36981</v>
      </c>
      <c r="N32" s="3">
        <v>2520.5178472900388</v>
      </c>
      <c r="O32" s="3">
        <v>8758.0899972915649</v>
      </c>
      <c r="P32" s="4">
        <f t="shared" si="7"/>
        <v>28.779309736135477</v>
      </c>
      <c r="Q32" s="4">
        <f t="shared" si="2"/>
        <v>12.131056035768882</v>
      </c>
      <c r="V32" s="2">
        <v>36981</v>
      </c>
      <c r="W32" s="3">
        <v>25601.359986305237</v>
      </c>
      <c r="X32" s="3">
        <v>214539.05596542358</v>
      </c>
      <c r="Y32" s="51">
        <f t="shared" si="3"/>
        <v>11.93319317599277</v>
      </c>
      <c r="AA32" s="2">
        <v>36981</v>
      </c>
      <c r="AB32" s="3">
        <v>22223.859986305237</v>
      </c>
      <c r="AC32" s="3">
        <v>180911.25597763062</v>
      </c>
      <c r="AD32" s="51">
        <f t="shared" si="4"/>
        <v>12.284398704883891</v>
      </c>
      <c r="AF32" s="2">
        <v>36981</v>
      </c>
      <c r="AG32" s="3">
        <v>24417.359986305237</v>
      </c>
      <c r="AH32" s="3">
        <v>201279.75597763062</v>
      </c>
      <c r="AI32" s="51">
        <f t="shared" si="5"/>
        <v>12.131056035768882</v>
      </c>
    </row>
    <row r="33" spans="1:35">
      <c r="A33" s="2">
        <v>37011</v>
      </c>
      <c r="B33" s="3">
        <v>3026.9665386962893</v>
      </c>
      <c r="C33" s="3">
        <v>10552.089997291565</v>
      </c>
      <c r="D33" s="4">
        <f t="shared" si="6"/>
        <v>28.685943158874018</v>
      </c>
      <c r="E33" s="51">
        <f t="shared" si="0"/>
        <v>11.3061354923313</v>
      </c>
      <c r="G33" s="8">
        <v>37011</v>
      </c>
      <c r="H33" s="3">
        <v>2452.5665972900392</v>
      </c>
      <c r="I33" s="3">
        <v>8369.5899972915649</v>
      </c>
      <c r="J33" s="4">
        <v>29.303306351729297</v>
      </c>
      <c r="K33" s="4">
        <f t="shared" si="1"/>
        <v>11.727934055840338</v>
      </c>
      <c r="M33" s="8">
        <v>37011</v>
      </c>
      <c r="N33" s="3">
        <v>2579.9928472900392</v>
      </c>
      <c r="O33" s="3">
        <v>9768.0899972915649</v>
      </c>
      <c r="P33" s="4">
        <f t="shared" si="7"/>
        <v>26.412459836113339</v>
      </c>
      <c r="Q33" s="4">
        <f t="shared" si="2"/>
        <v>11.569826988021143</v>
      </c>
      <c r="V33" s="2">
        <v>37011</v>
      </c>
      <c r="W33" s="3">
        <v>24566.789990723133</v>
      </c>
      <c r="X33" s="3">
        <v>217287.24202346802</v>
      </c>
      <c r="Y33" s="51">
        <f t="shared" si="3"/>
        <v>11.3061354923313</v>
      </c>
      <c r="AA33" s="2">
        <v>37011</v>
      </c>
      <c r="AB33" s="3">
        <v>21454.289990723133</v>
      </c>
      <c r="AC33" s="3">
        <v>182933.24202346802</v>
      </c>
      <c r="AD33" s="51">
        <f t="shared" si="4"/>
        <v>11.727934055840338</v>
      </c>
      <c r="AF33" s="2">
        <v>37011</v>
      </c>
      <c r="AG33" s="3">
        <v>23532.789990723133</v>
      </c>
      <c r="AH33" s="3">
        <v>203397.94203567505</v>
      </c>
      <c r="AI33" s="51">
        <f t="shared" si="5"/>
        <v>11.569826988021143</v>
      </c>
    </row>
    <row r="34" spans="1:35">
      <c r="A34" s="2">
        <v>37042</v>
      </c>
      <c r="B34" s="3">
        <v>2927.6230381774903</v>
      </c>
      <c r="C34" s="3">
        <v>11966.360001564026</v>
      </c>
      <c r="D34" s="4">
        <f t="shared" si="6"/>
        <v>24.465443441404442</v>
      </c>
      <c r="E34" s="51">
        <f t="shared" si="0"/>
        <v>12.097461407645985</v>
      </c>
      <c r="G34" s="8">
        <v>37042</v>
      </c>
      <c r="H34" s="3">
        <v>2525.4555967712404</v>
      </c>
      <c r="I34" s="3">
        <v>10058.860001564026</v>
      </c>
      <c r="J34" s="4">
        <v>25.106777471587872</v>
      </c>
      <c r="K34" s="4">
        <f t="shared" si="1"/>
        <v>12.889426033780961</v>
      </c>
      <c r="M34" s="8">
        <v>37042</v>
      </c>
      <c r="N34" s="3">
        <v>2652.8818467712404</v>
      </c>
      <c r="O34" s="3">
        <v>11457.360001564026</v>
      </c>
      <c r="P34" s="4">
        <f t="shared" si="7"/>
        <v>23.15439024704731</v>
      </c>
      <c r="Q34" s="4">
        <f t="shared" si="2"/>
        <v>12.613548003892324</v>
      </c>
      <c r="V34" s="2">
        <v>37042</v>
      </c>
      <c r="W34" s="3">
        <v>26205.209996521473</v>
      </c>
      <c r="X34" s="3">
        <v>216617.43000030518</v>
      </c>
      <c r="Y34" s="51">
        <f t="shared" si="3"/>
        <v>12.097461407645985</v>
      </c>
      <c r="AA34" s="2">
        <v>37042</v>
      </c>
      <c r="AB34" s="3">
        <v>23492.709996521473</v>
      </c>
      <c r="AC34" s="3">
        <v>182263.43000030518</v>
      </c>
      <c r="AD34" s="51">
        <f t="shared" si="4"/>
        <v>12.889426033780961</v>
      </c>
      <c r="AF34" s="2">
        <v>37042</v>
      </c>
      <c r="AG34" s="3">
        <v>25571.209996521473</v>
      </c>
      <c r="AH34" s="3">
        <v>202728.13001251221</v>
      </c>
      <c r="AI34" s="51">
        <f t="shared" si="5"/>
        <v>12.613548003892324</v>
      </c>
    </row>
    <row r="35" spans="1:35">
      <c r="A35" s="2">
        <v>37072</v>
      </c>
      <c r="B35" s="3">
        <v>2142.5318876647948</v>
      </c>
      <c r="C35" s="3">
        <v>11121.43000793457</v>
      </c>
      <c r="D35" s="4">
        <f t="shared" si="6"/>
        <v>19.264895666620284</v>
      </c>
      <c r="E35" s="51">
        <f t="shared" si="0"/>
        <v>11.462837888450411</v>
      </c>
      <c r="G35" s="8">
        <v>37072</v>
      </c>
      <c r="H35" s="3">
        <v>1740.3644462585448</v>
      </c>
      <c r="I35" s="3">
        <v>9213.9300079345703</v>
      </c>
      <c r="J35" s="4">
        <v>18.88840532497893</v>
      </c>
      <c r="K35" s="4">
        <f t="shared" si="1"/>
        <v>12.01480584321391</v>
      </c>
      <c r="M35" s="8">
        <v>37072</v>
      </c>
      <c r="N35" s="3">
        <v>1867.7906962585448</v>
      </c>
      <c r="O35" s="3">
        <v>10612.43000793457</v>
      </c>
      <c r="P35" s="4">
        <f t="shared" si="7"/>
        <v>17.600028408781572</v>
      </c>
      <c r="Q35" s="4">
        <f t="shared" si="2"/>
        <v>11.913048751411122</v>
      </c>
      <c r="V35" s="2">
        <v>37072</v>
      </c>
      <c r="W35" s="3">
        <v>24849.090000450611</v>
      </c>
      <c r="X35" s="3">
        <v>216779.5640335083</v>
      </c>
      <c r="Y35" s="51">
        <f t="shared" si="3"/>
        <v>11.462837888450411</v>
      </c>
      <c r="AA35" s="2">
        <v>37072</v>
      </c>
      <c r="AB35" s="3">
        <v>21917.330005943775</v>
      </c>
      <c r="AC35" s="3">
        <v>182419.3440322876</v>
      </c>
      <c r="AD35" s="51">
        <f t="shared" si="4"/>
        <v>12.01480584321391</v>
      </c>
      <c r="AF35" s="2">
        <v>37072</v>
      </c>
      <c r="AG35" s="3">
        <v>24215.090000450611</v>
      </c>
      <c r="AH35" s="3">
        <v>203265.26404571533</v>
      </c>
      <c r="AI35" s="51">
        <f t="shared" si="5"/>
        <v>11.913048751411122</v>
      </c>
    </row>
    <row r="36" spans="1:35">
      <c r="A36" s="2">
        <v>37103</v>
      </c>
      <c r="B36" s="3">
        <v>2431.2202983093262</v>
      </c>
      <c r="C36" s="3">
        <v>13751.279983520508</v>
      </c>
      <c r="D36" s="4">
        <f t="shared" si="6"/>
        <v>17.679956347502873</v>
      </c>
      <c r="E36" s="51">
        <f t="shared" si="0"/>
        <v>12.676043308027882</v>
      </c>
      <c r="G36" s="8">
        <v>37103</v>
      </c>
      <c r="H36" s="3">
        <v>2029.0528569030762</v>
      </c>
      <c r="I36" s="3">
        <v>11843.779983520508</v>
      </c>
      <c r="J36" s="4">
        <v>17.131801331384999</v>
      </c>
      <c r="K36" s="4">
        <f t="shared" si="1"/>
        <v>13.199555350976851</v>
      </c>
      <c r="M36" s="8">
        <v>37103</v>
      </c>
      <c r="N36" s="3">
        <v>2156.4791069030762</v>
      </c>
      <c r="O36" s="3">
        <v>13242.279983520508</v>
      </c>
      <c r="P36" s="4">
        <f t="shared" si="7"/>
        <v>16.284802236372656</v>
      </c>
      <c r="Q36" s="4">
        <f t="shared" si="2"/>
        <v>13.287516260979137</v>
      </c>
      <c r="V36" s="2">
        <v>37103</v>
      </c>
      <c r="W36" s="3">
        <v>28395.62997084856</v>
      </c>
      <c r="X36" s="3">
        <v>224010.20003509521</v>
      </c>
      <c r="Y36" s="51">
        <f t="shared" si="3"/>
        <v>12.676043308027882</v>
      </c>
      <c r="AA36" s="2">
        <v>37103</v>
      </c>
      <c r="AB36" s="3">
        <v>24972.119976341724</v>
      </c>
      <c r="AC36" s="3">
        <v>189189.1000289917</v>
      </c>
      <c r="AD36" s="51">
        <f t="shared" si="4"/>
        <v>13.199555350976851</v>
      </c>
      <c r="AF36" s="2">
        <v>37103</v>
      </c>
      <c r="AG36" s="3">
        <v>27886.62997084856</v>
      </c>
      <c r="AH36" s="3">
        <v>209870.90004730225</v>
      </c>
      <c r="AI36" s="51">
        <f t="shared" si="5"/>
        <v>13.287516260979137</v>
      </c>
    </row>
    <row r="37" spans="1:35">
      <c r="A37" s="2">
        <v>37134</v>
      </c>
      <c r="B37" s="3">
        <v>2525.6450984191893</v>
      </c>
      <c r="C37" s="3">
        <v>14620.439987182617</v>
      </c>
      <c r="D37" s="4">
        <f t="shared" si="6"/>
        <v>17.274754389288972</v>
      </c>
      <c r="E37" s="51">
        <f t="shared" si="0"/>
        <v>13.067859445479673</v>
      </c>
      <c r="G37" s="8">
        <v>37134</v>
      </c>
      <c r="H37" s="3">
        <v>2184.2276570129393</v>
      </c>
      <c r="I37" s="3">
        <v>12847.939987182617</v>
      </c>
      <c r="J37" s="4">
        <v>17.000606005258213</v>
      </c>
      <c r="K37" s="4">
        <f t="shared" si="1"/>
        <v>13.80762147088919</v>
      </c>
      <c r="M37" s="8">
        <v>37134</v>
      </c>
      <c r="N37" s="3">
        <v>2311.6539070129393</v>
      </c>
      <c r="O37" s="3">
        <v>14246.439987182617</v>
      </c>
      <c r="P37" s="4">
        <f t="shared" si="7"/>
        <v>16.226186395286906</v>
      </c>
      <c r="Q37" s="4">
        <f t="shared" si="2"/>
        <v>13.680452614378025</v>
      </c>
      <c r="V37" s="2">
        <v>37134</v>
      </c>
      <c r="W37" s="3">
        <v>29651.499973595142</v>
      </c>
      <c r="X37" s="3">
        <v>226904.03196716309</v>
      </c>
      <c r="Y37" s="51">
        <f t="shared" si="3"/>
        <v>13.067859445479673</v>
      </c>
      <c r="AA37" s="2">
        <v>37134</v>
      </c>
      <c r="AB37" s="3">
        <v>26362.989979088306</v>
      </c>
      <c r="AC37" s="3">
        <v>190930.71195983887</v>
      </c>
      <c r="AD37" s="51">
        <f t="shared" si="4"/>
        <v>13.80762147088919</v>
      </c>
      <c r="AF37" s="2">
        <v>37134</v>
      </c>
      <c r="AG37" s="3">
        <v>29277.499973595142</v>
      </c>
      <c r="AH37" s="3">
        <v>214009.73197937012</v>
      </c>
      <c r="AI37" s="51">
        <f t="shared" si="5"/>
        <v>13.680452614378025</v>
      </c>
    </row>
    <row r="38" spans="1:35">
      <c r="A38" s="2">
        <v>37164</v>
      </c>
      <c r="B38" s="3">
        <v>2497.6450984191893</v>
      </c>
      <c r="C38" s="3">
        <v>14520.439987182617</v>
      </c>
      <c r="D38" s="4">
        <f t="shared" si="6"/>
        <v>17.200891299601757</v>
      </c>
      <c r="E38" s="51">
        <f t="shared" si="0"/>
        <v>12.761196624781142</v>
      </c>
      <c r="G38" s="8">
        <v>37164</v>
      </c>
      <c r="H38" s="3">
        <v>2123.4776570129393</v>
      </c>
      <c r="I38" s="3">
        <v>12712.939987182617</v>
      </c>
      <c r="J38" s="4">
        <v>16.703277598681836</v>
      </c>
      <c r="K38" s="4">
        <f t="shared" si="1"/>
        <v>13.3902923599657</v>
      </c>
      <c r="M38" s="8">
        <v>37164</v>
      </c>
      <c r="N38" s="3">
        <v>2250.9039070129393</v>
      </c>
      <c r="O38" s="3">
        <v>14111.439987182617</v>
      </c>
      <c r="P38" s="4">
        <f t="shared" si="7"/>
        <v>15.950915775125921</v>
      </c>
      <c r="Q38" s="4">
        <f t="shared" si="2"/>
        <v>13.320582188218911</v>
      </c>
      <c r="V38" s="2">
        <v>37164</v>
      </c>
      <c r="W38" s="3">
        <v>29959.199970543385</v>
      </c>
      <c r="X38" s="3">
        <v>234767.95203018188</v>
      </c>
      <c r="Y38" s="51">
        <f t="shared" si="3"/>
        <v>12.761196624781142</v>
      </c>
      <c r="AA38" s="2">
        <v>37164</v>
      </c>
      <c r="AB38" s="3">
        <v>26635.689976036549</v>
      </c>
      <c r="AC38" s="3">
        <v>198917.91202163696</v>
      </c>
      <c r="AD38" s="51">
        <f t="shared" si="4"/>
        <v>13.3902923599657</v>
      </c>
      <c r="AF38" s="2">
        <v>37164</v>
      </c>
      <c r="AG38" s="3">
        <v>29550.199970543385</v>
      </c>
      <c r="AH38" s="3">
        <v>221838.65204238892</v>
      </c>
      <c r="AI38" s="51">
        <f t="shared" si="5"/>
        <v>13.320582188218911</v>
      </c>
    </row>
    <row r="39" spans="1:35">
      <c r="A39" s="2">
        <v>37195</v>
      </c>
      <c r="B39" s="3">
        <v>2365.1313484191896</v>
      </c>
      <c r="C39" s="3">
        <v>16306.939987182617</v>
      </c>
      <c r="D39" s="4">
        <f t="shared" si="6"/>
        <v>14.503833032305272</v>
      </c>
      <c r="E39" s="51">
        <f t="shared" si="0"/>
        <v>12.851009922242241</v>
      </c>
      <c r="G39" s="8">
        <v>37195</v>
      </c>
      <c r="H39" s="3">
        <v>2084.3526570129393</v>
      </c>
      <c r="I39" s="3">
        <v>14487.939987182617</v>
      </c>
      <c r="J39" s="4">
        <v>14.386811781778169</v>
      </c>
      <c r="K39" s="4">
        <f t="shared" si="1"/>
        <v>13.483852747502906</v>
      </c>
      <c r="M39" s="8">
        <v>37195</v>
      </c>
      <c r="N39" s="3">
        <v>2179.1401570129397</v>
      </c>
      <c r="O39" s="3">
        <v>16032.939987182617</v>
      </c>
      <c r="P39" s="4">
        <f t="shared" si="7"/>
        <v>13.59164419473305</v>
      </c>
      <c r="Q39" s="4">
        <f t="shared" si="2"/>
        <v>13.464143707583357</v>
      </c>
      <c r="V39" s="2">
        <v>37195</v>
      </c>
      <c r="W39" s="3">
        <v>31745.699970543385</v>
      </c>
      <c r="X39" s="3">
        <v>247028.83401870728</v>
      </c>
      <c r="Y39" s="51">
        <f t="shared" si="3"/>
        <v>12.851009922242241</v>
      </c>
      <c r="AA39" s="2">
        <v>37195</v>
      </c>
      <c r="AB39" s="3">
        <v>28410.689976036549</v>
      </c>
      <c r="AC39" s="3">
        <v>210701.57400894165</v>
      </c>
      <c r="AD39" s="51">
        <f t="shared" si="4"/>
        <v>13.483852747502906</v>
      </c>
      <c r="AF39" s="2">
        <v>37195</v>
      </c>
      <c r="AG39" s="3">
        <v>31471.699970543385</v>
      </c>
      <c r="AH39" s="3">
        <v>233744.53403091431</v>
      </c>
      <c r="AI39" s="51">
        <f t="shared" si="5"/>
        <v>13.464143707583357</v>
      </c>
    </row>
    <row r="40" spans="1:35">
      <c r="A40" s="2">
        <v>37225</v>
      </c>
      <c r="B40" s="3">
        <v>2785.3514021301271</v>
      </c>
      <c r="C40" s="3">
        <v>21289.839950561523</v>
      </c>
      <c r="D40" s="4">
        <f t="shared" si="6"/>
        <v>13.083007709772204</v>
      </c>
      <c r="E40" s="51">
        <f t="shared" si="0"/>
        <v>14.377287946101436</v>
      </c>
      <c r="G40" s="8">
        <v>37225</v>
      </c>
      <c r="H40" s="3">
        <v>2587.5639021301267</v>
      </c>
      <c r="I40" s="3">
        <v>19469.839950561523</v>
      </c>
      <c r="J40" s="4">
        <v>13.290113882294651</v>
      </c>
      <c r="K40" s="4">
        <f t="shared" si="1"/>
        <v>15.331075062315877</v>
      </c>
      <c r="M40" s="8">
        <v>37225</v>
      </c>
      <c r="N40" s="3">
        <v>2785.3514021301271</v>
      </c>
      <c r="O40" s="3">
        <v>21289.839950561523</v>
      </c>
      <c r="P40" s="4">
        <f t="shared" si="7"/>
        <v>13.083007709772204</v>
      </c>
      <c r="Q40" s="4">
        <f t="shared" si="2"/>
        <v>15.17309350638731</v>
      </c>
      <c r="V40" s="2">
        <v>37225</v>
      </c>
      <c r="W40" s="3">
        <v>35667.129932701588</v>
      </c>
      <c r="X40" s="3">
        <v>248079.68002319336</v>
      </c>
      <c r="Y40" s="51">
        <f t="shared" si="3"/>
        <v>14.377287946101436</v>
      </c>
      <c r="AA40" s="2">
        <v>37225</v>
      </c>
      <c r="AB40" s="3">
        <v>32461.119938194752</v>
      </c>
      <c r="AC40" s="3">
        <v>211734.14001464844</v>
      </c>
      <c r="AD40" s="51">
        <f t="shared" si="4"/>
        <v>15.331075062315877</v>
      </c>
      <c r="AF40" s="2">
        <v>37225</v>
      </c>
      <c r="AG40" s="3">
        <v>35667.129932701588</v>
      </c>
      <c r="AH40" s="3">
        <v>235068.28002929688</v>
      </c>
      <c r="AI40" s="51">
        <f t="shared" si="5"/>
        <v>15.17309350638731</v>
      </c>
    </row>
    <row r="41" spans="1:35">
      <c r="A41" s="2">
        <v>37256</v>
      </c>
      <c r="B41" s="3">
        <v>3087.568601837158</v>
      </c>
      <c r="C41" s="3">
        <v>22137.839950561523</v>
      </c>
      <c r="D41" s="4">
        <f t="shared" si="6"/>
        <v>13.94701835740231</v>
      </c>
      <c r="E41" s="51">
        <f t="shared" si="0"/>
        <v>15.23450019021986</v>
      </c>
      <c r="G41" s="8">
        <v>37256</v>
      </c>
      <c r="H41" s="3">
        <v>2865.0639021301267</v>
      </c>
      <c r="I41" s="3">
        <v>20073.839950561523</v>
      </c>
      <c r="J41" s="4">
        <v>14.272625014378391</v>
      </c>
      <c r="K41" s="4">
        <f t="shared" si="1"/>
        <v>16.194949228787831</v>
      </c>
      <c r="M41" s="8">
        <v>37256</v>
      </c>
      <c r="N41" s="3">
        <v>3087.568601837158</v>
      </c>
      <c r="O41" s="3">
        <v>22137.839950561523</v>
      </c>
      <c r="P41" s="4">
        <f t="shared" si="7"/>
        <v>13.94701835740231</v>
      </c>
      <c r="Q41" s="4">
        <f t="shared" si="2"/>
        <v>16.065551016755393</v>
      </c>
      <c r="V41" s="2">
        <v>37256</v>
      </c>
      <c r="W41" s="3">
        <v>37553.819935142994</v>
      </c>
      <c r="X41" s="3">
        <v>246505.10004425049</v>
      </c>
      <c r="Y41" s="51">
        <f t="shared" si="3"/>
        <v>15.23450019021986</v>
      </c>
      <c r="AA41" s="2">
        <v>37256</v>
      </c>
      <c r="AB41" s="3">
        <v>34103.809940636158</v>
      </c>
      <c r="AC41" s="3">
        <v>210583.00003814697</v>
      </c>
      <c r="AD41" s="51">
        <f t="shared" si="4"/>
        <v>16.194949228787831</v>
      </c>
      <c r="AF41" s="2">
        <v>37256</v>
      </c>
      <c r="AG41" s="3">
        <v>37553.819935142994</v>
      </c>
      <c r="AH41" s="3">
        <v>233753.700050354</v>
      </c>
      <c r="AI41" s="51">
        <f t="shared" si="5"/>
        <v>16.065551016755393</v>
      </c>
    </row>
    <row r="42" spans="1:35">
      <c r="A42" s="2">
        <v>37287</v>
      </c>
      <c r="B42" s="3">
        <v>4294.318601837158</v>
      </c>
      <c r="C42" s="3">
        <v>25562.839950561523</v>
      </c>
      <c r="D42" s="4">
        <f t="shared" si="6"/>
        <v>16.799066966512175</v>
      </c>
      <c r="E42" s="51">
        <f t="shared" si="0"/>
        <v>16.751073611674943</v>
      </c>
      <c r="G42" s="8">
        <v>37287</v>
      </c>
      <c r="H42" s="3">
        <v>3771.8139021301267</v>
      </c>
      <c r="I42" s="3">
        <v>23098.839950561523</v>
      </c>
      <c r="J42" s="4">
        <v>16.329018730823474</v>
      </c>
      <c r="K42" s="4">
        <f t="shared" si="1"/>
        <v>17.533440576984802</v>
      </c>
      <c r="M42" s="8">
        <v>37287</v>
      </c>
      <c r="N42" s="3">
        <v>4294.318601837158</v>
      </c>
      <c r="O42" s="3">
        <v>25562.839950561523</v>
      </c>
      <c r="P42" s="4">
        <f t="shared" si="7"/>
        <v>16.799066966512175</v>
      </c>
      <c r="Q42" s="4">
        <f t="shared" si="2"/>
        <v>17.665375591620737</v>
      </c>
      <c r="V42" s="2">
        <v>37287</v>
      </c>
      <c r="W42" s="3">
        <v>41269.92994338274</v>
      </c>
      <c r="X42" s="3">
        <v>246371.84994888306</v>
      </c>
      <c r="Y42" s="51">
        <f t="shared" si="3"/>
        <v>16.751073611674943</v>
      </c>
      <c r="AA42" s="2">
        <v>37287</v>
      </c>
      <c r="AB42" s="3">
        <v>36899.919948875904</v>
      </c>
      <c r="AC42" s="3">
        <v>210454.52994155884</v>
      </c>
      <c r="AD42" s="51">
        <f t="shared" si="4"/>
        <v>17.533440576984802</v>
      </c>
      <c r="AF42" s="2">
        <v>37287</v>
      </c>
      <c r="AG42" s="3">
        <v>41269.92994338274</v>
      </c>
      <c r="AH42" s="3">
        <v>233620.44995498657</v>
      </c>
      <c r="AI42" s="51">
        <f t="shared" si="5"/>
        <v>17.665375591620737</v>
      </c>
    </row>
    <row r="43" spans="1:35">
      <c r="A43" s="2">
        <v>37315</v>
      </c>
      <c r="B43" s="3">
        <v>4450.0298054504392</v>
      </c>
      <c r="C43" s="3">
        <v>27313.749984741211</v>
      </c>
      <c r="D43" s="4">
        <f t="shared" si="6"/>
        <v>16.29226967346645</v>
      </c>
      <c r="E43" s="51">
        <f t="shared" si="0"/>
        <v>17.162344105733496</v>
      </c>
      <c r="G43" s="8">
        <v>37315</v>
      </c>
      <c r="H43" s="3">
        <v>3927.5251057434084</v>
      </c>
      <c r="I43" s="3">
        <v>24849.749984741211</v>
      </c>
      <c r="J43" s="4">
        <v>15.805089017616167</v>
      </c>
      <c r="K43" s="4">
        <f t="shared" si="1"/>
        <v>17.95116454001252</v>
      </c>
      <c r="M43" s="8">
        <v>37315</v>
      </c>
      <c r="N43" s="3">
        <v>4450.0298054504392</v>
      </c>
      <c r="O43" s="3">
        <v>27313.749984741211</v>
      </c>
      <c r="P43" s="4">
        <f t="shared" si="7"/>
        <v>16.29226967346645</v>
      </c>
      <c r="Q43" s="4">
        <f t="shared" si="2"/>
        <v>18.079806795973774</v>
      </c>
      <c r="V43" s="2">
        <v>37315</v>
      </c>
      <c r="W43" s="3">
        <v>43125.389980614185</v>
      </c>
      <c r="X43" s="3">
        <v>251279.13596725464</v>
      </c>
      <c r="Y43" s="51">
        <f t="shared" si="3"/>
        <v>17.162344105733496</v>
      </c>
      <c r="AA43" s="2">
        <v>37315</v>
      </c>
      <c r="AB43" s="3">
        <v>38655.379986107349</v>
      </c>
      <c r="AC43" s="3">
        <v>215336.33597946167</v>
      </c>
      <c r="AD43" s="51">
        <f t="shared" si="4"/>
        <v>17.95116454001252</v>
      </c>
      <c r="AF43" s="2">
        <v>37315</v>
      </c>
      <c r="AG43" s="3">
        <v>43125.389980614185</v>
      </c>
      <c r="AH43" s="3">
        <v>238527.93598556519</v>
      </c>
      <c r="AI43" s="51">
        <f t="shared" si="5"/>
        <v>18.079806795973774</v>
      </c>
    </row>
    <row r="44" spans="1:35">
      <c r="A44" s="2">
        <v>37346</v>
      </c>
      <c r="B44" s="3">
        <v>5333.2453047180179</v>
      </c>
      <c r="C44" s="3">
        <v>31433.649978637695</v>
      </c>
      <c r="D44" s="4">
        <f t="shared" si="6"/>
        <v>16.966675229706034</v>
      </c>
      <c r="E44" s="51">
        <f t="shared" si="0"/>
        <v>18.094265364285384</v>
      </c>
      <c r="G44" s="8">
        <v>37346</v>
      </c>
      <c r="H44" s="3">
        <v>4428.2406050109867</v>
      </c>
      <c r="I44" s="3">
        <v>28544.649978637695</v>
      </c>
      <c r="J44" s="4">
        <v>15.513382046460553</v>
      </c>
      <c r="K44" s="4">
        <f t="shared" si="1"/>
        <v>18.714561039888704</v>
      </c>
      <c r="M44" s="8">
        <v>37346</v>
      </c>
      <c r="N44" s="3">
        <v>5333.2453047180179</v>
      </c>
      <c r="O44" s="3">
        <v>31433.649978637695</v>
      </c>
      <c r="P44" s="4">
        <f t="shared" si="7"/>
        <v>16.966675229706034</v>
      </c>
      <c r="Q44" s="4">
        <f t="shared" si="2"/>
        <v>19.041340157238469</v>
      </c>
      <c r="V44" s="2">
        <v>37346</v>
      </c>
      <c r="W44" s="3">
        <v>47633.219967186451</v>
      </c>
      <c r="X44" s="3">
        <v>263250.36694335938</v>
      </c>
      <c r="Y44" s="51">
        <f t="shared" si="3"/>
        <v>18.094265364285384</v>
      </c>
      <c r="AA44" s="2">
        <v>37346</v>
      </c>
      <c r="AB44" s="3">
        <v>42293.209972679615</v>
      </c>
      <c r="AC44" s="3">
        <v>225990.92697143555</v>
      </c>
      <c r="AD44" s="51">
        <f t="shared" si="4"/>
        <v>18.714561039888704</v>
      </c>
      <c r="AF44" s="2">
        <v>37346</v>
      </c>
      <c r="AG44" s="3">
        <v>47633.219967186451</v>
      </c>
      <c r="AH44" s="3">
        <v>250156.86697387695</v>
      </c>
      <c r="AI44" s="51">
        <f t="shared" si="5"/>
        <v>19.041340157238469</v>
      </c>
    </row>
    <row r="45" spans="1:35">
      <c r="A45" s="2">
        <v>37376</v>
      </c>
      <c r="B45" s="3">
        <v>7135.0138056945798</v>
      </c>
      <c r="C45" s="3">
        <v>38016.049987792969</v>
      </c>
      <c r="D45" s="4">
        <f t="shared" si="6"/>
        <v>18.768424936272041</v>
      </c>
      <c r="E45" s="51">
        <f t="shared" si="0"/>
        <v>20.590944507862929</v>
      </c>
      <c r="G45" s="8">
        <v>37376</v>
      </c>
      <c r="H45" s="3">
        <v>6230.0091059875485</v>
      </c>
      <c r="I45" s="3">
        <v>35127.049987792969</v>
      </c>
      <c r="J45" s="4">
        <v>17.735645629657327</v>
      </c>
      <c r="K45" s="4">
        <f t="shared" si="1"/>
        <v>21.681930279777824</v>
      </c>
      <c r="M45" s="8">
        <v>37376</v>
      </c>
      <c r="N45" s="3">
        <v>7135.0138056945798</v>
      </c>
      <c r="O45" s="3">
        <v>38016.049987792969</v>
      </c>
      <c r="P45" s="4">
        <f t="shared" si="7"/>
        <v>18.768424936272041</v>
      </c>
      <c r="Q45" s="4">
        <f t="shared" si="2"/>
        <v>21.696311409224524</v>
      </c>
      <c r="V45" s="2">
        <v>37376</v>
      </c>
      <c r="W45" s="3">
        <v>54636.670013427734</v>
      </c>
      <c r="X45" s="3">
        <v>265343.19488143921</v>
      </c>
      <c r="Y45" s="51">
        <f t="shared" si="3"/>
        <v>20.590944507862929</v>
      </c>
      <c r="AA45" s="2">
        <v>37376</v>
      </c>
      <c r="AB45" s="3">
        <v>49296.660018920898</v>
      </c>
      <c r="AC45" s="3">
        <v>227362.87490463257</v>
      </c>
      <c r="AD45" s="51">
        <f t="shared" si="4"/>
        <v>21.681930279777824</v>
      </c>
      <c r="AF45" s="2">
        <v>37376</v>
      </c>
      <c r="AG45" s="3">
        <v>54636.670013427734</v>
      </c>
      <c r="AH45" s="3">
        <v>251824.69491195679</v>
      </c>
      <c r="AI45" s="51">
        <f t="shared" si="5"/>
        <v>21.696311409224524</v>
      </c>
    </row>
    <row r="46" spans="1:35">
      <c r="A46" s="2">
        <v>37407</v>
      </c>
      <c r="B46" s="3">
        <v>10164.15630569458</v>
      </c>
      <c r="C46" s="3">
        <v>42580.049987792969</v>
      </c>
      <c r="D46" s="4">
        <f t="shared" si="6"/>
        <v>23.870700735693084</v>
      </c>
      <c r="E46" s="51">
        <f t="shared" si="0"/>
        <v>21.803913233008828</v>
      </c>
      <c r="G46" s="8">
        <v>37407</v>
      </c>
      <c r="H46" s="3">
        <v>9233.0266059875485</v>
      </c>
      <c r="I46" s="3">
        <v>39416.049987792969</v>
      </c>
      <c r="J46" s="4">
        <v>23.424535459151766</v>
      </c>
      <c r="K46" s="4">
        <f t="shared" si="1"/>
        <v>22.998819513991425</v>
      </c>
      <c r="M46" s="8">
        <v>37407</v>
      </c>
      <c r="N46" s="3">
        <v>10164.15630569458</v>
      </c>
      <c r="O46" s="3">
        <v>42580.049987792969</v>
      </c>
      <c r="P46" s="4">
        <f t="shared" si="7"/>
        <v>23.870700735693084</v>
      </c>
      <c r="Q46" s="4">
        <f t="shared" si="2"/>
        <v>22.96920386327298</v>
      </c>
      <c r="V46" s="2">
        <v>37407</v>
      </c>
      <c r="W46" s="3">
        <v>58099.800003051758</v>
      </c>
      <c r="X46" s="3">
        <v>266465.01195526123</v>
      </c>
      <c r="Y46" s="51">
        <f t="shared" si="3"/>
        <v>21.803913233008828</v>
      </c>
      <c r="AA46" s="2">
        <v>37407</v>
      </c>
      <c r="AB46" s="3">
        <v>52484.790008544922</v>
      </c>
      <c r="AC46" s="3">
        <v>228206.45197296143</v>
      </c>
      <c r="AD46" s="51">
        <f t="shared" si="4"/>
        <v>22.998819513991425</v>
      </c>
      <c r="AF46" s="2">
        <v>37407</v>
      </c>
      <c r="AG46" s="3">
        <v>58099.800003051758</v>
      </c>
      <c r="AH46" s="3">
        <v>252946.51198577881</v>
      </c>
      <c r="AI46" s="51">
        <f t="shared" si="5"/>
        <v>22.96920386327298</v>
      </c>
    </row>
    <row r="47" spans="1:35">
      <c r="A47" s="2">
        <v>37437</v>
      </c>
      <c r="B47" s="3">
        <v>10831.994801788331</v>
      </c>
      <c r="C47" s="3">
        <v>45382.699981689453</v>
      </c>
      <c r="D47" s="4">
        <f t="shared" si="6"/>
        <v>23.868114515352133</v>
      </c>
      <c r="E47" s="51">
        <f t="shared" si="0"/>
        <v>23.094265652470778</v>
      </c>
      <c r="G47" s="8">
        <v>37437</v>
      </c>
      <c r="H47" s="3">
        <v>9906.6151020812995</v>
      </c>
      <c r="I47" s="3">
        <v>42333.699981689453</v>
      </c>
      <c r="J47" s="4">
        <v>23.40125031916935</v>
      </c>
      <c r="K47" s="4">
        <f t="shared" si="1"/>
        <v>24.530834128428427</v>
      </c>
      <c r="M47" s="8">
        <v>37437</v>
      </c>
      <c r="N47" s="3">
        <v>10831.994801788331</v>
      </c>
      <c r="O47" s="3">
        <v>45382.699981689453</v>
      </c>
      <c r="P47" s="4">
        <f t="shared" si="7"/>
        <v>23.868114515352133</v>
      </c>
      <c r="Q47" s="4">
        <f t="shared" si="2"/>
        <v>24.3098450945838</v>
      </c>
      <c r="V47" s="2">
        <v>37437</v>
      </c>
      <c r="W47" s="3">
        <v>61927.449996948242</v>
      </c>
      <c r="X47" s="3">
        <v>268150.76490783691</v>
      </c>
      <c r="Y47" s="51">
        <f t="shared" si="3"/>
        <v>23.094265652470778</v>
      </c>
      <c r="AA47" s="2">
        <v>37437</v>
      </c>
      <c r="AB47" s="3">
        <v>56427.440002441406</v>
      </c>
      <c r="AC47" s="3">
        <v>230026.58493804932</v>
      </c>
      <c r="AD47" s="51">
        <f t="shared" si="4"/>
        <v>24.530834128428427</v>
      </c>
      <c r="AF47" s="2">
        <v>37437</v>
      </c>
      <c r="AG47" s="3">
        <v>61927.449996948242</v>
      </c>
      <c r="AH47" s="3">
        <v>254742.26493835449</v>
      </c>
      <c r="AI47" s="51">
        <f t="shared" si="5"/>
        <v>24.3098450945838</v>
      </c>
    </row>
    <row r="48" spans="1:35">
      <c r="A48" s="2">
        <v>37468</v>
      </c>
      <c r="B48" s="3">
        <v>11395.04480178833</v>
      </c>
      <c r="C48" s="3">
        <v>48181.949981689453</v>
      </c>
      <c r="D48" s="4">
        <f t="shared" si="6"/>
        <v>23.650028290923842</v>
      </c>
      <c r="E48" s="51">
        <f t="shared" si="0"/>
        <v>24.039416060841198</v>
      </c>
      <c r="G48" s="8">
        <v>37468</v>
      </c>
      <c r="H48" s="3">
        <v>10469.665102081299</v>
      </c>
      <c r="I48" s="3">
        <v>45132.949981689453</v>
      </c>
      <c r="J48" s="4">
        <v>23.197387067162389</v>
      </c>
      <c r="K48" s="4">
        <f t="shared" si="1"/>
        <v>25.677769451406352</v>
      </c>
      <c r="M48" s="8">
        <v>37468</v>
      </c>
      <c r="N48" s="3">
        <v>11395.04480178833</v>
      </c>
      <c r="O48" s="3">
        <v>48181.949981689453</v>
      </c>
      <c r="P48" s="4">
        <f t="shared" si="7"/>
        <v>23.650028290923842</v>
      </c>
      <c r="Q48" s="4">
        <f t="shared" si="2"/>
        <v>25.304698939552182</v>
      </c>
      <c r="V48" s="2">
        <v>37468</v>
      </c>
      <c r="W48" s="3">
        <v>65425.59998473525</v>
      </c>
      <c r="X48" s="3">
        <v>272159.68898391724</v>
      </c>
      <c r="Y48" s="51">
        <f t="shared" si="3"/>
        <v>24.039416060841198</v>
      </c>
      <c r="AA48" s="2">
        <v>37468</v>
      </c>
      <c r="AB48" s="3">
        <v>59925.239990234375</v>
      </c>
      <c r="AC48" s="3">
        <v>233374.00899887085</v>
      </c>
      <c r="AD48" s="51">
        <f t="shared" si="4"/>
        <v>25.677769451406352</v>
      </c>
      <c r="AF48" s="2">
        <v>37468</v>
      </c>
      <c r="AG48" s="3">
        <v>65425.59998473525</v>
      </c>
      <c r="AH48" s="3">
        <v>258551.18901443481</v>
      </c>
      <c r="AI48" s="51">
        <f t="shared" si="5"/>
        <v>25.304698939552182</v>
      </c>
    </row>
    <row r="49" spans="1:35">
      <c r="A49" s="2">
        <v>37499</v>
      </c>
      <c r="B49" s="3">
        <v>11651.29480178833</v>
      </c>
      <c r="C49" s="3">
        <v>50531.949981689453</v>
      </c>
      <c r="D49" s="4">
        <f t="shared" si="6"/>
        <v>23.057283176307752</v>
      </c>
      <c r="E49" s="51">
        <f t="shared" si="0"/>
        <v>24.233923737382128</v>
      </c>
      <c r="G49" s="8">
        <v>37499</v>
      </c>
      <c r="H49" s="3">
        <v>10725.915102081299</v>
      </c>
      <c r="I49" s="3">
        <v>47482.949981689453</v>
      </c>
      <c r="J49" s="4">
        <v>22.588982163529153</v>
      </c>
      <c r="K49" s="4">
        <f t="shared" si="1"/>
        <v>25.836312262272511</v>
      </c>
      <c r="M49" s="8">
        <v>37499</v>
      </c>
      <c r="N49" s="3">
        <v>11651.29480178833</v>
      </c>
      <c r="O49" s="3">
        <v>50531.949981689453</v>
      </c>
      <c r="P49" s="4">
        <f t="shared" si="7"/>
        <v>23.057283176307752</v>
      </c>
      <c r="Q49" s="4">
        <f t="shared" si="2"/>
        <v>25.476941939902847</v>
      </c>
      <c r="V49" s="2">
        <v>37499</v>
      </c>
      <c r="W49" s="3">
        <v>66724.09998473525</v>
      </c>
      <c r="X49" s="3">
        <v>275333.45696640015</v>
      </c>
      <c r="Y49" s="51">
        <f t="shared" si="3"/>
        <v>24.233923737382128</v>
      </c>
      <c r="AA49" s="2">
        <v>37499</v>
      </c>
      <c r="AB49" s="3">
        <v>61223.739990234375</v>
      </c>
      <c r="AC49" s="3">
        <v>236967.79698562622</v>
      </c>
      <c r="AD49" s="51">
        <f t="shared" si="4"/>
        <v>25.836312262272511</v>
      </c>
      <c r="AF49" s="2">
        <v>37499</v>
      </c>
      <c r="AG49" s="3">
        <v>66724.09998473525</v>
      </c>
      <c r="AH49" s="3">
        <v>261899.95699691772</v>
      </c>
      <c r="AI49" s="51">
        <f t="shared" si="5"/>
        <v>25.476941939902847</v>
      </c>
    </row>
    <row r="50" spans="1:35">
      <c r="A50" s="2">
        <v>37529</v>
      </c>
      <c r="B50" s="3">
        <v>12507.60070022583</v>
      </c>
      <c r="C50" s="3">
        <v>53204.939964294434</v>
      </c>
      <c r="D50" s="4">
        <f t="shared" si="6"/>
        <v>23.508344730056301</v>
      </c>
      <c r="E50" s="51">
        <f t="shared" si="0"/>
        <v>25.324739033424031</v>
      </c>
      <c r="G50" s="8">
        <v>37529</v>
      </c>
      <c r="H50" s="3">
        <v>11582.221000518799</v>
      </c>
      <c r="I50" s="3">
        <v>50155.939964294434</v>
      </c>
      <c r="J50" s="4">
        <v>23.092421373747712</v>
      </c>
      <c r="K50" s="4">
        <f t="shared" si="1"/>
        <v>27.055475885293934</v>
      </c>
      <c r="M50" s="8">
        <v>37529</v>
      </c>
      <c r="N50" s="3">
        <v>12507.60070022583</v>
      </c>
      <c r="O50" s="3">
        <v>53204.939964294434</v>
      </c>
      <c r="P50" s="4">
        <f t="shared" si="7"/>
        <v>23.508344730056301</v>
      </c>
      <c r="Q50" s="4">
        <f t="shared" si="2"/>
        <v>26.586395764314513</v>
      </c>
      <c r="V50" s="2">
        <v>37529</v>
      </c>
      <c r="W50" s="3">
        <v>70552.289979547262</v>
      </c>
      <c r="X50" s="3">
        <v>278590.39292144775</v>
      </c>
      <c r="Y50" s="51">
        <f t="shared" si="3"/>
        <v>25.324739033424031</v>
      </c>
      <c r="AA50" s="2">
        <v>37529</v>
      </c>
      <c r="AB50" s="3">
        <v>65051.929985046387</v>
      </c>
      <c r="AC50" s="3">
        <v>240439.05293273926</v>
      </c>
      <c r="AD50" s="51">
        <f t="shared" si="4"/>
        <v>27.055475885293934</v>
      </c>
      <c r="AF50" s="2">
        <v>37529</v>
      </c>
      <c r="AG50" s="3">
        <v>70552.289979547262</v>
      </c>
      <c r="AH50" s="3">
        <v>265369.89295196533</v>
      </c>
      <c r="AI50" s="51">
        <f t="shared" si="5"/>
        <v>26.586395764314513</v>
      </c>
    </row>
    <row r="51" spans="1:35">
      <c r="A51" s="2">
        <v>37560</v>
      </c>
      <c r="B51" s="3">
        <v>13069.493449249268</v>
      </c>
      <c r="C51" s="3">
        <v>53986.439964294434</v>
      </c>
      <c r="D51" s="4">
        <f t="shared" si="6"/>
        <v>24.20884477267472</v>
      </c>
      <c r="E51" s="51">
        <f t="shared" si="0"/>
        <v>25.012018059117775</v>
      </c>
      <c r="G51" s="8">
        <v>37560</v>
      </c>
      <c r="H51" s="3">
        <v>11899.363749542237</v>
      </c>
      <c r="I51" s="3">
        <v>50477.439964294434</v>
      </c>
      <c r="J51" s="4">
        <v>23.573627660117737</v>
      </c>
      <c r="K51" s="4">
        <f t="shared" si="1"/>
        <v>26.558941397434261</v>
      </c>
      <c r="M51" s="8">
        <v>37560</v>
      </c>
      <c r="N51" s="3">
        <v>12975.493449249268</v>
      </c>
      <c r="O51" s="3">
        <v>53751.439964294434</v>
      </c>
      <c r="P51" s="4">
        <f t="shared" si="7"/>
        <v>24.139806222621239</v>
      </c>
      <c r="Q51" s="4">
        <f t="shared" si="2"/>
        <v>26.212012984089206</v>
      </c>
      <c r="V51" s="2">
        <v>37560</v>
      </c>
      <c r="W51" s="3">
        <v>73471.649972528219</v>
      </c>
      <c r="X51" s="3">
        <v>293745.38991165161</v>
      </c>
      <c r="Y51" s="51">
        <f t="shared" si="3"/>
        <v>25.012018059117775</v>
      </c>
      <c r="AA51" s="2">
        <v>37560</v>
      </c>
      <c r="AB51" s="3">
        <v>67201.289978027344</v>
      </c>
      <c r="AC51" s="3">
        <v>253026.98994064331</v>
      </c>
      <c r="AD51" s="51">
        <f t="shared" si="4"/>
        <v>26.558941397434261</v>
      </c>
      <c r="AF51" s="2">
        <v>37560</v>
      </c>
      <c r="AG51" s="3">
        <v>73236.649972528219</v>
      </c>
      <c r="AH51" s="3">
        <v>279401.08993911743</v>
      </c>
      <c r="AI51" s="51">
        <f t="shared" si="5"/>
        <v>26.212012984089206</v>
      </c>
    </row>
    <row r="52" spans="1:35">
      <c r="A52" s="2">
        <v>37590</v>
      </c>
      <c r="B52" s="3">
        <v>12851.765038604737</v>
      </c>
      <c r="C52" s="3">
        <v>51505.589988708496</v>
      </c>
      <c r="D52" s="4">
        <f t="shared" si="6"/>
        <v>24.952175174427111</v>
      </c>
      <c r="E52" s="51">
        <f t="shared" si="0"/>
        <v>24.310615962506414</v>
      </c>
      <c r="G52" s="8">
        <v>37590</v>
      </c>
      <c r="H52" s="3">
        <v>11689.885338897706</v>
      </c>
      <c r="I52" s="3">
        <v>48271.589988708496</v>
      </c>
      <c r="J52" s="4">
        <v>24.216905516541217</v>
      </c>
      <c r="K52" s="4">
        <f t="shared" si="1"/>
        <v>25.967535865331502</v>
      </c>
      <c r="M52" s="8">
        <v>37590</v>
      </c>
      <c r="N52" s="3">
        <v>12757.765038604737</v>
      </c>
      <c r="O52" s="3">
        <v>51270.589988708496</v>
      </c>
      <c r="P52" s="4">
        <f t="shared" si="7"/>
        <v>24.883203102235463</v>
      </c>
      <c r="Q52" s="4">
        <f t="shared" si="2"/>
        <v>25.446553288068635</v>
      </c>
      <c r="V52" s="2">
        <v>37590</v>
      </c>
      <c r="W52" s="3">
        <v>71999.28000792861</v>
      </c>
      <c r="X52" s="3">
        <v>296163.9479598999</v>
      </c>
      <c r="Y52" s="51">
        <f t="shared" si="3"/>
        <v>24.310615962506414</v>
      </c>
      <c r="AA52" s="2">
        <v>37590</v>
      </c>
      <c r="AB52" s="3">
        <v>65883.920013427734</v>
      </c>
      <c r="AC52" s="3">
        <v>253716.48798370361</v>
      </c>
      <c r="AD52" s="51">
        <f t="shared" si="4"/>
        <v>25.967535865331502</v>
      </c>
      <c r="AF52" s="2">
        <v>37590</v>
      </c>
      <c r="AG52" s="3">
        <v>71764.28000792861</v>
      </c>
      <c r="AH52" s="3">
        <v>282019.64798736572</v>
      </c>
      <c r="AI52" s="51">
        <f t="shared" si="5"/>
        <v>25.446553288068635</v>
      </c>
    </row>
    <row r="53" spans="1:35">
      <c r="A53" s="2">
        <v>37621</v>
      </c>
      <c r="B53" s="3">
        <v>13176.705038604736</v>
      </c>
      <c r="C53" s="3">
        <v>53561.790000915527</v>
      </c>
      <c r="D53" s="4">
        <f t="shared" si="6"/>
        <v>24.600942273175537</v>
      </c>
      <c r="E53" s="51">
        <f t="shared" si="0"/>
        <v>24.427610029823853</v>
      </c>
      <c r="G53" s="8">
        <v>37621</v>
      </c>
      <c r="H53" s="3">
        <v>12055.950338897705</v>
      </c>
      <c r="I53" s="3">
        <v>50902.790000915527</v>
      </c>
      <c r="J53" s="4">
        <v>23.684262372810743</v>
      </c>
      <c r="K53" s="4">
        <f t="shared" si="1"/>
        <v>26.437996263833348</v>
      </c>
      <c r="M53" s="8">
        <v>37621</v>
      </c>
      <c r="N53" s="3">
        <v>13082.705038604736</v>
      </c>
      <c r="O53" s="3">
        <v>53326.790000915527</v>
      </c>
      <c r="P53" s="4">
        <f t="shared" si="7"/>
        <v>24.533081849442144</v>
      </c>
      <c r="Q53" s="4">
        <f t="shared" si="2"/>
        <v>25.623958871228513</v>
      </c>
      <c r="V53" s="2">
        <v>37621</v>
      </c>
      <c r="W53" s="3">
        <v>72736.530023187399</v>
      </c>
      <c r="X53" s="3">
        <v>297763.59592437744</v>
      </c>
      <c r="Y53" s="51">
        <f t="shared" si="3"/>
        <v>24.427610029823853</v>
      </c>
      <c r="AA53" s="2">
        <v>37621</v>
      </c>
      <c r="AB53" s="3">
        <v>67415.430023193359</v>
      </c>
      <c r="AC53" s="3">
        <v>254994.47594451904</v>
      </c>
      <c r="AD53" s="51">
        <f t="shared" si="4"/>
        <v>26.437996263833348</v>
      </c>
      <c r="AF53" s="2">
        <v>37621</v>
      </c>
      <c r="AG53" s="3">
        <v>72501.530023187399</v>
      </c>
      <c r="AH53" s="3">
        <v>282944.29595184326</v>
      </c>
      <c r="AI53" s="51">
        <f t="shared" si="5"/>
        <v>25.623958871228513</v>
      </c>
    </row>
    <row r="54" spans="1:35">
      <c r="A54" s="2">
        <v>37652</v>
      </c>
      <c r="B54" s="3">
        <v>12855.630338897705</v>
      </c>
      <c r="C54" s="3">
        <v>51561.330001831055</v>
      </c>
      <c r="D54" s="4">
        <f t="shared" si="6"/>
        <v>24.932697311029745</v>
      </c>
      <c r="E54" s="51">
        <f t="shared" si="0"/>
        <v>24.59965644552668</v>
      </c>
      <c r="G54" s="8">
        <v>37652</v>
      </c>
      <c r="H54" s="3">
        <v>11749.875639190674</v>
      </c>
      <c r="I54" s="3">
        <v>49052.330001831055</v>
      </c>
      <c r="J54" s="4">
        <v>23.953756404134253</v>
      </c>
      <c r="K54" s="4">
        <f t="shared" si="1"/>
        <v>26.630370086272471</v>
      </c>
      <c r="M54" s="8">
        <v>37652</v>
      </c>
      <c r="N54" s="3">
        <v>12761.630338897705</v>
      </c>
      <c r="O54" s="3">
        <v>51326.330001831055</v>
      </c>
      <c r="P54" s="4">
        <f t="shared" si="7"/>
        <v>24.863710961688547</v>
      </c>
      <c r="Q54" s="4">
        <f t="shared" si="2"/>
        <v>25.792927492060624</v>
      </c>
      <c r="V54" s="2">
        <v>37652</v>
      </c>
      <c r="W54" s="3">
        <v>74858.430039972067</v>
      </c>
      <c r="X54" s="3">
        <v>304306.81097412109</v>
      </c>
      <c r="Y54" s="51">
        <f t="shared" si="3"/>
        <v>24.59965644552668</v>
      </c>
      <c r="AA54" s="2">
        <v>37652</v>
      </c>
      <c r="AB54" s="3">
        <v>69687.330039978027</v>
      </c>
      <c r="AC54" s="3">
        <v>261683.67098999023</v>
      </c>
      <c r="AD54" s="51">
        <f t="shared" si="4"/>
        <v>26.630370086272471</v>
      </c>
      <c r="AF54" s="2">
        <v>37652</v>
      </c>
      <c r="AG54" s="3">
        <v>74623.430039972067</v>
      </c>
      <c r="AH54" s="3">
        <v>289317.4109954834</v>
      </c>
      <c r="AI54" s="51">
        <f t="shared" si="5"/>
        <v>25.792927492060624</v>
      </c>
    </row>
    <row r="55" spans="1:35">
      <c r="A55" s="2">
        <v>37680</v>
      </c>
      <c r="B55" s="3">
        <v>12991.931950225829</v>
      </c>
      <c r="C55" s="3">
        <v>51744.419998168945</v>
      </c>
      <c r="D55" s="4">
        <f t="shared" si="6"/>
        <v>25.107889798910815</v>
      </c>
      <c r="E55" s="51">
        <f t="shared" si="0"/>
        <v>24.508425690710762</v>
      </c>
      <c r="G55" s="8">
        <v>37680</v>
      </c>
      <c r="H55" s="3">
        <v>12057.427250518798</v>
      </c>
      <c r="I55" s="3">
        <v>49710.419998168945</v>
      </c>
      <c r="J55" s="4">
        <v>24.25533168088889</v>
      </c>
      <c r="K55" s="4">
        <f t="shared" si="1"/>
        <v>26.380652648688134</v>
      </c>
      <c r="M55" s="8">
        <v>37680</v>
      </c>
      <c r="N55" s="3">
        <v>12897.931950225829</v>
      </c>
      <c r="O55" s="3">
        <v>51509.419998168945</v>
      </c>
      <c r="P55" s="4">
        <f t="shared" si="7"/>
        <v>25.039947937065342</v>
      </c>
      <c r="Q55" s="4">
        <f t="shared" si="2"/>
        <v>25.548991648879042</v>
      </c>
      <c r="V55" s="2">
        <v>37680</v>
      </c>
      <c r="W55" s="3">
        <v>74947.950036615133</v>
      </c>
      <c r="X55" s="3">
        <v>305804.83211135864</v>
      </c>
      <c r="Y55" s="51">
        <f t="shared" si="3"/>
        <v>24.508425690710762</v>
      </c>
      <c r="AA55" s="2">
        <v>37680</v>
      </c>
      <c r="AB55" s="3">
        <v>70251.850036621094</v>
      </c>
      <c r="AC55" s="3">
        <v>266300.65211868286</v>
      </c>
      <c r="AD55" s="51">
        <f t="shared" si="4"/>
        <v>26.380652648688134</v>
      </c>
      <c r="AF55" s="2">
        <v>37680</v>
      </c>
      <c r="AG55" s="3">
        <v>74712.950036615133</v>
      </c>
      <c r="AH55" s="3">
        <v>292430.13212966919</v>
      </c>
      <c r="AI55" s="51">
        <f t="shared" si="5"/>
        <v>25.548991648879042</v>
      </c>
    </row>
    <row r="56" spans="1:35">
      <c r="A56" s="2">
        <v>37711</v>
      </c>
      <c r="B56" s="3">
        <v>13392.509450225831</v>
      </c>
      <c r="C56" s="3">
        <v>52554.919998168945</v>
      </c>
      <c r="D56" s="4">
        <f t="shared" si="6"/>
        <v>25.482884286937242</v>
      </c>
      <c r="E56" s="51">
        <f t="shared" si="0"/>
        <v>23.964602010769664</v>
      </c>
      <c r="G56" s="8">
        <v>37711</v>
      </c>
      <c r="H56" s="3">
        <v>12447.004750518799</v>
      </c>
      <c r="I56" s="3">
        <v>50410.919998168945</v>
      </c>
      <c r="J56" s="4">
        <v>24.691088262168012</v>
      </c>
      <c r="K56" s="4">
        <f t="shared" si="1"/>
        <v>25.724682031959922</v>
      </c>
      <c r="M56" s="8">
        <v>37711</v>
      </c>
      <c r="N56" s="3">
        <v>13298.509450225831</v>
      </c>
      <c r="O56" s="3">
        <v>52319.919998168945</v>
      </c>
      <c r="P56" s="4">
        <f t="shared" si="7"/>
        <v>25.417679252359793</v>
      </c>
      <c r="Q56" s="4">
        <f t="shared" si="2"/>
        <v>24.921905384810426</v>
      </c>
      <c r="V56" s="2">
        <v>37711</v>
      </c>
      <c r="W56" s="3">
        <v>75565.450036615133</v>
      </c>
      <c r="X56" s="3">
        <v>315321.11404418945</v>
      </c>
      <c r="Y56" s="51">
        <f t="shared" si="3"/>
        <v>23.964602010769664</v>
      </c>
      <c r="AA56" s="2">
        <v>37711</v>
      </c>
      <c r="AB56" s="3">
        <v>70594.350036621094</v>
      </c>
      <c r="AC56" s="3">
        <v>274422.6340637207</v>
      </c>
      <c r="AD56" s="51">
        <f t="shared" si="4"/>
        <v>25.724682031959922</v>
      </c>
      <c r="AF56" s="2">
        <v>37711</v>
      </c>
      <c r="AG56" s="3">
        <v>75330.450036615133</v>
      </c>
      <c r="AH56" s="3">
        <v>302266.01406860352</v>
      </c>
      <c r="AI56" s="51">
        <f t="shared" si="5"/>
        <v>24.921905384810426</v>
      </c>
    </row>
    <row r="57" spans="1:35">
      <c r="A57" s="2">
        <v>37741</v>
      </c>
      <c r="B57" s="3">
        <v>14244.337948760985</v>
      </c>
      <c r="C57" s="3">
        <v>52568.469985961914</v>
      </c>
      <c r="D57" s="4">
        <f t="shared" si="6"/>
        <v>27.096732989498928</v>
      </c>
      <c r="E57" s="51">
        <f t="shared" si="0"/>
        <v>22.792871094259112</v>
      </c>
      <c r="G57" s="8">
        <v>37741</v>
      </c>
      <c r="H57" s="3">
        <v>13332.833249053954</v>
      </c>
      <c r="I57" s="3">
        <v>50624.469985961914</v>
      </c>
      <c r="J57" s="4">
        <v>26.336736469045757</v>
      </c>
      <c r="K57" s="4">
        <f t="shared" si="1"/>
        <v>24.430779926945707</v>
      </c>
      <c r="M57" s="8">
        <v>37741</v>
      </c>
      <c r="N57" s="3">
        <v>14150.337948760985</v>
      </c>
      <c r="O57" s="3">
        <v>52333.469985961914</v>
      </c>
      <c r="P57" s="4">
        <f t="shared" si="7"/>
        <v>27.03879171886885</v>
      </c>
      <c r="Q57" s="4">
        <f t="shared" si="2"/>
        <v>23.688656544674163</v>
      </c>
      <c r="V57" s="2">
        <v>37741</v>
      </c>
      <c r="W57" s="3">
        <v>71811.729997247458</v>
      </c>
      <c r="X57" s="3">
        <v>315062.2389793396</v>
      </c>
      <c r="Y57" s="51">
        <f t="shared" si="3"/>
        <v>22.792871094259112</v>
      </c>
      <c r="AA57" s="2">
        <v>37741</v>
      </c>
      <c r="AB57" s="3">
        <v>67040.629997253418</v>
      </c>
      <c r="AC57" s="3">
        <v>274410.51901626587</v>
      </c>
      <c r="AD57" s="51">
        <f t="shared" si="4"/>
        <v>24.430779926945707</v>
      </c>
      <c r="AF57" s="2">
        <v>37741</v>
      </c>
      <c r="AG57" s="3">
        <v>71576.729997247458</v>
      </c>
      <c r="AH57" s="3">
        <v>302156.13900375366</v>
      </c>
      <c r="AI57" s="51">
        <f t="shared" si="5"/>
        <v>23.688656544674163</v>
      </c>
    </row>
    <row r="58" spans="1:35">
      <c r="A58" s="2">
        <v>37772</v>
      </c>
      <c r="B58" s="3">
        <v>14092.623949279785</v>
      </c>
      <c r="C58" s="3">
        <v>49541.199981689453</v>
      </c>
      <c r="D58" s="4">
        <f t="shared" si="6"/>
        <v>28.446270890669688</v>
      </c>
      <c r="E58" s="51">
        <f t="shared" si="0"/>
        <v>21.81581259236825</v>
      </c>
      <c r="G58" s="8">
        <v>37772</v>
      </c>
      <c r="H58" s="3">
        <v>13181.119249572754</v>
      </c>
      <c r="I58" s="3">
        <v>47597.199981689453</v>
      </c>
      <c r="J58" s="4">
        <v>27.693056008848217</v>
      </c>
      <c r="K58" s="4">
        <f t="shared" si="1"/>
        <v>23.203119861410435</v>
      </c>
      <c r="M58" s="8">
        <v>37772</v>
      </c>
      <c r="N58" s="3">
        <v>13998.623949279785</v>
      </c>
      <c r="O58" s="3">
        <v>49306.199981689453</v>
      </c>
      <c r="P58" s="4">
        <f t="shared" si="7"/>
        <v>28.391204259258206</v>
      </c>
      <c r="Q58" s="4">
        <f t="shared" si="2"/>
        <v>22.646023649106407</v>
      </c>
      <c r="V58" s="2">
        <v>37772</v>
      </c>
      <c r="W58" s="3">
        <v>68469.16997680068</v>
      </c>
      <c r="X58" s="3">
        <v>313851.11000061035</v>
      </c>
      <c r="Y58" s="51">
        <f t="shared" si="3"/>
        <v>21.81581259236825</v>
      </c>
      <c r="AA58" s="2">
        <v>37772</v>
      </c>
      <c r="AB58" s="3">
        <v>63248.069976806641</v>
      </c>
      <c r="AC58" s="3">
        <v>272584.33501434326</v>
      </c>
      <c r="AD58" s="51">
        <f t="shared" si="4"/>
        <v>23.203119861410435</v>
      </c>
      <c r="AF58" s="2">
        <v>37772</v>
      </c>
      <c r="AG58" s="3">
        <v>68234.16997680068</v>
      </c>
      <c r="AH58" s="3">
        <v>301307.51002502441</v>
      </c>
      <c r="AI58" s="51">
        <f t="shared" si="5"/>
        <v>22.646023649106407</v>
      </c>
    </row>
    <row r="59" spans="1:35">
      <c r="A59" s="2">
        <v>37802</v>
      </c>
      <c r="B59" s="3">
        <v>14745.868700256347</v>
      </c>
      <c r="C59" s="3">
        <v>50791.849975585938</v>
      </c>
      <c r="D59" s="4">
        <f t="shared" si="6"/>
        <v>29.031958291230243</v>
      </c>
      <c r="E59" s="51">
        <f t="shared" si="0"/>
        <v>22.048533043214171</v>
      </c>
      <c r="G59" s="8">
        <v>37802</v>
      </c>
      <c r="H59" s="3">
        <v>13845.364000549316</v>
      </c>
      <c r="I59" s="3">
        <v>48957.849975585938</v>
      </c>
      <c r="J59" s="4">
        <v>28.280171632238048</v>
      </c>
      <c r="K59" s="4">
        <f t="shared" si="1"/>
        <v>23.63768565622615</v>
      </c>
      <c r="M59" s="8">
        <v>37802</v>
      </c>
      <c r="N59" s="3">
        <v>14651.868700256347</v>
      </c>
      <c r="O59" s="3">
        <v>50556.849975585938</v>
      </c>
      <c r="P59" s="4">
        <f t="shared" si="7"/>
        <v>28.98097628181301</v>
      </c>
      <c r="Q59" s="4">
        <f t="shared" si="2"/>
        <v>22.859229253322344</v>
      </c>
      <c r="V59" s="2">
        <v>37802</v>
      </c>
      <c r="W59" s="3">
        <v>69677.819970697165</v>
      </c>
      <c r="X59" s="3">
        <v>316020.20793914795</v>
      </c>
      <c r="Y59" s="51">
        <f t="shared" si="3"/>
        <v>22.048533043214171</v>
      </c>
      <c r="AA59" s="2">
        <v>37802</v>
      </c>
      <c r="AB59" s="3">
        <v>64676.719970703125</v>
      </c>
      <c r="AC59" s="3">
        <v>273616.97296142578</v>
      </c>
      <c r="AD59" s="51">
        <f t="shared" si="4"/>
        <v>23.63768565622615</v>
      </c>
      <c r="AF59" s="2">
        <v>37802</v>
      </c>
      <c r="AG59" s="3">
        <v>69442.819970697165</v>
      </c>
      <c r="AH59" s="3">
        <v>303784.60796356201</v>
      </c>
      <c r="AI59" s="51">
        <f t="shared" si="5"/>
        <v>22.859229253322344</v>
      </c>
    </row>
    <row r="60" spans="1:35">
      <c r="A60" s="2">
        <v>37833</v>
      </c>
      <c r="B60" s="3">
        <v>13433.908700256348</v>
      </c>
      <c r="C60" s="3">
        <v>48349.79997253418</v>
      </c>
      <c r="D60" s="4">
        <f t="shared" si="6"/>
        <v>27.784827874960556</v>
      </c>
      <c r="E60" s="51">
        <f t="shared" si="0"/>
        <v>20.714730455417047</v>
      </c>
      <c r="G60" s="8">
        <v>37833</v>
      </c>
      <c r="H60" s="3">
        <v>12533.404000549317</v>
      </c>
      <c r="I60" s="3">
        <v>46515.79997253418</v>
      </c>
      <c r="J60" s="4">
        <v>26.944401704259235</v>
      </c>
      <c r="K60" s="4">
        <f t="shared" si="1"/>
        <v>22.48202848828279</v>
      </c>
      <c r="M60" s="8">
        <v>37833</v>
      </c>
      <c r="N60" s="3">
        <v>13339.908700256348</v>
      </c>
      <c r="O60" s="3">
        <v>48114.79997253418</v>
      </c>
      <c r="P60" s="4">
        <f t="shared" si="7"/>
        <v>27.725167116711059</v>
      </c>
      <c r="Q60" s="4">
        <f t="shared" si="2"/>
        <v>21.560264435606388</v>
      </c>
      <c r="V60" s="2">
        <v>37833</v>
      </c>
      <c r="W60" s="3">
        <v>65947.059976190329</v>
      </c>
      <c r="X60" s="3">
        <v>318358.28189086914</v>
      </c>
      <c r="Y60" s="51">
        <f t="shared" si="3"/>
        <v>20.714730455417047</v>
      </c>
      <c r="AA60" s="2">
        <v>37833</v>
      </c>
      <c r="AB60" s="3">
        <v>61682.709976196289</v>
      </c>
      <c r="AC60" s="3">
        <v>274364.5219039917</v>
      </c>
      <c r="AD60" s="51">
        <f t="shared" si="4"/>
        <v>22.48202848828279</v>
      </c>
      <c r="AF60" s="2">
        <v>37833</v>
      </c>
      <c r="AG60" s="3">
        <v>65712.059976190329</v>
      </c>
      <c r="AH60" s="3">
        <v>304783.1819152832</v>
      </c>
      <c r="AI60" s="51">
        <f t="shared" si="5"/>
        <v>21.560264435606388</v>
      </c>
    </row>
    <row r="61" spans="1:35">
      <c r="A61" s="2">
        <v>37864</v>
      </c>
      <c r="B61" s="3">
        <v>13384.361224365235</v>
      </c>
      <c r="C61" s="3">
        <v>46853.729965209961</v>
      </c>
      <c r="D61" s="4">
        <f t="shared" si="6"/>
        <v>28.56626619546288</v>
      </c>
      <c r="E61" s="51">
        <f t="shared" si="0"/>
        <v>20.297233139803769</v>
      </c>
      <c r="G61" s="8">
        <v>37864</v>
      </c>
      <c r="H61" s="3">
        <v>12483.856524658204</v>
      </c>
      <c r="I61" s="3">
        <v>45019.729965209961</v>
      </c>
      <c r="J61" s="4">
        <v>27.729745456726178</v>
      </c>
      <c r="K61" s="4">
        <f t="shared" si="1"/>
        <v>22.053032371903612</v>
      </c>
      <c r="M61" s="8">
        <v>37864</v>
      </c>
      <c r="N61" s="3">
        <v>13290.361224365235</v>
      </c>
      <c r="O61" s="3">
        <v>46618.729965209961</v>
      </c>
      <c r="P61" s="4">
        <f t="shared" si="7"/>
        <v>28.508629974011303</v>
      </c>
      <c r="Q61" s="4">
        <f t="shared" si="2"/>
        <v>21.106617725949718</v>
      </c>
      <c r="V61" s="2">
        <v>37864</v>
      </c>
      <c r="W61" s="3">
        <v>65108.48996886611</v>
      </c>
      <c r="X61" s="3">
        <v>320775.19886779785</v>
      </c>
      <c r="Y61" s="51">
        <f t="shared" si="3"/>
        <v>20.297233139803769</v>
      </c>
      <c r="AA61" s="2">
        <v>37864</v>
      </c>
      <c r="AB61" s="3">
        <v>60889.13996887207</v>
      </c>
      <c r="AC61" s="3">
        <v>276103.25392913818</v>
      </c>
      <c r="AD61" s="51">
        <f t="shared" si="4"/>
        <v>22.053032371903612</v>
      </c>
      <c r="AF61" s="2">
        <v>37864</v>
      </c>
      <c r="AG61" s="3">
        <v>64873.48996886611</v>
      </c>
      <c r="AH61" s="3">
        <v>307360.89889526367</v>
      </c>
      <c r="AI61" s="51">
        <f t="shared" si="5"/>
        <v>21.106617725949718</v>
      </c>
    </row>
    <row r="62" spans="1:35">
      <c r="A62" s="2">
        <v>37894</v>
      </c>
      <c r="B62" s="3">
        <v>13044.804974365234</v>
      </c>
      <c r="C62" s="3">
        <v>45082.229965209961</v>
      </c>
      <c r="D62" s="4">
        <f t="shared" si="6"/>
        <v>28.935580570064822</v>
      </c>
      <c r="E62" s="51">
        <f t="shared" si="0"/>
        <v>19.318120010352438</v>
      </c>
      <c r="G62" s="8">
        <v>37894</v>
      </c>
      <c r="H62" s="3">
        <v>12144.300274658202</v>
      </c>
      <c r="I62" s="3">
        <v>43248.229965209961</v>
      </c>
      <c r="J62" s="4">
        <v>28.080456204629424</v>
      </c>
      <c r="K62" s="4">
        <f t="shared" si="1"/>
        <v>20.877199399104811</v>
      </c>
      <c r="M62" s="8">
        <v>37894</v>
      </c>
      <c r="N62" s="3">
        <v>12950.804974365234</v>
      </c>
      <c r="O62" s="3">
        <v>44847.229965209961</v>
      </c>
      <c r="P62" s="4">
        <f t="shared" si="7"/>
        <v>28.877602885198851</v>
      </c>
      <c r="Q62" s="4">
        <f t="shared" si="2"/>
        <v>20.072654762373091</v>
      </c>
      <c r="V62" s="2">
        <v>37894</v>
      </c>
      <c r="W62" s="3">
        <v>63254.859979242086</v>
      </c>
      <c r="X62" s="3">
        <v>327437.969871521</v>
      </c>
      <c r="Y62" s="51">
        <f t="shared" si="3"/>
        <v>19.318120010352438</v>
      </c>
      <c r="AA62" s="2">
        <v>37894</v>
      </c>
      <c r="AB62" s="3">
        <v>59035.509979248047</v>
      </c>
      <c r="AC62" s="3">
        <v>282775.044921875</v>
      </c>
      <c r="AD62" s="51">
        <f t="shared" si="4"/>
        <v>20.877199399104811</v>
      </c>
      <c r="AF62" s="2">
        <v>37894</v>
      </c>
      <c r="AG62" s="3">
        <v>63019.859979242086</v>
      </c>
      <c r="AH62" s="3">
        <v>313958.76990509033</v>
      </c>
      <c r="AI62" s="51">
        <f t="shared" si="5"/>
        <v>20.072654762373091</v>
      </c>
    </row>
    <row r="63" spans="1:35">
      <c r="A63" s="2">
        <v>37925</v>
      </c>
      <c r="B63" s="3">
        <v>12936.328226318359</v>
      </c>
      <c r="C63" s="3">
        <v>42865.319961547852</v>
      </c>
      <c r="D63" s="4">
        <f t="shared" si="6"/>
        <v>30.179007733811009</v>
      </c>
      <c r="E63" s="51">
        <f t="shared" si="0"/>
        <v>18.67224131366817</v>
      </c>
      <c r="G63" s="8">
        <v>37925</v>
      </c>
      <c r="H63" s="3">
        <v>12050.111026611328</v>
      </c>
      <c r="I63" s="3">
        <v>41286.319961547852</v>
      </c>
      <c r="J63" s="4">
        <v>29.186691954706156</v>
      </c>
      <c r="K63" s="4">
        <f t="shared" si="1"/>
        <v>20.399684698820096</v>
      </c>
      <c r="M63" s="8">
        <v>37925</v>
      </c>
      <c r="N63" s="3">
        <v>12842.328226318359</v>
      </c>
      <c r="O63" s="3">
        <v>42630.319961547852</v>
      </c>
      <c r="P63" s="4">
        <f t="shared" si="7"/>
        <v>30.124869430729156</v>
      </c>
      <c r="Q63" s="4">
        <f t="shared" si="2"/>
        <v>19.552012702665937</v>
      </c>
      <c r="V63" s="2">
        <v>37925</v>
      </c>
      <c r="W63" s="3">
        <v>60957.949975579977</v>
      </c>
      <c r="X63" s="3">
        <v>326462.95081329346</v>
      </c>
      <c r="Y63" s="51">
        <f t="shared" si="3"/>
        <v>18.67224131366817</v>
      </c>
      <c r="AA63" s="2">
        <v>37925</v>
      </c>
      <c r="AB63" s="3">
        <v>56993.949975579977</v>
      </c>
      <c r="AC63" s="3">
        <v>279386.42590332031</v>
      </c>
      <c r="AD63" s="51">
        <f t="shared" si="4"/>
        <v>20.399684698820096</v>
      </c>
      <c r="AF63" s="2">
        <v>37925</v>
      </c>
      <c r="AG63" s="3">
        <v>60722.949975579977</v>
      </c>
      <c r="AH63" s="3">
        <v>310571.35088348389</v>
      </c>
      <c r="AI63" s="51">
        <f t="shared" si="5"/>
        <v>19.552012702665937</v>
      </c>
    </row>
    <row r="64" spans="1:35">
      <c r="A64" s="2">
        <v>37955</v>
      </c>
      <c r="B64" s="3">
        <v>13000.881981201172</v>
      </c>
      <c r="C64" s="3">
        <v>38699.419998168945</v>
      </c>
      <c r="D64" s="4">
        <f t="shared" si="6"/>
        <v>33.594513772599967</v>
      </c>
      <c r="E64" s="51">
        <f t="shared" si="0"/>
        <v>17.352233001991213</v>
      </c>
      <c r="G64" s="8">
        <v>37955</v>
      </c>
      <c r="H64" s="3">
        <v>12217.664781494141</v>
      </c>
      <c r="I64" s="3">
        <v>37395.419998168945</v>
      </c>
      <c r="J64" s="4">
        <v>32.671553848285093</v>
      </c>
      <c r="K64" s="4">
        <f t="shared" si="1"/>
        <v>18.837420384919962</v>
      </c>
      <c r="M64" s="8">
        <v>37955</v>
      </c>
      <c r="N64" s="3">
        <v>12906.881981201172</v>
      </c>
      <c r="O64" s="3">
        <v>38464.419998168945</v>
      </c>
      <c r="P64" s="4">
        <f t="shared" si="7"/>
        <v>33.555379183712084</v>
      </c>
      <c r="Q64" s="4">
        <f t="shared" si="2"/>
        <v>17.966269571541478</v>
      </c>
      <c r="V64" s="2">
        <v>37955</v>
      </c>
      <c r="W64" s="3">
        <v>56457.050012201071</v>
      </c>
      <c r="X64" s="3">
        <v>325358.98985290527</v>
      </c>
      <c r="Y64" s="51">
        <f t="shared" si="3"/>
        <v>17.352233001991213</v>
      </c>
      <c r="AA64" s="2">
        <v>37955</v>
      </c>
      <c r="AB64" s="3">
        <v>52618.050012201071</v>
      </c>
      <c r="AC64" s="3">
        <v>279327.25891876221</v>
      </c>
      <c r="AD64" s="51">
        <f t="shared" si="4"/>
        <v>18.837420384919962</v>
      </c>
      <c r="AF64" s="2">
        <v>37955</v>
      </c>
      <c r="AG64" s="3">
        <v>55872.050012201071</v>
      </c>
      <c r="AH64" s="3">
        <v>310983.03289794922</v>
      </c>
      <c r="AI64" s="51">
        <f t="shared" si="5"/>
        <v>17.966269571541478</v>
      </c>
    </row>
    <row r="65" spans="1:35">
      <c r="A65" s="2">
        <v>37986</v>
      </c>
      <c r="B65" s="3">
        <v>12553.664781494141</v>
      </c>
      <c r="C65" s="3">
        <v>37526.419998168945</v>
      </c>
      <c r="D65" s="4">
        <f t="shared" si="6"/>
        <v>33.45287075640757</v>
      </c>
      <c r="E65" s="51">
        <f t="shared" si="0"/>
        <v>16.674321334358584</v>
      </c>
      <c r="G65" s="8">
        <v>37986</v>
      </c>
      <c r="H65" s="3">
        <v>11795.164781494141</v>
      </c>
      <c r="I65" s="3">
        <v>36466.419998168945</v>
      </c>
      <c r="J65" s="4">
        <v>32.345277606319456</v>
      </c>
      <c r="K65" s="4">
        <f t="shared" si="1"/>
        <v>18.218867192867354</v>
      </c>
      <c r="M65" s="8">
        <v>37986</v>
      </c>
      <c r="N65" s="3">
        <v>12459.664781494141</v>
      </c>
      <c r="O65" s="3">
        <v>37291.419998168945</v>
      </c>
      <c r="P65" s="4">
        <f t="shared" si="7"/>
        <v>33.411612596425464</v>
      </c>
      <c r="Q65" s="4">
        <f t="shared" si="2"/>
        <v>17.333629442704808</v>
      </c>
      <c r="V65" s="2">
        <v>37986</v>
      </c>
      <c r="W65" s="3">
        <v>55184.200012207031</v>
      </c>
      <c r="X65" s="3">
        <v>330953.19986724854</v>
      </c>
      <c r="Y65" s="51">
        <f t="shared" si="3"/>
        <v>16.674321334358584</v>
      </c>
      <c r="AA65" s="2">
        <v>37986</v>
      </c>
      <c r="AB65" s="3">
        <v>51789.200012207031</v>
      </c>
      <c r="AC65" s="3">
        <v>284261.36193847656</v>
      </c>
      <c r="AD65" s="51">
        <f t="shared" si="4"/>
        <v>18.218867192867354</v>
      </c>
      <c r="AF65" s="2">
        <v>37986</v>
      </c>
      <c r="AG65" s="3">
        <v>54949.200012207031</v>
      </c>
      <c r="AH65" s="3">
        <v>317009.1999130249</v>
      </c>
      <c r="AI65" s="51">
        <f t="shared" si="5"/>
        <v>17.333629442704808</v>
      </c>
    </row>
    <row r="66" spans="1:35">
      <c r="A66" s="2">
        <v>38017</v>
      </c>
      <c r="B66" s="3">
        <v>12385.373677978516</v>
      </c>
      <c r="C66" s="3">
        <v>35427.879989624023</v>
      </c>
      <c r="D66" s="4">
        <f t="shared" si="6"/>
        <v>34.95939830891912</v>
      </c>
      <c r="E66" s="51">
        <f t="shared" si="0"/>
        <v>14.890522920187882</v>
      </c>
      <c r="G66" s="8">
        <v>38017</v>
      </c>
      <c r="H66" s="3">
        <v>11758.123677978516</v>
      </c>
      <c r="I66" s="3">
        <v>34542.879989624023</v>
      </c>
      <c r="J66" s="4">
        <v>34.039210631859348</v>
      </c>
      <c r="K66" s="4">
        <f t="shared" si="1"/>
        <v>16.362460133769165</v>
      </c>
      <c r="M66" s="8">
        <v>38017</v>
      </c>
      <c r="N66" s="3">
        <v>12291.373677978516</v>
      </c>
      <c r="O66" s="3">
        <v>35192.879989624023</v>
      </c>
      <c r="P66" s="4">
        <f t="shared" si="7"/>
        <v>34.92573975645756</v>
      </c>
      <c r="Q66" s="4">
        <f t="shared" si="2"/>
        <v>15.48401291669621</v>
      </c>
      <c r="V66" s="2">
        <v>38017</v>
      </c>
      <c r="W66" s="3">
        <v>49885.660003662109</v>
      </c>
      <c r="X66" s="3">
        <v>335016.17284393311</v>
      </c>
      <c r="Y66" s="51">
        <f t="shared" si="3"/>
        <v>14.890522920187882</v>
      </c>
      <c r="AA66" s="2">
        <v>38017</v>
      </c>
      <c r="AB66" s="3">
        <v>47185.660003662109</v>
      </c>
      <c r="AC66" s="3">
        <v>288377.53991699219</v>
      </c>
      <c r="AD66" s="51">
        <f t="shared" si="4"/>
        <v>16.362460133769165</v>
      </c>
      <c r="AF66" s="2">
        <v>38017</v>
      </c>
      <c r="AG66" s="3">
        <v>49650.660003662109</v>
      </c>
      <c r="AH66" s="3">
        <v>320657.57288360596</v>
      </c>
      <c r="AI66" s="51">
        <f t="shared" si="5"/>
        <v>15.48401291669621</v>
      </c>
    </row>
    <row r="67" spans="1:35">
      <c r="A67" s="2">
        <v>38046</v>
      </c>
      <c r="B67" s="3">
        <v>12294.499473876953</v>
      </c>
      <c r="C67" s="3">
        <v>33104.199966430664</v>
      </c>
      <c r="D67" s="4">
        <f t="shared" si="6"/>
        <v>37.138790504963715</v>
      </c>
      <c r="E67" s="51">
        <f t="shared" si="0"/>
        <v>14.126487488275441</v>
      </c>
      <c r="G67" s="8">
        <v>38046</v>
      </c>
      <c r="H67" s="3">
        <v>11667.249473876953</v>
      </c>
      <c r="I67" s="3">
        <v>32219.199966430664</v>
      </c>
      <c r="J67" s="4">
        <v>36.212101746887306</v>
      </c>
      <c r="K67" s="4">
        <f t="shared" si="1"/>
        <v>15.486845070335775</v>
      </c>
      <c r="M67" s="8">
        <v>38046</v>
      </c>
      <c r="N67" s="3">
        <v>12200.499473876953</v>
      </c>
      <c r="O67" s="3">
        <v>32869.199966430664</v>
      </c>
      <c r="P67" s="4">
        <f t="shared" si="7"/>
        <v>37.11833414362787</v>
      </c>
      <c r="Q67" s="4">
        <f t="shared" si="2"/>
        <v>14.703480604179223</v>
      </c>
      <c r="V67" s="2">
        <v>38046</v>
      </c>
      <c r="W67" s="3">
        <v>47151.97998046875</v>
      </c>
      <c r="X67" s="3">
        <v>333784.17684936523</v>
      </c>
      <c r="Y67" s="51">
        <f t="shared" si="3"/>
        <v>14.126487488275441</v>
      </c>
      <c r="AA67" s="2">
        <v>38046</v>
      </c>
      <c r="AB67" s="3">
        <v>44451.97998046875</v>
      </c>
      <c r="AC67" s="3">
        <v>287030.57193756104</v>
      </c>
      <c r="AD67" s="51">
        <f t="shared" si="4"/>
        <v>15.486845070335775</v>
      </c>
      <c r="AF67" s="2">
        <v>38046</v>
      </c>
      <c r="AG67" s="3">
        <v>46916.97998046875</v>
      </c>
      <c r="AH67" s="3">
        <v>319087.57690429688</v>
      </c>
      <c r="AI67" s="51">
        <f t="shared" si="5"/>
        <v>14.703480604179223</v>
      </c>
    </row>
    <row r="68" spans="1:35">
      <c r="A68" s="2">
        <v>38077</v>
      </c>
      <c r="B68" s="3">
        <v>11886.253974609375</v>
      </c>
      <c r="C68" s="3">
        <v>30880.29997253418</v>
      </c>
      <c r="D68" s="4">
        <f t="shared" si="6"/>
        <v>38.491381188593863</v>
      </c>
      <c r="E68" s="51">
        <f t="shared" si="0"/>
        <v>13.153486511209685</v>
      </c>
      <c r="G68" s="8">
        <v>38077</v>
      </c>
      <c r="H68" s="3">
        <v>11164.403974609375</v>
      </c>
      <c r="I68" s="3">
        <v>29500.29997253418</v>
      </c>
      <c r="J68" s="4">
        <v>37.845052372361735</v>
      </c>
      <c r="K68" s="4">
        <f t="shared" si="1"/>
        <v>14.444848458214604</v>
      </c>
      <c r="M68" s="8">
        <v>38077</v>
      </c>
      <c r="N68" s="3">
        <v>11792.253974609375</v>
      </c>
      <c r="O68" s="3">
        <v>30645.29997253418</v>
      </c>
      <c r="P68" s="4">
        <f t="shared" si="7"/>
        <v>38.479812516693165</v>
      </c>
      <c r="Q68" s="4">
        <f t="shared" si="2"/>
        <v>13.718741831918567</v>
      </c>
      <c r="V68" s="2">
        <v>38077</v>
      </c>
      <c r="W68" s="3">
        <v>43603.079986572266</v>
      </c>
      <c r="X68" s="3">
        <v>331494.46688079834</v>
      </c>
      <c r="Y68" s="51">
        <f t="shared" si="3"/>
        <v>13.153486511209685</v>
      </c>
      <c r="AA68" s="2">
        <v>38077</v>
      </c>
      <c r="AB68" s="3">
        <v>41108.079986572266</v>
      </c>
      <c r="AC68" s="3">
        <v>284586.43997192383</v>
      </c>
      <c r="AD68" s="51">
        <f t="shared" si="4"/>
        <v>14.444848458214604</v>
      </c>
      <c r="AF68" s="2">
        <v>38077</v>
      </c>
      <c r="AG68" s="3">
        <v>43368.079986572266</v>
      </c>
      <c r="AH68" s="3">
        <v>316122.86693572998</v>
      </c>
      <c r="AI68" s="51">
        <f t="shared" si="5"/>
        <v>13.718741831918567</v>
      </c>
    </row>
    <row r="69" spans="1:35">
      <c r="A69" s="2">
        <v>38107</v>
      </c>
      <c r="B69" s="3">
        <v>9781.4914746093746</v>
      </c>
      <c r="C69" s="3">
        <v>22725.199966430664</v>
      </c>
      <c r="D69" s="4">
        <f t="shared" si="6"/>
        <v>43.042488026765227</v>
      </c>
      <c r="E69" s="51">
        <f t="shared" si="0"/>
        <v>10.592874868861943</v>
      </c>
      <c r="G69" s="8">
        <v>38107</v>
      </c>
      <c r="H69" s="3">
        <v>9059.6414746093742</v>
      </c>
      <c r="I69" s="3">
        <v>21345.199966430664</v>
      </c>
      <c r="J69" s="4">
        <v>42.443460304224665</v>
      </c>
      <c r="K69" s="4">
        <f t="shared" si="1"/>
        <v>11.476318720710923</v>
      </c>
      <c r="M69" s="8">
        <v>38107</v>
      </c>
      <c r="N69" s="3">
        <v>9687.4914746093746</v>
      </c>
      <c r="O69" s="3">
        <v>22490.199966430664</v>
      </c>
      <c r="P69" s="4">
        <f t="shared" si="7"/>
        <v>43.074278970703347</v>
      </c>
      <c r="Q69" s="4">
        <f t="shared" si="2"/>
        <v>11.067662757042159</v>
      </c>
      <c r="V69" s="2">
        <v>38107</v>
      </c>
      <c r="W69" s="3">
        <v>34457.049957275391</v>
      </c>
      <c r="X69" s="3">
        <v>325285.15991973877</v>
      </c>
      <c r="Y69" s="51">
        <f t="shared" si="3"/>
        <v>10.592874868861943</v>
      </c>
      <c r="AA69" s="2">
        <v>38107</v>
      </c>
      <c r="AB69" s="3">
        <v>31962.049957275391</v>
      </c>
      <c r="AC69" s="3">
        <v>278504.37701416016</v>
      </c>
      <c r="AD69" s="51">
        <f t="shared" si="4"/>
        <v>11.476318720710923</v>
      </c>
      <c r="AF69" s="2">
        <v>38107</v>
      </c>
      <c r="AG69" s="3">
        <v>34222.049957275391</v>
      </c>
      <c r="AH69" s="3">
        <v>309207.55997467041</v>
      </c>
      <c r="AI69" s="51">
        <f t="shared" si="5"/>
        <v>11.067662757042159</v>
      </c>
    </row>
    <row r="70" spans="1:35">
      <c r="A70" s="2">
        <v>38138</v>
      </c>
      <c r="B70" s="3">
        <v>4895.9039746093749</v>
      </c>
      <c r="C70" s="3">
        <v>15365.199966430664</v>
      </c>
      <c r="D70" s="4">
        <f t="shared" si="6"/>
        <v>31.863587752230821</v>
      </c>
      <c r="E70" s="51">
        <f t="shared" ref="E70:E133" si="8">VLOOKUP(A70,V:Y, 4, FALSE)</f>
        <v>7.934255570931116</v>
      </c>
      <c r="G70" s="8">
        <v>38138</v>
      </c>
      <c r="H70" s="3">
        <v>4324.8039746093746</v>
      </c>
      <c r="I70" s="3">
        <v>14210.199966430664</v>
      </c>
      <c r="J70" s="4">
        <v>30.43450468555007</v>
      </c>
      <c r="K70" s="4">
        <f t="shared" ref="K70:K133" si="9">VLOOKUP(G70,AA:AD, 4, FALSE)</f>
        <v>8.6551767002870541</v>
      </c>
      <c r="M70" s="8">
        <v>38138</v>
      </c>
      <c r="N70" s="3">
        <v>4801.9039746093749</v>
      </c>
      <c r="O70" s="3">
        <v>15130.199966430664</v>
      </c>
      <c r="P70" s="4">
        <f t="shared" si="7"/>
        <v>31.737214215696731</v>
      </c>
      <c r="Q70" s="4">
        <f t="shared" ref="Q70:Q133" si="10">VLOOKUP(M70,AF:AI, 4, FALSE)</f>
        <v>8.2531294432558067</v>
      </c>
      <c r="V70" s="2">
        <v>38138</v>
      </c>
      <c r="W70" s="3">
        <v>26858.819961547852</v>
      </c>
      <c r="X70" s="3">
        <v>338517.20204162598</v>
      </c>
      <c r="Y70" s="51">
        <f t="shared" ref="Y70:Y133" si="11">W70/X70*100</f>
        <v>7.934255570931116</v>
      </c>
      <c r="AA70" s="2">
        <v>38138</v>
      </c>
      <c r="AB70" s="3">
        <v>24588.819961547852</v>
      </c>
      <c r="AC70" s="3">
        <v>284093.79511260986</v>
      </c>
      <c r="AD70" s="51">
        <f t="shared" ref="AD70:AD133" si="12">AB70/AC70*100</f>
        <v>8.6551767002870541</v>
      </c>
      <c r="AF70" s="2">
        <v>38138</v>
      </c>
      <c r="AG70" s="3">
        <v>26623.819961547852</v>
      </c>
      <c r="AH70" s="3">
        <v>322590.60208129883</v>
      </c>
      <c r="AI70" s="51">
        <f t="shared" ref="AI70:AI133" si="13">AG70/AH70*100</f>
        <v>8.2531294432558067</v>
      </c>
    </row>
    <row r="71" spans="1:35">
      <c r="A71" s="2">
        <v>38168</v>
      </c>
      <c r="B71" s="3">
        <v>6184.2175561523436</v>
      </c>
      <c r="C71" s="3">
        <v>18795.679985046387</v>
      </c>
      <c r="D71" s="4">
        <f t="shared" ref="D71:D134" si="14">(B71/C71)*100</f>
        <v>32.902334797530237</v>
      </c>
      <c r="E71" s="51">
        <f t="shared" si="8"/>
        <v>8.032736900782071</v>
      </c>
      <c r="G71" s="8">
        <v>38168</v>
      </c>
      <c r="H71" s="3">
        <v>5459.4675561523436</v>
      </c>
      <c r="I71" s="3">
        <v>17405.679985046387</v>
      </c>
      <c r="J71" s="4">
        <v>31.366011329880223</v>
      </c>
      <c r="K71" s="4">
        <f t="shared" si="9"/>
        <v>8.8730362119498611</v>
      </c>
      <c r="M71" s="8">
        <v>38168</v>
      </c>
      <c r="N71" s="3">
        <v>6090.2175561523436</v>
      </c>
      <c r="O71" s="3">
        <v>18560.679985046387</v>
      </c>
      <c r="P71" s="4">
        <f t="shared" ref="P71:P134" si="15">N71/O71*100</f>
        <v>32.812470022967872</v>
      </c>
      <c r="Q71" s="4">
        <f t="shared" si="10"/>
        <v>8.4082598297705218</v>
      </c>
      <c r="V71" s="2">
        <v>38168</v>
      </c>
      <c r="W71" s="3">
        <v>31094.509986877441</v>
      </c>
      <c r="X71" s="3">
        <v>387097.32897949219</v>
      </c>
      <c r="Y71" s="51">
        <f t="shared" si="11"/>
        <v>8.032736900782071</v>
      </c>
      <c r="AA71" s="2">
        <v>38168</v>
      </c>
      <c r="AB71" s="3">
        <v>28589.509986877441</v>
      </c>
      <c r="AC71" s="3">
        <v>322206.61906433105</v>
      </c>
      <c r="AD71" s="51">
        <f t="shared" si="12"/>
        <v>8.8730362119498611</v>
      </c>
      <c r="AF71" s="2">
        <v>38168</v>
      </c>
      <c r="AG71" s="3">
        <v>30859.509986877441</v>
      </c>
      <c r="AH71" s="3">
        <v>367014.22900390625</v>
      </c>
      <c r="AI71" s="51">
        <f t="shared" si="13"/>
        <v>8.4082598297705218</v>
      </c>
    </row>
    <row r="72" spans="1:35">
      <c r="A72" s="2">
        <v>38199</v>
      </c>
      <c r="B72" s="3">
        <v>6718.7015600585937</v>
      </c>
      <c r="C72" s="3">
        <v>20835.819984436035</v>
      </c>
      <c r="D72" s="4">
        <f t="shared" si="14"/>
        <v>32.245918639522401</v>
      </c>
      <c r="E72" s="51">
        <f t="shared" si="8"/>
        <v>8.468148707568103</v>
      </c>
      <c r="G72" s="8">
        <v>38199</v>
      </c>
      <c r="H72" s="3">
        <v>5823.4515600585937</v>
      </c>
      <c r="I72" s="3">
        <v>19170.819984436035</v>
      </c>
      <c r="J72" s="4">
        <v>30.376643068926651</v>
      </c>
      <c r="K72" s="4">
        <f t="shared" si="9"/>
        <v>9.6305665770141946</v>
      </c>
      <c r="M72" s="8">
        <v>38199</v>
      </c>
      <c r="N72" s="3">
        <v>6624.7015600585937</v>
      </c>
      <c r="O72" s="3">
        <v>20600.819984436035</v>
      </c>
      <c r="P72" s="4">
        <f t="shared" si="15"/>
        <v>32.157465407025406</v>
      </c>
      <c r="Q72" s="4">
        <f t="shared" si="10"/>
        <v>9.1493629225090718</v>
      </c>
      <c r="V72" s="2">
        <v>38199</v>
      </c>
      <c r="W72" s="3">
        <v>34080.599998474121</v>
      </c>
      <c r="X72" s="3">
        <v>402456.32398986816</v>
      </c>
      <c r="Y72" s="51">
        <f t="shared" si="11"/>
        <v>8.468148707568103</v>
      </c>
      <c r="AA72" s="2">
        <v>38199</v>
      </c>
      <c r="AB72" s="3">
        <v>31300.599998474121</v>
      </c>
      <c r="AC72" s="3">
        <v>325013.06904602051</v>
      </c>
      <c r="AD72" s="51">
        <f t="shared" si="12"/>
        <v>9.6305665770141946</v>
      </c>
      <c r="AF72" s="2">
        <v>38199</v>
      </c>
      <c r="AG72" s="3">
        <v>33845.599998474121</v>
      </c>
      <c r="AH72" s="3">
        <v>369923.02398681641</v>
      </c>
      <c r="AI72" s="51">
        <f t="shared" si="13"/>
        <v>9.1493629225090718</v>
      </c>
    </row>
    <row r="73" spans="1:35">
      <c r="A73" s="2">
        <v>38230</v>
      </c>
      <c r="B73" s="3">
        <v>6850.5800561523438</v>
      </c>
      <c r="C73" s="3">
        <v>19709.119972229004</v>
      </c>
      <c r="D73" s="4">
        <f t="shared" si="14"/>
        <v>34.758426889709462</v>
      </c>
      <c r="E73" s="51">
        <f t="shared" si="8"/>
        <v>8.1563873538126561</v>
      </c>
      <c r="G73" s="8">
        <v>38230</v>
      </c>
      <c r="H73" s="3">
        <v>5955.3300561523438</v>
      </c>
      <c r="I73" s="3">
        <v>18044.119972229004</v>
      </c>
      <c r="J73" s="4">
        <v>33.004269896885845</v>
      </c>
      <c r="K73" s="4">
        <f t="shared" si="9"/>
        <v>9.2165815021788671</v>
      </c>
      <c r="M73" s="8">
        <v>38230</v>
      </c>
      <c r="N73" s="3">
        <v>6756.5800561523438</v>
      </c>
      <c r="O73" s="3">
        <v>19474.119972229004</v>
      </c>
      <c r="P73" s="4">
        <f t="shared" si="15"/>
        <v>34.695175267419224</v>
      </c>
      <c r="Q73" s="4">
        <f t="shared" si="10"/>
        <v>8.789875495061013</v>
      </c>
      <c r="V73" s="2">
        <v>38230</v>
      </c>
      <c r="W73" s="3">
        <v>33141.14998626709</v>
      </c>
      <c r="X73" s="3">
        <v>406321.43311309814</v>
      </c>
      <c r="Y73" s="51">
        <f t="shared" si="11"/>
        <v>8.1563873538126561</v>
      </c>
      <c r="AA73" s="2">
        <v>38230</v>
      </c>
      <c r="AB73" s="3">
        <v>30361.14998626709</v>
      </c>
      <c r="AC73" s="3">
        <v>329418.77613830566</v>
      </c>
      <c r="AD73" s="51">
        <f t="shared" si="12"/>
        <v>9.2165815021788671</v>
      </c>
      <c r="AF73" s="2">
        <v>38230</v>
      </c>
      <c r="AG73" s="3">
        <v>32906.14998626709</v>
      </c>
      <c r="AH73" s="3">
        <v>374364.23308563232</v>
      </c>
      <c r="AI73" s="51">
        <f t="shared" si="13"/>
        <v>8.789875495061013</v>
      </c>
    </row>
    <row r="74" spans="1:35">
      <c r="A74" s="2">
        <v>38260</v>
      </c>
      <c r="B74" s="3">
        <v>6221.2096606445311</v>
      </c>
      <c r="C74" s="3">
        <v>15948.279991149902</v>
      </c>
      <c r="D74" s="4">
        <f t="shared" si="14"/>
        <v>39.00865588073971</v>
      </c>
      <c r="E74" s="51">
        <f t="shared" si="8"/>
        <v>6.8934807032667926</v>
      </c>
      <c r="G74" s="8">
        <v>38260</v>
      </c>
      <c r="H74" s="3">
        <v>5325.9596606445311</v>
      </c>
      <c r="I74" s="3">
        <v>14283.279991149902</v>
      </c>
      <c r="J74" s="4">
        <v>37.2880715350015</v>
      </c>
      <c r="K74" s="4">
        <f t="shared" si="9"/>
        <v>7.6640913731370093</v>
      </c>
      <c r="M74" s="8">
        <v>38260</v>
      </c>
      <c r="N74" s="3">
        <v>6127.2096606445311</v>
      </c>
      <c r="O74" s="3">
        <v>15713.279991149902</v>
      </c>
      <c r="P74" s="4">
        <f t="shared" si="15"/>
        <v>38.993829831171617</v>
      </c>
      <c r="Q74" s="4">
        <f t="shared" si="10"/>
        <v>7.4236064176926009</v>
      </c>
      <c r="V74" s="2">
        <v>38260</v>
      </c>
      <c r="W74" s="3">
        <v>28174.549995422363</v>
      </c>
      <c r="X74" s="3">
        <v>408712.97401428223</v>
      </c>
      <c r="Y74" s="51">
        <f t="shared" si="11"/>
        <v>6.8934807032667926</v>
      </c>
      <c r="AA74" s="2">
        <v>38260</v>
      </c>
      <c r="AB74" s="3">
        <v>25394.549995422363</v>
      </c>
      <c r="AC74" s="3">
        <v>331344.56204986572</v>
      </c>
      <c r="AD74" s="51">
        <f t="shared" si="12"/>
        <v>7.6640913731370093</v>
      </c>
      <c r="AF74" s="2">
        <v>38260</v>
      </c>
      <c r="AG74" s="3">
        <v>27939.549995422363</v>
      </c>
      <c r="AH74" s="3">
        <v>376360.87399291992</v>
      </c>
      <c r="AI74" s="51">
        <f t="shared" si="13"/>
        <v>7.4236064176926009</v>
      </c>
    </row>
    <row r="75" spans="1:35">
      <c r="A75" s="2">
        <v>38291</v>
      </c>
      <c r="B75" s="3">
        <v>6174.5574096679684</v>
      </c>
      <c r="C75" s="3">
        <v>15881.57999420166</v>
      </c>
      <c r="D75" s="4">
        <f t="shared" si="14"/>
        <v>38.87873506239486</v>
      </c>
      <c r="E75" s="51">
        <f t="shared" si="8"/>
        <v>6.7575215424652839</v>
      </c>
      <c r="G75" s="8">
        <v>38291</v>
      </c>
      <c r="H75" s="3">
        <v>5373.3074096679684</v>
      </c>
      <c r="I75" s="3">
        <v>14451.57999420166</v>
      </c>
      <c r="J75" s="4">
        <v>37.181452905660663</v>
      </c>
      <c r="K75" s="4">
        <f t="shared" si="9"/>
        <v>7.5806913526386523</v>
      </c>
      <c r="M75" s="8">
        <v>38291</v>
      </c>
      <c r="N75" s="3">
        <v>6174.5574096679684</v>
      </c>
      <c r="O75" s="3">
        <v>15881.57999420166</v>
      </c>
      <c r="P75" s="4">
        <f t="shared" si="15"/>
        <v>38.87873506239486</v>
      </c>
      <c r="Q75" s="4">
        <f t="shared" si="10"/>
        <v>7.3323774777994473</v>
      </c>
      <c r="V75" s="2">
        <v>38291</v>
      </c>
      <c r="W75" s="3">
        <v>28204.240005493164</v>
      </c>
      <c r="X75" s="3">
        <v>417375.51006317139</v>
      </c>
      <c r="Y75" s="51">
        <f t="shared" si="11"/>
        <v>6.7575215424652839</v>
      </c>
      <c r="AA75" s="2">
        <v>38291</v>
      </c>
      <c r="AB75" s="3">
        <v>25659.240005493164</v>
      </c>
      <c r="AC75" s="3">
        <v>338481.52908325195</v>
      </c>
      <c r="AD75" s="51">
        <f t="shared" si="12"/>
        <v>7.5806913526386523</v>
      </c>
      <c r="AF75" s="2">
        <v>38291</v>
      </c>
      <c r="AG75" s="3">
        <v>28204.240005493164</v>
      </c>
      <c r="AH75" s="3">
        <v>384653.41004180908</v>
      </c>
      <c r="AI75" s="51">
        <f t="shared" si="13"/>
        <v>7.3323774777994473</v>
      </c>
    </row>
    <row r="76" spans="1:35">
      <c r="A76" s="2">
        <v>38321</v>
      </c>
      <c r="B76" s="3">
        <v>5889.3274096679688</v>
      </c>
      <c r="C76" s="3">
        <v>15002.57999420166</v>
      </c>
      <c r="D76" s="4">
        <f t="shared" si="14"/>
        <v>39.255430812194511</v>
      </c>
      <c r="E76" s="51">
        <f t="shared" si="8"/>
        <v>6.6604626920046845</v>
      </c>
      <c r="G76" s="8">
        <v>38321</v>
      </c>
      <c r="H76" s="3">
        <v>5088.0774096679688</v>
      </c>
      <c r="I76" s="3">
        <v>13572.57999420166</v>
      </c>
      <c r="J76" s="4">
        <v>37.487916165103805</v>
      </c>
      <c r="K76" s="4">
        <f t="shared" si="9"/>
        <v>7.6531779858893145</v>
      </c>
      <c r="M76" s="8">
        <v>38321</v>
      </c>
      <c r="N76" s="3">
        <v>5889.3274096679688</v>
      </c>
      <c r="O76" s="3">
        <v>15002.57999420166</v>
      </c>
      <c r="P76" s="4">
        <f t="shared" si="15"/>
        <v>39.255430812194511</v>
      </c>
      <c r="Q76" s="4">
        <f t="shared" si="10"/>
        <v>7.392777323922088</v>
      </c>
      <c r="V76" s="2">
        <v>38321</v>
      </c>
      <c r="W76" s="3">
        <v>28423.240005493164</v>
      </c>
      <c r="X76" s="3">
        <v>426745.72803497314</v>
      </c>
      <c r="Y76" s="51">
        <f t="shared" si="11"/>
        <v>6.6604626920046845</v>
      </c>
      <c r="AA76" s="2">
        <v>38321</v>
      </c>
      <c r="AB76" s="3">
        <v>25775.240005493164</v>
      </c>
      <c r="AC76" s="3">
        <v>336791.33103942871</v>
      </c>
      <c r="AD76" s="51">
        <f t="shared" si="12"/>
        <v>7.6531779858893145</v>
      </c>
      <c r="AF76" s="2">
        <v>38321</v>
      </c>
      <c r="AG76" s="3">
        <v>28423.240005493164</v>
      </c>
      <c r="AH76" s="3">
        <v>384473.09799957275</v>
      </c>
      <c r="AI76" s="51">
        <f t="shared" si="13"/>
        <v>7.392777323922088</v>
      </c>
    </row>
    <row r="77" spans="1:35">
      <c r="A77" s="2">
        <v>38352</v>
      </c>
      <c r="B77" s="3">
        <v>6479.8769995117191</v>
      </c>
      <c r="C77" s="3">
        <v>14181.279975891113</v>
      </c>
      <c r="D77" s="4">
        <f t="shared" si="14"/>
        <v>45.693174456239738</v>
      </c>
      <c r="E77" s="51">
        <f t="shared" si="8"/>
        <v>6.0117192605002669</v>
      </c>
      <c r="G77" s="8">
        <v>38352</v>
      </c>
      <c r="H77" s="3">
        <v>5678.6269995117191</v>
      </c>
      <c r="I77" s="3">
        <v>12751.279975891113</v>
      </c>
      <c r="J77" s="4">
        <v>44.533780218521727</v>
      </c>
      <c r="K77" s="4">
        <f t="shared" si="9"/>
        <v>6.9236192834435011</v>
      </c>
      <c r="M77" s="8">
        <v>38352</v>
      </c>
      <c r="N77" s="3">
        <v>6479.8769995117191</v>
      </c>
      <c r="O77" s="3">
        <v>14181.279975891113</v>
      </c>
      <c r="P77" s="4">
        <f t="shared" si="15"/>
        <v>45.693174456239738</v>
      </c>
      <c r="Q77" s="4">
        <f t="shared" si="10"/>
        <v>6.7457858894862692</v>
      </c>
      <c r="V77" s="2">
        <v>38352</v>
      </c>
      <c r="W77" s="3">
        <v>26559.239990234375</v>
      </c>
      <c r="X77" s="3">
        <v>441791.08902740479</v>
      </c>
      <c r="Y77" s="51">
        <f t="shared" si="11"/>
        <v>6.0117192605002669</v>
      </c>
      <c r="AA77" s="2">
        <v>38352</v>
      </c>
      <c r="AB77" s="3">
        <v>23911.239990234375</v>
      </c>
      <c r="AC77" s="3">
        <v>345357.52200317383</v>
      </c>
      <c r="AD77" s="51">
        <f t="shared" si="12"/>
        <v>6.9236192834435011</v>
      </c>
      <c r="AF77" s="2">
        <v>38352</v>
      </c>
      <c r="AG77" s="3">
        <v>26559.239990234375</v>
      </c>
      <c r="AH77" s="3">
        <v>393716.02397918701</v>
      </c>
      <c r="AI77" s="51">
        <f t="shared" si="13"/>
        <v>6.7457858894862692</v>
      </c>
    </row>
    <row r="78" spans="1:35">
      <c r="A78" s="2">
        <v>38383</v>
      </c>
      <c r="B78" s="3">
        <v>7041.9919995117189</v>
      </c>
      <c r="C78" s="3">
        <v>14577.079978942871</v>
      </c>
      <c r="D78" s="4">
        <f t="shared" si="14"/>
        <v>48.30865996265463</v>
      </c>
      <c r="E78" s="51">
        <f t="shared" si="8"/>
        <v>6.1713979345227425</v>
      </c>
      <c r="G78" s="8">
        <v>38383</v>
      </c>
      <c r="H78" s="3">
        <v>6240.7419995117189</v>
      </c>
      <c r="I78" s="3">
        <v>13147.079978942871</v>
      </c>
      <c r="J78" s="4">
        <v>47.468654708933499</v>
      </c>
      <c r="K78" s="4">
        <f t="shared" si="9"/>
        <v>7.1558102597240438</v>
      </c>
      <c r="M78" s="8">
        <v>38383</v>
      </c>
      <c r="N78" s="3">
        <v>7041.9919995117189</v>
      </c>
      <c r="O78" s="3">
        <v>14577.079978942871</v>
      </c>
      <c r="P78" s="4">
        <f t="shared" si="15"/>
        <v>48.30865996265463</v>
      </c>
      <c r="Q78" s="4">
        <f t="shared" si="10"/>
        <v>6.9186186958448443</v>
      </c>
      <c r="V78" s="2">
        <v>38383</v>
      </c>
      <c r="W78" s="3">
        <v>27292.109977722168</v>
      </c>
      <c r="X78" s="3">
        <v>442235.45892333984</v>
      </c>
      <c r="Y78" s="51">
        <f t="shared" si="11"/>
        <v>6.1713979345227425</v>
      </c>
      <c r="AA78" s="2">
        <v>38383</v>
      </c>
      <c r="AB78" s="3">
        <v>24644.109977722168</v>
      </c>
      <c r="AC78" s="3">
        <v>344393.00489044189</v>
      </c>
      <c r="AD78" s="51">
        <f t="shared" si="12"/>
        <v>7.1558102597240438</v>
      </c>
      <c r="AF78" s="2">
        <v>38383</v>
      </c>
      <c r="AG78" s="3">
        <v>27292.109977722168</v>
      </c>
      <c r="AH78" s="3">
        <v>394473.39385986328</v>
      </c>
      <c r="AI78" s="51">
        <f t="shared" si="13"/>
        <v>6.9186186958448443</v>
      </c>
    </row>
    <row r="79" spans="1:35">
      <c r="A79" s="2">
        <v>38411</v>
      </c>
      <c r="B79" s="3">
        <v>7008.140388183594</v>
      </c>
      <c r="C79" s="3">
        <v>14038.98998260498</v>
      </c>
      <c r="D79" s="4">
        <f t="shared" si="14"/>
        <v>49.919120940089243</v>
      </c>
      <c r="E79" s="51">
        <f t="shared" si="8"/>
        <v>5.9386658671640991</v>
      </c>
      <c r="G79" s="8">
        <v>38411</v>
      </c>
      <c r="H79" s="3">
        <v>6206.890388183594</v>
      </c>
      <c r="I79" s="3">
        <v>12608.98998260498</v>
      </c>
      <c r="J79" s="4">
        <v>49.225912596857093</v>
      </c>
      <c r="K79" s="4">
        <f t="shared" si="9"/>
        <v>6.8571028211697218</v>
      </c>
      <c r="M79" s="8">
        <v>38411</v>
      </c>
      <c r="N79" s="3">
        <v>7008.140388183594</v>
      </c>
      <c r="O79" s="3">
        <v>14038.98998260498</v>
      </c>
      <c r="P79" s="4">
        <f t="shared" si="15"/>
        <v>49.919120940089243</v>
      </c>
      <c r="Q79" s="4">
        <f t="shared" si="10"/>
        <v>6.665045586389426</v>
      </c>
      <c r="V79" s="2">
        <v>38411</v>
      </c>
      <c r="W79" s="3">
        <v>26773.759986877441</v>
      </c>
      <c r="X79" s="3">
        <v>450837.95899200439</v>
      </c>
      <c r="Y79" s="51">
        <f t="shared" si="11"/>
        <v>5.9386658671640991</v>
      </c>
      <c r="AA79" s="2">
        <v>38411</v>
      </c>
      <c r="AB79" s="3">
        <v>24125.759986877441</v>
      </c>
      <c r="AC79" s="3">
        <v>351836.05403137207</v>
      </c>
      <c r="AD79" s="51">
        <f t="shared" si="12"/>
        <v>6.8571028211697218</v>
      </c>
      <c r="AF79" s="2">
        <v>38411</v>
      </c>
      <c r="AG79" s="3">
        <v>26773.759986877441</v>
      </c>
      <c r="AH79" s="3">
        <v>401704.07898712158</v>
      </c>
      <c r="AI79" s="51">
        <f t="shared" si="13"/>
        <v>6.665045586389426</v>
      </c>
    </row>
    <row r="80" spans="1:35">
      <c r="A80" s="2">
        <v>38442</v>
      </c>
      <c r="B80" s="3">
        <v>5454.0468920898438</v>
      </c>
      <c r="C80" s="3">
        <v>10996.289985656738</v>
      </c>
      <c r="D80" s="4">
        <f t="shared" si="14"/>
        <v>49.598972919084112</v>
      </c>
      <c r="E80" s="51">
        <f t="shared" si="8"/>
        <v>4.6073625214000042</v>
      </c>
      <c r="G80" s="8">
        <v>38442</v>
      </c>
      <c r="H80" s="3">
        <v>4435.6928881835938</v>
      </c>
      <c r="I80" s="3">
        <v>9223.4899826049805</v>
      </c>
      <c r="J80" s="4">
        <v>48.091263681633293</v>
      </c>
      <c r="K80" s="4">
        <f t="shared" si="9"/>
        <v>5.0518509492281645</v>
      </c>
      <c r="M80" s="8">
        <v>38442</v>
      </c>
      <c r="N80" s="3">
        <v>5329.0468920898438</v>
      </c>
      <c r="O80" s="3">
        <v>10746.289985656738</v>
      </c>
      <c r="P80" s="4">
        <f t="shared" si="15"/>
        <v>49.589643488149079</v>
      </c>
      <c r="Q80" s="4">
        <f t="shared" si="10"/>
        <v>5.1010363959623071</v>
      </c>
      <c r="V80" s="2">
        <v>38442</v>
      </c>
      <c r="W80" s="3">
        <v>20987.959999084473</v>
      </c>
      <c r="X80" s="3">
        <v>455530.90084838867</v>
      </c>
      <c r="Y80" s="51">
        <f t="shared" si="11"/>
        <v>4.6073625214000042</v>
      </c>
      <c r="AA80" s="2">
        <v>38442</v>
      </c>
      <c r="AB80" s="3">
        <v>17997.159996032715</v>
      </c>
      <c r="AC80" s="3">
        <v>356248.83190155029</v>
      </c>
      <c r="AD80" s="51">
        <f t="shared" si="12"/>
        <v>5.0518509492281645</v>
      </c>
      <c r="AF80" s="2">
        <v>38442</v>
      </c>
      <c r="AG80" s="3">
        <v>20737.959999084473</v>
      </c>
      <c r="AH80" s="3">
        <v>406544.05084228516</v>
      </c>
      <c r="AI80" s="51">
        <f t="shared" si="13"/>
        <v>5.1010363959623071</v>
      </c>
    </row>
    <row r="81" spans="1:35">
      <c r="A81" s="2">
        <v>38472</v>
      </c>
      <c r="B81" s="3">
        <v>5318.8668920898435</v>
      </c>
      <c r="C81" s="3">
        <v>9705.2899856567383</v>
      </c>
      <c r="D81" s="4">
        <f t="shared" si="14"/>
        <v>54.803791539979684</v>
      </c>
      <c r="E81" s="51">
        <f t="shared" si="8"/>
        <v>4.12018889370108</v>
      </c>
      <c r="G81" s="8">
        <v>38472</v>
      </c>
      <c r="H81" s="3">
        <v>4300.5128881835935</v>
      </c>
      <c r="I81" s="3">
        <v>7932.4899826049805</v>
      </c>
      <c r="J81" s="4">
        <v>54.213908843428911</v>
      </c>
      <c r="K81" s="4">
        <f t="shared" si="9"/>
        <v>4.4462850444185662</v>
      </c>
      <c r="M81" s="8">
        <v>38472</v>
      </c>
      <c r="N81" s="3">
        <v>5193.8668920898435</v>
      </c>
      <c r="O81" s="3">
        <v>9455.2899856567383</v>
      </c>
      <c r="P81" s="4">
        <f t="shared" si="15"/>
        <v>54.930804871862335</v>
      </c>
      <c r="Q81" s="4">
        <f t="shared" si="10"/>
        <v>4.5636611502910966</v>
      </c>
      <c r="V81" s="2">
        <v>38472</v>
      </c>
      <c r="W81" s="3">
        <v>18880.910011291504</v>
      </c>
      <c r="X81" s="3">
        <v>458253.50483703613</v>
      </c>
      <c r="Y81" s="51">
        <f t="shared" si="11"/>
        <v>4.12018889370108</v>
      </c>
      <c r="AA81" s="2">
        <v>38472</v>
      </c>
      <c r="AB81" s="3">
        <v>15890.110008239746</v>
      </c>
      <c r="AC81" s="3">
        <v>357379.47183990479</v>
      </c>
      <c r="AD81" s="51">
        <f t="shared" si="12"/>
        <v>4.4462850444185662</v>
      </c>
      <c r="AF81" s="2">
        <v>38472</v>
      </c>
      <c r="AG81" s="3">
        <v>18630.910011291504</v>
      </c>
      <c r="AH81" s="3">
        <v>408244.81480407715</v>
      </c>
      <c r="AI81" s="51">
        <f t="shared" si="13"/>
        <v>4.5636611502910966</v>
      </c>
    </row>
    <row r="82" spans="1:35">
      <c r="A82" s="2">
        <v>38503</v>
      </c>
      <c r="B82" s="3">
        <v>5440.5918920898439</v>
      </c>
      <c r="C82" s="3">
        <v>9680.2899856567383</v>
      </c>
      <c r="D82" s="4">
        <f t="shared" si="14"/>
        <v>56.202778017509345</v>
      </c>
      <c r="E82" s="51">
        <f t="shared" si="8"/>
        <v>3.8299713174164718</v>
      </c>
      <c r="G82" s="8">
        <v>38503</v>
      </c>
      <c r="H82" s="3">
        <v>4318.7378881835939</v>
      </c>
      <c r="I82" s="3">
        <v>7682.4899826049805</v>
      </c>
      <c r="J82" s="4">
        <v>56.215340312350072</v>
      </c>
      <c r="K82" s="4">
        <f t="shared" si="9"/>
        <v>4.1254808511038732</v>
      </c>
      <c r="M82" s="8">
        <v>38503</v>
      </c>
      <c r="N82" s="3">
        <v>5315.5918920898439</v>
      </c>
      <c r="O82" s="3">
        <v>9430.2899856567383</v>
      </c>
      <c r="P82" s="4">
        <f t="shared" si="15"/>
        <v>56.367215644213921</v>
      </c>
      <c r="Q82" s="4">
        <f t="shared" si="10"/>
        <v>4.2394319184036338</v>
      </c>
      <c r="V82" s="2">
        <v>38503</v>
      </c>
      <c r="W82" s="3">
        <v>18038.410011291504</v>
      </c>
      <c r="X82" s="3">
        <v>470980.28983306885</v>
      </c>
      <c r="Y82" s="51">
        <f t="shared" si="11"/>
        <v>3.8299713174164718</v>
      </c>
      <c r="AA82" s="2">
        <v>38503</v>
      </c>
      <c r="AB82" s="3">
        <v>15122.610008239746</v>
      </c>
      <c r="AC82" s="3">
        <v>366565.99688720703</v>
      </c>
      <c r="AD82" s="51">
        <f t="shared" si="12"/>
        <v>4.1254808511038732</v>
      </c>
      <c r="AF82" s="2">
        <v>38503</v>
      </c>
      <c r="AG82" s="3">
        <v>17788.410011291504</v>
      </c>
      <c r="AH82" s="3">
        <v>419594.18982696533</v>
      </c>
      <c r="AI82" s="51">
        <f t="shared" si="13"/>
        <v>4.2394319184036338</v>
      </c>
    </row>
    <row r="83" spans="1:35">
      <c r="A83" s="2">
        <v>38533</v>
      </c>
      <c r="B83" s="3">
        <v>5304.3418920898439</v>
      </c>
      <c r="C83" s="3">
        <v>8855.2899856567383</v>
      </c>
      <c r="D83" s="4">
        <f t="shared" si="14"/>
        <v>59.900261885059614</v>
      </c>
      <c r="E83" s="51">
        <f t="shared" si="8"/>
        <v>3.5089629362681882</v>
      </c>
      <c r="G83" s="8">
        <v>38533</v>
      </c>
      <c r="H83" s="3">
        <v>4182.4878881835939</v>
      </c>
      <c r="I83" s="3">
        <v>6857.4899826049805</v>
      </c>
      <c r="J83" s="4">
        <v>60.991527494653027</v>
      </c>
      <c r="K83" s="4">
        <f t="shared" si="9"/>
        <v>3.7241972663993992</v>
      </c>
      <c r="M83" s="8">
        <v>38533</v>
      </c>
      <c r="N83" s="3">
        <v>5179.3418920898439</v>
      </c>
      <c r="O83" s="3">
        <v>8605.2899856567383</v>
      </c>
      <c r="P83" s="4">
        <f t="shared" si="15"/>
        <v>60.187883275552011</v>
      </c>
      <c r="Q83" s="4">
        <f t="shared" si="10"/>
        <v>3.8656830089840626</v>
      </c>
      <c r="V83" s="2">
        <v>38533</v>
      </c>
      <c r="W83" s="3">
        <v>17213.410011291504</v>
      </c>
      <c r="X83" s="3">
        <v>490555.4810333252</v>
      </c>
      <c r="Y83" s="51">
        <f t="shared" si="11"/>
        <v>3.5089629362681882</v>
      </c>
      <c r="AA83" s="2">
        <v>38533</v>
      </c>
      <c r="AB83" s="3">
        <v>14297.610008239746</v>
      </c>
      <c r="AC83" s="3">
        <v>383911.18905639648</v>
      </c>
      <c r="AD83" s="51">
        <f t="shared" si="12"/>
        <v>3.7241972663993992</v>
      </c>
      <c r="AF83" s="2">
        <v>38533</v>
      </c>
      <c r="AG83" s="3">
        <v>16963.410011291504</v>
      </c>
      <c r="AH83" s="3">
        <v>438820.51300811768</v>
      </c>
      <c r="AI83" s="51">
        <f t="shared" si="13"/>
        <v>3.8656830089840626</v>
      </c>
    </row>
    <row r="84" spans="1:35">
      <c r="A84" s="2">
        <v>38564</v>
      </c>
      <c r="B84" s="3">
        <v>5390.4118920898436</v>
      </c>
      <c r="C84" s="3">
        <v>9005.2899856567383</v>
      </c>
      <c r="D84" s="4">
        <f t="shared" si="14"/>
        <v>59.85828219497067</v>
      </c>
      <c r="E84" s="51">
        <f t="shared" si="8"/>
        <v>2.6620422682243476</v>
      </c>
      <c r="G84" s="8">
        <v>38564</v>
      </c>
      <c r="H84" s="3">
        <v>4268.5578881835936</v>
      </c>
      <c r="I84" s="3">
        <v>7007.4899826049805</v>
      </c>
      <c r="J84" s="4">
        <v>60.914220338232866</v>
      </c>
      <c r="K84" s="4">
        <f t="shared" si="9"/>
        <v>2.6853839231693843</v>
      </c>
      <c r="M84" s="8">
        <v>38564</v>
      </c>
      <c r="N84" s="3">
        <v>5265.4118920898436</v>
      </c>
      <c r="O84" s="3">
        <v>8755.2899856567383</v>
      </c>
      <c r="P84" s="4">
        <f t="shared" si="15"/>
        <v>60.139777217154986</v>
      </c>
      <c r="Q84" s="4">
        <f t="shared" si="10"/>
        <v>2.9158630464729502</v>
      </c>
      <c r="V84" s="2">
        <v>38564</v>
      </c>
      <c r="W84" s="3">
        <v>12983.760009765625</v>
      </c>
      <c r="X84" s="3">
        <v>487736.8088684082</v>
      </c>
      <c r="Y84" s="51">
        <f t="shared" si="11"/>
        <v>2.6620422682243476</v>
      </c>
      <c r="AA84" s="2">
        <v>38564</v>
      </c>
      <c r="AB84" s="3">
        <v>10242.960006713867</v>
      </c>
      <c r="AC84" s="3">
        <v>381433.72790527344</v>
      </c>
      <c r="AD84" s="51">
        <f t="shared" si="12"/>
        <v>2.6853839231693843</v>
      </c>
      <c r="AF84" s="2">
        <v>38564</v>
      </c>
      <c r="AG84" s="3">
        <v>12733.760009765625</v>
      </c>
      <c r="AH84" s="3">
        <v>436706.38184356689</v>
      </c>
      <c r="AI84" s="51">
        <f t="shared" si="13"/>
        <v>2.9158630464729502</v>
      </c>
    </row>
    <row r="85" spans="1:35">
      <c r="A85" s="2">
        <v>38595</v>
      </c>
      <c r="B85" s="3">
        <v>5350.0845678710939</v>
      </c>
      <c r="C85" s="3">
        <v>8627.1999893188477</v>
      </c>
      <c r="D85" s="4">
        <f t="shared" si="14"/>
        <v>62.014147979586888</v>
      </c>
      <c r="E85" s="51">
        <f t="shared" si="8"/>
        <v>2.6710312973280503</v>
      </c>
      <c r="G85" s="8">
        <v>38595</v>
      </c>
      <c r="H85" s="3">
        <v>4040.9605639648439</v>
      </c>
      <c r="I85" s="3">
        <v>6258.3999862670898</v>
      </c>
      <c r="J85" s="4">
        <v>64.56858898172041</v>
      </c>
      <c r="K85" s="4">
        <f t="shared" si="9"/>
        <v>2.5804194738634876</v>
      </c>
      <c r="M85" s="8">
        <v>38595</v>
      </c>
      <c r="N85" s="3">
        <v>5225.0845678710939</v>
      </c>
      <c r="O85" s="3">
        <v>8377.1999893188477</v>
      </c>
      <c r="P85" s="4">
        <f t="shared" si="15"/>
        <v>62.372685080136748</v>
      </c>
      <c r="Q85" s="4">
        <f t="shared" si="10"/>
        <v>2.9309312530472269</v>
      </c>
      <c r="V85" s="2">
        <v>38595</v>
      </c>
      <c r="W85" s="3">
        <v>13184.170013427734</v>
      </c>
      <c r="X85" s="3">
        <v>493598.48484802246</v>
      </c>
      <c r="Y85" s="51">
        <f t="shared" si="11"/>
        <v>2.6710312973280503</v>
      </c>
      <c r="AA85" s="2">
        <v>38595</v>
      </c>
      <c r="AB85" s="3">
        <v>9942.3700103759766</v>
      </c>
      <c r="AC85" s="3">
        <v>385300.53392791748</v>
      </c>
      <c r="AD85" s="51">
        <f t="shared" si="12"/>
        <v>2.5804194738634876</v>
      </c>
      <c r="AF85" s="2">
        <v>38595</v>
      </c>
      <c r="AG85" s="3">
        <v>12934.170013427734</v>
      </c>
      <c r="AH85" s="3">
        <v>441298.98986816406</v>
      </c>
      <c r="AI85" s="51">
        <f t="shared" si="13"/>
        <v>2.9309312530472269</v>
      </c>
    </row>
    <row r="86" spans="1:35">
      <c r="A86" s="2">
        <v>38625</v>
      </c>
      <c r="B86" s="3">
        <v>10251.17392578125</v>
      </c>
      <c r="C86" s="3">
        <v>17896.129928588867</v>
      </c>
      <c r="D86" s="4">
        <f t="shared" si="14"/>
        <v>57.281512632544732</v>
      </c>
      <c r="E86" s="51">
        <f t="shared" si="8"/>
        <v>4.6693132271162945</v>
      </c>
      <c r="G86" s="8">
        <v>38625</v>
      </c>
      <c r="H86" s="3">
        <v>9037.2499218749999</v>
      </c>
      <c r="I86" s="3">
        <v>15667.329925537109</v>
      </c>
      <c r="J86" s="4">
        <v>57.68213195756254</v>
      </c>
      <c r="K86" s="4">
        <f t="shared" si="9"/>
        <v>5.1805209283029985</v>
      </c>
      <c r="M86" s="8">
        <v>38625</v>
      </c>
      <c r="N86" s="3">
        <v>10126.17392578125</v>
      </c>
      <c r="O86" s="3">
        <v>17646.129928588867</v>
      </c>
      <c r="P86" s="4">
        <f t="shared" si="15"/>
        <v>57.38467282492136</v>
      </c>
      <c r="Q86" s="4">
        <f t="shared" si="10"/>
        <v>5.156387664276366</v>
      </c>
      <c r="V86" s="2">
        <v>38625</v>
      </c>
      <c r="W86" s="3">
        <v>23318.499961853027</v>
      </c>
      <c r="X86" s="3">
        <v>499398.92287445068</v>
      </c>
      <c r="Y86" s="51">
        <f t="shared" si="11"/>
        <v>4.6693132271162945</v>
      </c>
      <c r="AA86" s="2">
        <v>38625</v>
      </c>
      <c r="AB86" s="3">
        <v>20216.69995880127</v>
      </c>
      <c r="AC86" s="3">
        <v>390244.53792572021</v>
      </c>
      <c r="AD86" s="51">
        <f t="shared" si="12"/>
        <v>5.1805209283029985</v>
      </c>
      <c r="AF86" s="2">
        <v>38625</v>
      </c>
      <c r="AG86" s="3">
        <v>23068.499961853027</v>
      </c>
      <c r="AH86" s="3">
        <v>447377.14585876465</v>
      </c>
      <c r="AI86" s="51">
        <f t="shared" si="13"/>
        <v>5.156387664276366</v>
      </c>
    </row>
    <row r="87" spans="1:35">
      <c r="A87" s="2">
        <v>38656</v>
      </c>
      <c r="B87" s="3">
        <v>10144.463173828124</v>
      </c>
      <c r="C87" s="3">
        <v>17738.039932250977</v>
      </c>
      <c r="D87" s="4">
        <f t="shared" si="14"/>
        <v>57.190440502863268</v>
      </c>
      <c r="E87" s="51">
        <f t="shared" si="8"/>
        <v>4.5884379561808872</v>
      </c>
      <c r="G87" s="8">
        <v>38656</v>
      </c>
      <c r="H87" s="3">
        <v>8930.5391699218744</v>
      </c>
      <c r="I87" s="3">
        <v>15509.239929199219</v>
      </c>
      <c r="J87" s="4">
        <v>57.582055669332732</v>
      </c>
      <c r="K87" s="4">
        <f t="shared" si="9"/>
        <v>5.0877136878023483</v>
      </c>
      <c r="M87" s="8">
        <v>38656</v>
      </c>
      <c r="N87" s="3">
        <v>10019.463173828124</v>
      </c>
      <c r="O87" s="3">
        <v>17488.039932250977</v>
      </c>
      <c r="P87" s="4">
        <f t="shared" si="15"/>
        <v>57.293231332063108</v>
      </c>
      <c r="Q87" s="4">
        <f t="shared" si="10"/>
        <v>5.0526744947387385</v>
      </c>
      <c r="V87" s="2">
        <v>38656</v>
      </c>
      <c r="W87" s="3">
        <v>23160.409965515137</v>
      </c>
      <c r="X87" s="3">
        <v>504755.87088012695</v>
      </c>
      <c r="Y87" s="51">
        <f t="shared" si="11"/>
        <v>4.5884379561808872</v>
      </c>
      <c r="AA87" s="2">
        <v>38656</v>
      </c>
      <c r="AB87" s="3">
        <v>20058.609962463379</v>
      </c>
      <c r="AC87" s="3">
        <v>394255.87195587158</v>
      </c>
      <c r="AD87" s="51">
        <f t="shared" si="12"/>
        <v>5.0877136878023483</v>
      </c>
      <c r="AF87" s="2">
        <v>38656</v>
      </c>
      <c r="AG87" s="3">
        <v>22910.409965515137</v>
      </c>
      <c r="AH87" s="3">
        <v>453431.34590148926</v>
      </c>
      <c r="AI87" s="51">
        <f t="shared" si="13"/>
        <v>5.0526744947387385</v>
      </c>
    </row>
    <row r="88" spans="1:35">
      <c r="A88" s="2">
        <v>38686</v>
      </c>
      <c r="B88" s="3">
        <v>9478.2131738281241</v>
      </c>
      <c r="C88" s="3">
        <v>16988.039932250977</v>
      </c>
      <c r="D88" s="4">
        <f t="shared" si="14"/>
        <v>55.793447693951983</v>
      </c>
      <c r="E88" s="51">
        <f t="shared" si="8"/>
        <v>4.4434609349650138</v>
      </c>
      <c r="G88" s="8">
        <v>38686</v>
      </c>
      <c r="H88" s="3">
        <v>8264.2891699218744</v>
      </c>
      <c r="I88" s="3">
        <v>14759.239929199219</v>
      </c>
      <c r="J88" s="4">
        <v>55.994002466021733</v>
      </c>
      <c r="K88" s="4">
        <f t="shared" si="9"/>
        <v>4.9090273913049423</v>
      </c>
      <c r="M88" s="8">
        <v>38686</v>
      </c>
      <c r="N88" s="3">
        <v>9353.2131738281241</v>
      </c>
      <c r="O88" s="3">
        <v>16738.039932250977</v>
      </c>
      <c r="P88" s="4">
        <f t="shared" si="15"/>
        <v>55.879978848695934</v>
      </c>
      <c r="Q88" s="4">
        <f t="shared" si="10"/>
        <v>4.8900610618809495</v>
      </c>
      <c r="V88" s="2">
        <v>38686</v>
      </c>
      <c r="W88" s="3">
        <v>22670.689964294434</v>
      </c>
      <c r="X88" s="3">
        <v>510203.42692565918</v>
      </c>
      <c r="Y88" s="51">
        <f t="shared" si="11"/>
        <v>4.4434609349650138</v>
      </c>
      <c r="AA88" s="2">
        <v>38686</v>
      </c>
      <c r="AB88" s="3">
        <v>19568.889961242676</v>
      </c>
      <c r="AC88" s="3">
        <v>398630.6940536499</v>
      </c>
      <c r="AD88" s="51">
        <f t="shared" si="12"/>
        <v>4.9090273913049423</v>
      </c>
      <c r="AF88" s="2">
        <v>38686</v>
      </c>
      <c r="AG88" s="3">
        <v>22420.689964294434</v>
      </c>
      <c r="AH88" s="3">
        <v>458495.09199523926</v>
      </c>
      <c r="AI88" s="51">
        <f t="shared" si="13"/>
        <v>4.8900610618809495</v>
      </c>
    </row>
    <row r="89" spans="1:35">
      <c r="A89" s="2">
        <v>38717</v>
      </c>
      <c r="B89" s="3">
        <v>10065.785791015625</v>
      </c>
      <c r="C89" s="3">
        <v>18677.38990020752</v>
      </c>
      <c r="D89" s="4">
        <f t="shared" si="14"/>
        <v>53.892893197586389</v>
      </c>
      <c r="E89" s="51">
        <f t="shared" si="8"/>
        <v>4.9816733723039395</v>
      </c>
      <c r="G89" s="8">
        <v>38717</v>
      </c>
      <c r="H89" s="3">
        <v>8839.956787109375</v>
      </c>
      <c r="I89" s="3">
        <v>16754.589897155762</v>
      </c>
      <c r="J89" s="4">
        <v>52.761403539993751</v>
      </c>
      <c r="K89" s="4">
        <f t="shared" si="9"/>
        <v>5.649729027756619</v>
      </c>
      <c r="M89" s="8">
        <v>38717</v>
      </c>
      <c r="N89" s="3">
        <v>9677.1107910156243</v>
      </c>
      <c r="O89" s="3">
        <v>18162.38990020752</v>
      </c>
      <c r="P89" s="4">
        <f t="shared" si="15"/>
        <v>53.281043101629791</v>
      </c>
      <c r="Q89" s="4">
        <f t="shared" si="10"/>
        <v>5.3930966715902562</v>
      </c>
      <c r="V89" s="2">
        <v>38717</v>
      </c>
      <c r="W89" s="3">
        <v>25281.539932250977</v>
      </c>
      <c r="X89" s="3">
        <v>507490.91806793213</v>
      </c>
      <c r="Y89" s="51">
        <f t="shared" si="11"/>
        <v>4.9816733723039395</v>
      </c>
      <c r="AA89" s="2">
        <v>38717</v>
      </c>
      <c r="AB89" s="3">
        <v>22444.739929199219</v>
      </c>
      <c r="AC89" s="3">
        <v>397271.08714294434</v>
      </c>
      <c r="AD89" s="51">
        <f t="shared" si="12"/>
        <v>5.649729027756619</v>
      </c>
      <c r="AF89" s="2">
        <v>38717</v>
      </c>
      <c r="AG89" s="3">
        <v>24766.539932250977</v>
      </c>
      <c r="AH89" s="3">
        <v>459226.70110321045</v>
      </c>
      <c r="AI89" s="51">
        <f t="shared" si="13"/>
        <v>5.3930966715902562</v>
      </c>
    </row>
    <row r="90" spans="1:35">
      <c r="A90" s="2">
        <v>38748</v>
      </c>
      <c r="B90" s="3">
        <v>9754.0768945312502</v>
      </c>
      <c r="C90" s="3">
        <v>18233.929908752441</v>
      </c>
      <c r="D90" s="4">
        <f t="shared" si="14"/>
        <v>53.494101070604692</v>
      </c>
      <c r="E90" s="51">
        <f t="shared" si="8"/>
        <v>4.8466070546718658</v>
      </c>
      <c r="G90" s="8">
        <v>38748</v>
      </c>
      <c r="H90" s="3">
        <v>8528.2478906249999</v>
      </c>
      <c r="I90" s="3">
        <v>16311.129905700684</v>
      </c>
      <c r="J90" s="4">
        <v>52.284838266442883</v>
      </c>
      <c r="K90" s="4">
        <f t="shared" si="9"/>
        <v>5.4919408995304968</v>
      </c>
      <c r="M90" s="8">
        <v>38748</v>
      </c>
      <c r="N90" s="3">
        <v>9365.4018945312491</v>
      </c>
      <c r="O90" s="3">
        <v>17718.929908752441</v>
      </c>
      <c r="P90" s="4">
        <f t="shared" si="15"/>
        <v>52.855347037097964</v>
      </c>
      <c r="Q90" s="4">
        <f t="shared" si="10"/>
        <v>5.2449361001402925</v>
      </c>
      <c r="V90" s="2">
        <v>38748</v>
      </c>
      <c r="W90" s="3">
        <v>24838.079940795898</v>
      </c>
      <c r="X90" s="3">
        <v>512483.88121032715</v>
      </c>
      <c r="Y90" s="51">
        <f t="shared" si="11"/>
        <v>4.8466070546718658</v>
      </c>
      <c r="AA90" s="2">
        <v>38748</v>
      </c>
      <c r="AB90" s="3">
        <v>22001.279937744141</v>
      </c>
      <c r="AC90" s="3">
        <v>400610.28223419189</v>
      </c>
      <c r="AD90" s="51">
        <f t="shared" si="12"/>
        <v>5.4919408995304968</v>
      </c>
      <c r="AF90" s="2">
        <v>38748</v>
      </c>
      <c r="AG90" s="3">
        <v>24323.079940795898</v>
      </c>
      <c r="AH90" s="3">
        <v>463744.06620788574</v>
      </c>
      <c r="AI90" s="51">
        <f t="shared" si="13"/>
        <v>5.2449361001402925</v>
      </c>
    </row>
    <row r="91" spans="1:35">
      <c r="A91" s="2">
        <v>38776</v>
      </c>
      <c r="B91" s="3">
        <v>9542.7473950195308</v>
      </c>
      <c r="C91" s="3">
        <v>17837.309913635254</v>
      </c>
      <c r="D91" s="4">
        <f t="shared" si="14"/>
        <v>53.498803582062749</v>
      </c>
      <c r="E91" s="51">
        <f t="shared" si="8"/>
        <v>4.7192919517471381</v>
      </c>
      <c r="G91" s="8">
        <v>38776</v>
      </c>
      <c r="H91" s="3">
        <v>8316.9183911132804</v>
      </c>
      <c r="I91" s="3">
        <v>15914.509910583496</v>
      </c>
      <c r="J91" s="4">
        <v>52.259971798329452</v>
      </c>
      <c r="K91" s="4">
        <f t="shared" si="9"/>
        <v>5.3315260009724907</v>
      </c>
      <c r="M91" s="8">
        <v>38776</v>
      </c>
      <c r="N91" s="3">
        <v>9154.0723950195315</v>
      </c>
      <c r="O91" s="3">
        <v>17322.309913635254</v>
      </c>
      <c r="P91" s="4">
        <f t="shared" si="15"/>
        <v>52.845564134687976</v>
      </c>
      <c r="Q91" s="4">
        <f t="shared" si="10"/>
        <v>5.1005784833480794</v>
      </c>
      <c r="V91" s="2">
        <v>38776</v>
      </c>
      <c r="W91" s="3">
        <v>24489.349945068359</v>
      </c>
      <c r="X91" s="3">
        <v>518920.00315856934</v>
      </c>
      <c r="Y91" s="51">
        <f t="shared" si="11"/>
        <v>4.7192919517471381</v>
      </c>
      <c r="AA91" s="2">
        <v>38776</v>
      </c>
      <c r="AB91" s="3">
        <v>21652.549942016602</v>
      </c>
      <c r="AC91" s="3">
        <v>406122.9362487793</v>
      </c>
      <c r="AD91" s="51">
        <f t="shared" si="12"/>
        <v>5.3315260009724907</v>
      </c>
      <c r="AF91" s="2">
        <v>38776</v>
      </c>
      <c r="AG91" s="3">
        <v>23974.349945068359</v>
      </c>
      <c r="AH91" s="3">
        <v>470031.97820281982</v>
      </c>
      <c r="AI91" s="51">
        <f t="shared" si="13"/>
        <v>5.1005784833480794</v>
      </c>
    </row>
    <row r="92" spans="1:35">
      <c r="A92" s="2">
        <v>38807</v>
      </c>
      <c r="B92" s="3">
        <v>10198.232436523438</v>
      </c>
      <c r="C92" s="3">
        <v>18482.439905166626</v>
      </c>
      <c r="D92" s="4">
        <f t="shared" si="14"/>
        <v>55.177955339503626</v>
      </c>
      <c r="E92" s="51">
        <f t="shared" si="8"/>
        <v>4.8884343346570036</v>
      </c>
      <c r="G92" s="8">
        <v>38807</v>
      </c>
      <c r="H92" s="3">
        <v>9147.3034326171874</v>
      </c>
      <c r="I92" s="3">
        <v>16889.639902114868</v>
      </c>
      <c r="J92" s="4">
        <v>54.159256713766823</v>
      </c>
      <c r="K92" s="4">
        <f t="shared" si="9"/>
        <v>5.5878382577539174</v>
      </c>
      <c r="M92" s="8">
        <v>38807</v>
      </c>
      <c r="N92" s="3">
        <v>9809.557436523437</v>
      </c>
      <c r="O92" s="3">
        <v>17967.439905166626</v>
      </c>
      <c r="P92" s="4">
        <f t="shared" si="15"/>
        <v>54.596300242544018</v>
      </c>
      <c r="Q92" s="4">
        <f t="shared" si="10"/>
        <v>5.2558722961679356</v>
      </c>
      <c r="V92" s="2">
        <v>38807</v>
      </c>
      <c r="W92" s="3">
        <v>25234.479936599731</v>
      </c>
      <c r="X92" s="3">
        <v>516207.81233978271</v>
      </c>
      <c r="Y92" s="51">
        <f t="shared" si="11"/>
        <v>4.8884343346570036</v>
      </c>
      <c r="AA92" s="2">
        <v>38807</v>
      </c>
      <c r="AB92" s="3">
        <v>22727.679933547974</v>
      </c>
      <c r="AC92" s="3">
        <v>406734.74938201904</v>
      </c>
      <c r="AD92" s="51">
        <f t="shared" si="12"/>
        <v>5.5878382577539174</v>
      </c>
      <c r="AF92" s="2">
        <v>38807</v>
      </c>
      <c r="AG92" s="3">
        <v>24719.479936599731</v>
      </c>
      <c r="AH92" s="3">
        <v>470321.16732788086</v>
      </c>
      <c r="AI92" s="51">
        <f t="shared" si="13"/>
        <v>5.2558722961679356</v>
      </c>
    </row>
    <row r="93" spans="1:35">
      <c r="A93" s="2">
        <v>38837</v>
      </c>
      <c r="B93" s="3">
        <v>10328.592431640625</v>
      </c>
      <c r="C93" s="3">
        <v>18584.33989906311</v>
      </c>
      <c r="D93" s="4">
        <f t="shared" si="14"/>
        <v>55.576859268277367</v>
      </c>
      <c r="E93" s="51">
        <f t="shared" si="8"/>
        <v>4.8307142874098838</v>
      </c>
      <c r="G93" s="8">
        <v>38837</v>
      </c>
      <c r="H93" s="3">
        <v>9369.7674316406246</v>
      </c>
      <c r="I93" s="3">
        <v>17084.33989906311</v>
      </c>
      <c r="J93" s="4">
        <v>54.844187642008073</v>
      </c>
      <c r="K93" s="4">
        <f t="shared" si="9"/>
        <v>5.5859106551446915</v>
      </c>
      <c r="M93" s="8">
        <v>38837</v>
      </c>
      <c r="N93" s="3">
        <v>9939.9174316406243</v>
      </c>
      <c r="O93" s="3">
        <v>18069.33989906311</v>
      </c>
      <c r="P93" s="4">
        <f t="shared" si="15"/>
        <v>55.009853636966596</v>
      </c>
      <c r="Q93" s="4">
        <f t="shared" si="10"/>
        <v>5.2384526515975072</v>
      </c>
      <c r="V93" s="2">
        <v>38837</v>
      </c>
      <c r="W93" s="3">
        <v>25098.489931106567</v>
      </c>
      <c r="X93" s="3">
        <v>519560.63716125488</v>
      </c>
      <c r="Y93" s="51">
        <f t="shared" si="11"/>
        <v>4.8307142874098838</v>
      </c>
      <c r="AA93" s="2">
        <v>38837</v>
      </c>
      <c r="AB93" s="3">
        <v>22684.489931106567</v>
      </c>
      <c r="AC93" s="3">
        <v>406101.91124725342</v>
      </c>
      <c r="AD93" s="51">
        <f t="shared" si="12"/>
        <v>5.5859106551446915</v>
      </c>
      <c r="AF93" s="2">
        <v>38837</v>
      </c>
      <c r="AG93" s="3">
        <v>24583.489931106567</v>
      </c>
      <c r="AH93" s="3">
        <v>469289.15017700195</v>
      </c>
      <c r="AI93" s="51">
        <f t="shared" si="13"/>
        <v>5.2384526515975072</v>
      </c>
    </row>
    <row r="94" spans="1:35">
      <c r="A94" s="2">
        <v>38868</v>
      </c>
      <c r="B94" s="3">
        <v>10068.567431640626</v>
      </c>
      <c r="C94" s="3">
        <v>18224.33989906311</v>
      </c>
      <c r="D94" s="4">
        <f t="shared" si="14"/>
        <v>55.247912886865315</v>
      </c>
      <c r="E94" s="51">
        <f t="shared" si="8"/>
        <v>4.7503489493642146</v>
      </c>
      <c r="G94" s="8">
        <v>38868</v>
      </c>
      <c r="H94" s="3">
        <v>9405.242431640625</v>
      </c>
      <c r="I94" s="3">
        <v>17249.33989906311</v>
      </c>
      <c r="J94" s="4">
        <v>54.525231033052265</v>
      </c>
      <c r="K94" s="4">
        <f t="shared" si="9"/>
        <v>5.6088057500935378</v>
      </c>
      <c r="M94" s="8">
        <v>38868</v>
      </c>
      <c r="N94" s="3">
        <v>9804.8924316406246</v>
      </c>
      <c r="O94" s="3">
        <v>17959.33989906311</v>
      </c>
      <c r="P94" s="4">
        <f t="shared" si="15"/>
        <v>54.594948849718683</v>
      </c>
      <c r="Q94" s="4">
        <f t="shared" si="10"/>
        <v>5.2029960812698413</v>
      </c>
      <c r="V94" s="2">
        <v>38868</v>
      </c>
      <c r="W94" s="3">
        <v>24711.719926834106</v>
      </c>
      <c r="X94" s="3">
        <v>520208.51921081543</v>
      </c>
      <c r="Y94" s="51">
        <f t="shared" si="11"/>
        <v>4.7503489493642146</v>
      </c>
      <c r="AA94" s="2">
        <v>38868</v>
      </c>
      <c r="AB94" s="3">
        <v>22822.719926834106</v>
      </c>
      <c r="AC94" s="3">
        <v>406908.72431182861</v>
      </c>
      <c r="AD94" s="51">
        <f t="shared" si="12"/>
        <v>5.6088057500935378</v>
      </c>
      <c r="AF94" s="2">
        <v>38868</v>
      </c>
      <c r="AG94" s="3">
        <v>24446.719926834106</v>
      </c>
      <c r="AH94" s="3">
        <v>469858.51123046875</v>
      </c>
      <c r="AI94" s="51">
        <f t="shared" si="13"/>
        <v>5.2029960812698413</v>
      </c>
    </row>
    <row r="95" spans="1:35">
      <c r="A95" s="2">
        <v>38898</v>
      </c>
      <c r="B95" s="3">
        <v>9885.8943554687503</v>
      </c>
      <c r="C95" s="3">
        <v>17812.609895706177</v>
      </c>
      <c r="D95" s="4">
        <f t="shared" si="14"/>
        <v>55.499415376810092</v>
      </c>
      <c r="E95" s="51">
        <f t="shared" si="8"/>
        <v>4.625980771970351</v>
      </c>
      <c r="G95" s="8">
        <v>38898</v>
      </c>
      <c r="H95" s="3">
        <v>9205.7193554687492</v>
      </c>
      <c r="I95" s="3">
        <v>16797.609895706177</v>
      </c>
      <c r="J95" s="4">
        <v>54.803745369881021</v>
      </c>
      <c r="K95" s="4">
        <f t="shared" si="9"/>
        <v>5.4480123890222982</v>
      </c>
      <c r="M95" s="8">
        <v>38898</v>
      </c>
      <c r="N95" s="3">
        <v>9622.2193554687492</v>
      </c>
      <c r="O95" s="3">
        <v>17547.609895706177</v>
      </c>
      <c r="P95" s="4">
        <f t="shared" si="15"/>
        <v>54.834928589467125</v>
      </c>
      <c r="Q95" s="4">
        <f t="shared" si="10"/>
        <v>5.0658276918289458</v>
      </c>
      <c r="V95" s="2">
        <v>38898</v>
      </c>
      <c r="W95" s="3">
        <v>24106.989923477173</v>
      </c>
      <c r="X95" s="3">
        <v>521121.70611572266</v>
      </c>
      <c r="Y95" s="51">
        <f t="shared" si="11"/>
        <v>4.625980771970351</v>
      </c>
      <c r="AA95" s="2">
        <v>38898</v>
      </c>
      <c r="AB95" s="3">
        <v>22177.989923477173</v>
      </c>
      <c r="AC95" s="3">
        <v>407084.0581817627</v>
      </c>
      <c r="AD95" s="51">
        <f t="shared" si="12"/>
        <v>5.4480123890222982</v>
      </c>
      <c r="AF95" s="2">
        <v>38898</v>
      </c>
      <c r="AG95" s="3">
        <v>23841.989923477173</v>
      </c>
      <c r="AH95" s="3">
        <v>470643.52310943604</v>
      </c>
      <c r="AI95" s="51">
        <f t="shared" si="13"/>
        <v>5.0658276918289458</v>
      </c>
    </row>
    <row r="96" spans="1:35">
      <c r="A96" s="2">
        <v>38929</v>
      </c>
      <c r="B96" s="3">
        <v>9715.3943554687503</v>
      </c>
      <c r="C96" s="3">
        <v>17537.609895706177</v>
      </c>
      <c r="D96" s="4">
        <f t="shared" si="14"/>
        <v>55.397482400651533</v>
      </c>
      <c r="E96" s="51">
        <f t="shared" si="8"/>
        <v>4.6315802933837382</v>
      </c>
      <c r="G96" s="8">
        <v>38929</v>
      </c>
      <c r="H96" s="3">
        <v>9205.7193554687492</v>
      </c>
      <c r="I96" s="3">
        <v>16797.609895706177</v>
      </c>
      <c r="J96" s="4">
        <v>54.803745369881021</v>
      </c>
      <c r="K96" s="4">
        <f t="shared" si="9"/>
        <v>5.5181754838782462</v>
      </c>
      <c r="M96" s="8">
        <v>38929</v>
      </c>
      <c r="N96" s="3">
        <v>9451.7193554687492</v>
      </c>
      <c r="O96" s="3">
        <v>17272.609895706177</v>
      </c>
      <c r="P96" s="4">
        <f t="shared" si="15"/>
        <v>54.720852335224492</v>
      </c>
      <c r="Q96" s="4">
        <f t="shared" si="10"/>
        <v>5.0680574139429666</v>
      </c>
      <c r="V96" s="2">
        <v>38929</v>
      </c>
      <c r="W96" s="3">
        <v>24236.989923477173</v>
      </c>
      <c r="X96" s="3">
        <v>523298.4939956665</v>
      </c>
      <c r="Y96" s="51">
        <f t="shared" si="11"/>
        <v>4.6315802933837382</v>
      </c>
      <c r="AA96" s="2">
        <v>38929</v>
      </c>
      <c r="AB96" s="3">
        <v>22582.989923477173</v>
      </c>
      <c r="AC96" s="3">
        <v>409247.40413665771</v>
      </c>
      <c r="AD96" s="51">
        <f t="shared" si="12"/>
        <v>5.5181754838782462</v>
      </c>
      <c r="AF96" s="2">
        <v>38929</v>
      </c>
      <c r="AG96" s="3">
        <v>23971.989923477173</v>
      </c>
      <c r="AH96" s="3">
        <v>473001.54606628418</v>
      </c>
      <c r="AI96" s="51">
        <f t="shared" si="13"/>
        <v>5.0680574139429666</v>
      </c>
    </row>
    <row r="97" spans="1:35">
      <c r="A97" s="2">
        <v>38960</v>
      </c>
      <c r="B97" s="3">
        <v>9729.3668554687501</v>
      </c>
      <c r="C97" s="3">
        <v>17672.609895706177</v>
      </c>
      <c r="D97" s="4">
        <f t="shared" si="14"/>
        <v>55.053367402358852</v>
      </c>
      <c r="E97" s="51">
        <f t="shared" si="8"/>
        <v>4.6073970594860825</v>
      </c>
      <c r="G97" s="8">
        <v>38960</v>
      </c>
      <c r="H97" s="3">
        <v>9205.7193554687492</v>
      </c>
      <c r="I97" s="3">
        <v>16797.609895706177</v>
      </c>
      <c r="J97" s="4">
        <v>54.803745369881021</v>
      </c>
      <c r="K97" s="4">
        <f t="shared" si="9"/>
        <v>5.4281924421386512</v>
      </c>
      <c r="M97" s="8">
        <v>38960</v>
      </c>
      <c r="N97" s="3">
        <v>9465.6918554687509</v>
      </c>
      <c r="O97" s="3">
        <v>17407.609895706177</v>
      </c>
      <c r="P97" s="4">
        <f t="shared" si="15"/>
        <v>54.376746217202353</v>
      </c>
      <c r="Q97" s="4">
        <f t="shared" si="10"/>
        <v>5.0278432870970242</v>
      </c>
      <c r="V97" s="2">
        <v>38960</v>
      </c>
      <c r="W97" s="3">
        <v>24739.989923477173</v>
      </c>
      <c r="X97" s="3">
        <v>536962.4020690918</v>
      </c>
      <c r="Y97" s="51">
        <f t="shared" si="11"/>
        <v>4.6073970594860825</v>
      </c>
      <c r="AA97" s="2">
        <v>38960</v>
      </c>
      <c r="AB97" s="3">
        <v>22950.989923477173</v>
      </c>
      <c r="AC97" s="3">
        <v>422810.91114807129</v>
      </c>
      <c r="AD97" s="51">
        <f t="shared" si="12"/>
        <v>5.4281924421386512</v>
      </c>
      <c r="AF97" s="2">
        <v>38960</v>
      </c>
      <c r="AG97" s="3">
        <v>24474.989923477173</v>
      </c>
      <c r="AH97" s="3">
        <v>486789.03708648682</v>
      </c>
      <c r="AI97" s="51">
        <f t="shared" si="13"/>
        <v>5.0278432870970242</v>
      </c>
    </row>
    <row r="98" spans="1:35">
      <c r="A98" s="2">
        <v>38990</v>
      </c>
      <c r="B98" s="3">
        <v>10342.798292236328</v>
      </c>
      <c r="C98" s="3">
        <v>18288.889907836914</v>
      </c>
      <c r="D98" s="4">
        <f t="shared" si="14"/>
        <v>56.552356891843772</v>
      </c>
      <c r="E98" s="51">
        <f t="shared" si="8"/>
        <v>4.7560938946124462</v>
      </c>
      <c r="G98" s="8">
        <v>38990</v>
      </c>
      <c r="H98" s="3">
        <v>9819.1507922363289</v>
      </c>
      <c r="I98" s="3">
        <v>17413.889907836914</v>
      </c>
      <c r="J98" s="4">
        <v>56.386889110958123</v>
      </c>
      <c r="K98" s="4">
        <f t="shared" si="9"/>
        <v>5.6250724212107039</v>
      </c>
      <c r="M98" s="8">
        <v>38990</v>
      </c>
      <c r="N98" s="3">
        <v>10079.123292236329</v>
      </c>
      <c r="O98" s="3">
        <v>18023.889907836914</v>
      </c>
      <c r="P98" s="4">
        <f t="shared" si="15"/>
        <v>55.920910212916105</v>
      </c>
      <c r="Q98" s="4">
        <f t="shared" si="10"/>
        <v>5.1757626266206742</v>
      </c>
      <c r="V98" s="2">
        <v>38990</v>
      </c>
      <c r="W98" s="3">
        <v>25327.689933776855</v>
      </c>
      <c r="X98" s="3">
        <v>532531.32707214355</v>
      </c>
      <c r="Y98" s="51">
        <f t="shared" si="11"/>
        <v>4.7560938946124462</v>
      </c>
      <c r="AA98" s="2">
        <v>38990</v>
      </c>
      <c r="AB98" s="3">
        <v>23538.689933776855</v>
      </c>
      <c r="AC98" s="3">
        <v>418460.21119689941</v>
      </c>
      <c r="AD98" s="51">
        <f t="shared" si="12"/>
        <v>5.6250724212107039</v>
      </c>
      <c r="AF98" s="2">
        <v>38990</v>
      </c>
      <c r="AG98" s="3">
        <v>25062.689933776855</v>
      </c>
      <c r="AH98" s="3">
        <v>484231.82711029053</v>
      </c>
      <c r="AI98" s="51">
        <f t="shared" si="13"/>
        <v>5.1757626266206742</v>
      </c>
    </row>
    <row r="99" spans="1:35">
      <c r="A99" s="2">
        <v>39021</v>
      </c>
      <c r="B99" s="3">
        <v>10376.20054321289</v>
      </c>
      <c r="C99" s="3">
        <v>18520.589904785156</v>
      </c>
      <c r="D99" s="4">
        <f t="shared" si="14"/>
        <v>56.025216240720255</v>
      </c>
      <c r="E99" s="51">
        <f t="shared" si="8"/>
        <v>4.9018892156840046</v>
      </c>
      <c r="G99" s="8">
        <v>39021</v>
      </c>
      <c r="H99" s="3">
        <v>9852.5530432128908</v>
      </c>
      <c r="I99" s="3">
        <v>17645.589904785156</v>
      </c>
      <c r="J99" s="4">
        <v>55.835781611024871</v>
      </c>
      <c r="K99" s="4">
        <f t="shared" si="9"/>
        <v>5.8266152787996486</v>
      </c>
      <c r="M99" s="8">
        <v>39021</v>
      </c>
      <c r="N99" s="3">
        <v>10112.525543212891</v>
      </c>
      <c r="O99" s="3">
        <v>18255.589904785156</v>
      </c>
      <c r="P99" s="4">
        <f t="shared" si="15"/>
        <v>55.394131857454767</v>
      </c>
      <c r="Q99" s="4">
        <f t="shared" si="10"/>
        <v>5.3510986494108437</v>
      </c>
      <c r="V99" s="2">
        <v>39021</v>
      </c>
      <c r="W99" s="3">
        <v>25998.58992767334</v>
      </c>
      <c r="X99" s="3">
        <v>530378.97805786133</v>
      </c>
      <c r="Y99" s="51">
        <f t="shared" si="11"/>
        <v>4.9018892156840046</v>
      </c>
      <c r="AA99" s="2">
        <v>39021</v>
      </c>
      <c r="AB99" s="3">
        <v>24209.58992767334</v>
      </c>
      <c r="AC99" s="3">
        <v>415500.05911254883</v>
      </c>
      <c r="AD99" s="51">
        <f t="shared" si="12"/>
        <v>5.8266152787996486</v>
      </c>
      <c r="AF99" s="2">
        <v>39021</v>
      </c>
      <c r="AG99" s="3">
        <v>25733.58992767334</v>
      </c>
      <c r="AH99" s="3">
        <v>480902.92505645752</v>
      </c>
      <c r="AI99" s="51">
        <f t="shared" si="13"/>
        <v>5.3510986494108437</v>
      </c>
    </row>
    <row r="100" spans="1:35">
      <c r="A100" s="2">
        <v>39051</v>
      </c>
      <c r="B100" s="3">
        <v>10376.20054321289</v>
      </c>
      <c r="C100" s="3">
        <v>18520.589904785156</v>
      </c>
      <c r="D100" s="4">
        <f t="shared" si="14"/>
        <v>56.025216240720255</v>
      </c>
      <c r="E100" s="51">
        <f t="shared" si="8"/>
        <v>4.536792892179399</v>
      </c>
      <c r="G100" s="8">
        <v>39051</v>
      </c>
      <c r="H100" s="3">
        <v>9852.5530432128908</v>
      </c>
      <c r="I100" s="3">
        <v>17645.589904785156</v>
      </c>
      <c r="J100" s="4">
        <v>55.835781611024871</v>
      </c>
      <c r="K100" s="4">
        <f t="shared" si="9"/>
        <v>5.3275901433381057</v>
      </c>
      <c r="M100" s="8">
        <v>39051</v>
      </c>
      <c r="N100" s="3">
        <v>10112.525543212891</v>
      </c>
      <c r="O100" s="3">
        <v>18255.589904785156</v>
      </c>
      <c r="P100" s="4">
        <f t="shared" si="15"/>
        <v>55.394131857454767</v>
      </c>
      <c r="Q100" s="4">
        <f t="shared" si="10"/>
        <v>4.9340458168408663</v>
      </c>
      <c r="V100" s="2">
        <v>39051</v>
      </c>
      <c r="W100" s="3">
        <v>24379.359931945801</v>
      </c>
      <c r="X100" s="3">
        <v>537369.91110992432</v>
      </c>
      <c r="Y100" s="51">
        <f t="shared" si="11"/>
        <v>4.536792892179399</v>
      </c>
      <c r="AA100" s="2">
        <v>39051</v>
      </c>
      <c r="AB100" s="3">
        <v>22590.359931945801</v>
      </c>
      <c r="AC100" s="3">
        <v>424025.86017608643</v>
      </c>
      <c r="AD100" s="51">
        <f t="shared" si="12"/>
        <v>5.3275901433381057</v>
      </c>
      <c r="AF100" s="2">
        <v>39051</v>
      </c>
      <c r="AG100" s="3">
        <v>24114.359931945801</v>
      </c>
      <c r="AH100" s="3">
        <v>488734.00910949707</v>
      </c>
      <c r="AI100" s="51">
        <f t="shared" si="13"/>
        <v>4.9340458168408663</v>
      </c>
    </row>
    <row r="101" spans="1:35">
      <c r="A101" s="2">
        <v>39082</v>
      </c>
      <c r="B101" s="3">
        <v>9959.9417028808602</v>
      </c>
      <c r="C101" s="3">
        <v>17995.589910507202</v>
      </c>
      <c r="D101" s="4">
        <f t="shared" si="14"/>
        <v>55.346569645185596</v>
      </c>
      <c r="E101" s="51">
        <f t="shared" si="8"/>
        <v>4.5303552601441694</v>
      </c>
      <c r="G101" s="8">
        <v>39082</v>
      </c>
      <c r="H101" s="3">
        <v>9436.2942028808593</v>
      </c>
      <c r="I101" s="3">
        <v>17120.589910507202</v>
      </c>
      <c r="J101" s="4">
        <v>55.116641729089267</v>
      </c>
      <c r="K101" s="4">
        <f t="shared" si="9"/>
        <v>5.2513968159654949</v>
      </c>
      <c r="M101" s="8">
        <v>39082</v>
      </c>
      <c r="N101" s="3">
        <v>9696.2667028808592</v>
      </c>
      <c r="O101" s="3">
        <v>17730.589910507202</v>
      </c>
      <c r="P101" s="4">
        <f t="shared" si="15"/>
        <v>54.686655953476325</v>
      </c>
      <c r="Q101" s="4">
        <f t="shared" si="10"/>
        <v>4.8814887001066944</v>
      </c>
      <c r="V101" s="2">
        <v>39082</v>
      </c>
      <c r="W101" s="3">
        <v>23529.689924240112</v>
      </c>
      <c r="X101" s="3">
        <v>519378.4719543457</v>
      </c>
      <c r="Y101" s="51">
        <f t="shared" si="11"/>
        <v>4.5303552601441694</v>
      </c>
      <c r="AA101" s="2">
        <v>39082</v>
      </c>
      <c r="AB101" s="3">
        <v>21740.689924240112</v>
      </c>
      <c r="AC101" s="3">
        <v>413998.23106384277</v>
      </c>
      <c r="AD101" s="51">
        <f t="shared" si="12"/>
        <v>5.2513968159654949</v>
      </c>
      <c r="AF101" s="2">
        <v>39082</v>
      </c>
      <c r="AG101" s="3">
        <v>23264.689924240112</v>
      </c>
      <c r="AH101" s="3">
        <v>476590.0599899292</v>
      </c>
      <c r="AI101" s="51">
        <f t="shared" si="13"/>
        <v>4.8814887001066944</v>
      </c>
    </row>
    <row r="102" spans="1:35">
      <c r="A102" s="2">
        <v>39113</v>
      </c>
      <c r="B102" s="3">
        <v>9959.9417028808602</v>
      </c>
      <c r="C102" s="3">
        <v>17995.589910507202</v>
      </c>
      <c r="D102" s="4">
        <f t="shared" si="14"/>
        <v>55.346569645185596</v>
      </c>
      <c r="E102" s="51">
        <f t="shared" si="8"/>
        <v>4.6692159613521289</v>
      </c>
      <c r="G102" s="8">
        <v>39113</v>
      </c>
      <c r="H102" s="3">
        <v>9436.2942028808593</v>
      </c>
      <c r="I102" s="3">
        <v>17120.589910507202</v>
      </c>
      <c r="J102" s="4">
        <v>55.116641729089267</v>
      </c>
      <c r="K102" s="4">
        <f t="shared" si="9"/>
        <v>5.4266628796008476</v>
      </c>
      <c r="M102" s="8">
        <v>39113</v>
      </c>
      <c r="N102" s="3">
        <v>9696.2667028808592</v>
      </c>
      <c r="O102" s="3">
        <v>17730.589910507202</v>
      </c>
      <c r="P102" s="4">
        <f t="shared" si="15"/>
        <v>54.686655953476325</v>
      </c>
      <c r="Q102" s="4">
        <f t="shared" si="10"/>
        <v>5.0261698968647837</v>
      </c>
      <c r="V102" s="2">
        <v>39113</v>
      </c>
      <c r="W102" s="3">
        <v>24267.039930343628</v>
      </c>
      <c r="X102" s="3">
        <v>519724.08496856689</v>
      </c>
      <c r="Y102" s="51">
        <f t="shared" si="11"/>
        <v>4.6692159613521289</v>
      </c>
      <c r="AA102" s="2">
        <v>39113</v>
      </c>
      <c r="AB102" s="3">
        <v>22478.039930343628</v>
      </c>
      <c r="AC102" s="3">
        <v>414214.78409576416</v>
      </c>
      <c r="AD102" s="51">
        <f t="shared" si="12"/>
        <v>5.4266628796008476</v>
      </c>
      <c r="AF102" s="2">
        <v>39113</v>
      </c>
      <c r="AG102" s="3">
        <v>24002.039930343628</v>
      </c>
      <c r="AH102" s="3">
        <v>477541.35699462891</v>
      </c>
      <c r="AI102" s="51">
        <f t="shared" si="13"/>
        <v>5.0261698968647837</v>
      </c>
    </row>
    <row r="103" spans="1:35">
      <c r="A103" s="2">
        <v>39141</v>
      </c>
      <c r="B103" s="3">
        <v>9624.6917028808602</v>
      </c>
      <c r="C103" s="3">
        <v>17437.589910507202</v>
      </c>
      <c r="D103" s="4">
        <f t="shared" si="14"/>
        <v>55.195080009774756</v>
      </c>
      <c r="E103" s="51">
        <f t="shared" si="8"/>
        <v>4.5166207280113992</v>
      </c>
      <c r="G103" s="8">
        <v>39141</v>
      </c>
      <c r="H103" s="3">
        <v>9101.0442028808593</v>
      </c>
      <c r="I103" s="3">
        <v>16562.589910507202</v>
      </c>
      <c r="J103" s="4">
        <v>54.949402551512883</v>
      </c>
      <c r="K103" s="4">
        <f t="shared" si="9"/>
        <v>5.224694134463582</v>
      </c>
      <c r="M103" s="8">
        <v>39141</v>
      </c>
      <c r="N103" s="3">
        <v>9361.0167028808592</v>
      </c>
      <c r="O103" s="3">
        <v>17172.589910507202</v>
      </c>
      <c r="P103" s="4">
        <f t="shared" si="15"/>
        <v>54.511385595676728</v>
      </c>
      <c r="Q103" s="4">
        <f t="shared" si="10"/>
        <v>4.8610846233324203</v>
      </c>
      <c r="V103" s="2">
        <v>39141</v>
      </c>
      <c r="W103" s="3">
        <v>23513.939924240112</v>
      </c>
      <c r="X103" s="3">
        <v>520609.13103485107</v>
      </c>
      <c r="Y103" s="51">
        <f t="shared" si="11"/>
        <v>4.5166207280113992</v>
      </c>
      <c r="AA103" s="2">
        <v>39141</v>
      </c>
      <c r="AB103" s="3">
        <v>21724.939924240112</v>
      </c>
      <c r="AC103" s="3">
        <v>415812.66510772705</v>
      </c>
      <c r="AD103" s="51">
        <f t="shared" si="12"/>
        <v>5.224694134463582</v>
      </c>
      <c r="AF103" s="2">
        <v>39141</v>
      </c>
      <c r="AG103" s="3">
        <v>23248.939924240112</v>
      </c>
      <c r="AH103" s="3">
        <v>478266.51304626465</v>
      </c>
      <c r="AI103" s="51">
        <f t="shared" si="13"/>
        <v>4.8610846233324203</v>
      </c>
    </row>
    <row r="104" spans="1:35">
      <c r="A104" s="2">
        <v>39172</v>
      </c>
      <c r="B104" s="3">
        <v>10959.69170288086</v>
      </c>
      <c r="C104" s="3">
        <v>19437.589910507202</v>
      </c>
      <c r="D104" s="4">
        <f t="shared" si="14"/>
        <v>56.384005184492956</v>
      </c>
      <c r="E104" s="51">
        <f t="shared" si="8"/>
        <v>4.8338261637565827</v>
      </c>
      <c r="G104" s="8">
        <v>39172</v>
      </c>
      <c r="H104" s="3">
        <v>10436.044202880859</v>
      </c>
      <c r="I104" s="3">
        <v>18562.589910507202</v>
      </c>
      <c r="J104" s="4">
        <v>56.220841236026132</v>
      </c>
      <c r="K104" s="4">
        <f t="shared" si="9"/>
        <v>5.5980423939170789</v>
      </c>
      <c r="M104" s="8">
        <v>39172</v>
      </c>
      <c r="N104" s="3">
        <v>10696.016702880859</v>
      </c>
      <c r="O104" s="3">
        <v>19172.589910507202</v>
      </c>
      <c r="P104" s="4">
        <f t="shared" si="15"/>
        <v>55.788063859954015</v>
      </c>
      <c r="Q104" s="4">
        <f t="shared" si="10"/>
        <v>5.2006947238512558</v>
      </c>
      <c r="V104" s="2">
        <v>39172</v>
      </c>
      <c r="W104" s="3">
        <v>25513.939924240112</v>
      </c>
      <c r="X104" s="3">
        <v>527820.79991912842</v>
      </c>
      <c r="Y104" s="51">
        <f t="shared" si="11"/>
        <v>4.8338261637565827</v>
      </c>
      <c r="AA104" s="2">
        <v>39172</v>
      </c>
      <c r="AB104" s="3">
        <v>23724.939924240112</v>
      </c>
      <c r="AC104" s="3">
        <v>423807.79306030273</v>
      </c>
      <c r="AD104" s="51">
        <f t="shared" si="12"/>
        <v>5.5980423939170789</v>
      </c>
      <c r="AF104" s="2">
        <v>39172</v>
      </c>
      <c r="AG104" s="3">
        <v>25248.939924240112</v>
      </c>
      <c r="AH104" s="3">
        <v>485491.67495727539</v>
      </c>
      <c r="AI104" s="51">
        <f t="shared" si="13"/>
        <v>5.2006947238512558</v>
      </c>
    </row>
    <row r="105" spans="1:35">
      <c r="A105" s="2">
        <v>39202</v>
      </c>
      <c r="B105" s="3">
        <v>10984.48469116211</v>
      </c>
      <c r="C105" s="3">
        <v>19310.989912033081</v>
      </c>
      <c r="D105" s="4">
        <f t="shared" si="14"/>
        <v>56.882038368822549</v>
      </c>
      <c r="E105" s="51">
        <f t="shared" si="8"/>
        <v>4.8532428219675161</v>
      </c>
      <c r="G105" s="8">
        <v>39202</v>
      </c>
      <c r="H105" s="3">
        <v>10460.837191162109</v>
      </c>
      <c r="I105" s="3">
        <v>18435.989912033081</v>
      </c>
      <c r="J105" s="4">
        <v>56.741391382159371</v>
      </c>
      <c r="K105" s="4">
        <f t="shared" si="9"/>
        <v>5.6559760275779665</v>
      </c>
      <c r="M105" s="8">
        <v>39202</v>
      </c>
      <c r="N105" s="3">
        <v>10720.809691162109</v>
      </c>
      <c r="O105" s="3">
        <v>19045.989912033081</v>
      </c>
      <c r="P105" s="4">
        <f t="shared" si="15"/>
        <v>56.289065260865222</v>
      </c>
      <c r="Q105" s="4">
        <f t="shared" si="10"/>
        <v>5.2530804703493663</v>
      </c>
      <c r="V105" s="2">
        <v>39202</v>
      </c>
      <c r="W105" s="3">
        <v>25612.339925765991</v>
      </c>
      <c r="X105" s="3">
        <v>527736.6261138916</v>
      </c>
      <c r="Y105" s="51">
        <f t="shared" si="11"/>
        <v>4.8532428219675161</v>
      </c>
      <c r="AA105" s="2">
        <v>39202</v>
      </c>
      <c r="AB105" s="3">
        <v>23823.339925765991</v>
      </c>
      <c r="AC105" s="3">
        <v>421206.52226257324</v>
      </c>
      <c r="AD105" s="51">
        <f t="shared" si="12"/>
        <v>5.6559760275779665</v>
      </c>
      <c r="AF105" s="2">
        <v>39202</v>
      </c>
      <c r="AG105" s="3">
        <v>25347.339925765991</v>
      </c>
      <c r="AH105" s="3">
        <v>482523.35118103027</v>
      </c>
      <c r="AI105" s="51">
        <f t="shared" si="13"/>
        <v>5.2530804703493663</v>
      </c>
    </row>
    <row r="106" spans="1:35">
      <c r="A106" s="2">
        <v>39233</v>
      </c>
      <c r="B106" s="3">
        <v>10856.30719116211</v>
      </c>
      <c r="C106" s="3">
        <v>18692.289915084839</v>
      </c>
      <c r="D106" s="4">
        <f t="shared" si="14"/>
        <v>58.079064900448486</v>
      </c>
      <c r="E106" s="51">
        <f t="shared" si="8"/>
        <v>4.2964955673139071</v>
      </c>
      <c r="G106" s="8">
        <v>39233</v>
      </c>
      <c r="H106" s="3">
        <v>10436.159691162109</v>
      </c>
      <c r="I106" s="3">
        <v>18042.289915084839</v>
      </c>
      <c r="J106" s="4">
        <v>57.842766856532002</v>
      </c>
      <c r="K106" s="4">
        <f t="shared" si="9"/>
        <v>4.9222583090750192</v>
      </c>
      <c r="M106" s="8">
        <v>39233</v>
      </c>
      <c r="N106" s="3">
        <v>10592.632191162109</v>
      </c>
      <c r="O106" s="3">
        <v>18427.289915084839</v>
      </c>
      <c r="P106" s="4">
        <f t="shared" si="15"/>
        <v>57.483396853114201</v>
      </c>
      <c r="Q106" s="4">
        <f t="shared" si="10"/>
        <v>4.6037951702210878</v>
      </c>
      <c r="V106" s="2">
        <v>39233</v>
      </c>
      <c r="W106" s="3">
        <v>25088.139928817749</v>
      </c>
      <c r="X106" s="3">
        <v>583921.00109863281</v>
      </c>
      <c r="Y106" s="51">
        <f t="shared" si="11"/>
        <v>4.2964955673139071</v>
      </c>
      <c r="AA106" s="2">
        <v>39233</v>
      </c>
      <c r="AB106" s="3">
        <v>23524.139928817749</v>
      </c>
      <c r="AC106" s="3">
        <v>477913.56023406982</v>
      </c>
      <c r="AD106" s="51">
        <f t="shared" si="12"/>
        <v>4.9222583090750192</v>
      </c>
      <c r="AF106" s="2">
        <v>39233</v>
      </c>
      <c r="AG106" s="3">
        <v>24823.139928817749</v>
      </c>
      <c r="AH106" s="3">
        <v>539188.62614440918</v>
      </c>
      <c r="AI106" s="51">
        <f t="shared" si="13"/>
        <v>4.6037951702210878</v>
      </c>
    </row>
    <row r="107" spans="1:35">
      <c r="A107" s="2">
        <v>39263</v>
      </c>
      <c r="B107" s="3">
        <v>10445.70719116211</v>
      </c>
      <c r="C107" s="3">
        <v>17922.289915084839</v>
      </c>
      <c r="D107" s="4">
        <f t="shared" si="14"/>
        <v>58.283328975557765</v>
      </c>
      <c r="E107" s="51">
        <f t="shared" si="8"/>
        <v>4.2489229368531305</v>
      </c>
      <c r="G107" s="8">
        <v>39263</v>
      </c>
      <c r="H107" s="3">
        <v>10025.559691162109</v>
      </c>
      <c r="I107" s="3">
        <v>17272.289915084839</v>
      </c>
      <c r="J107" s="4">
        <v>58.044183721153487</v>
      </c>
      <c r="K107" s="4">
        <f t="shared" si="9"/>
        <v>4.8689401448739353</v>
      </c>
      <c r="M107" s="8">
        <v>39263</v>
      </c>
      <c r="N107" s="3">
        <v>10182.032191162109</v>
      </c>
      <c r="O107" s="3">
        <v>17657.289915084839</v>
      </c>
      <c r="P107" s="4">
        <f t="shared" si="15"/>
        <v>57.664750593823989</v>
      </c>
      <c r="Q107" s="4">
        <f t="shared" si="10"/>
        <v>4.5573835954546364</v>
      </c>
      <c r="V107" s="2">
        <v>39263</v>
      </c>
      <c r="W107" s="3">
        <v>24837.749929428101</v>
      </c>
      <c r="X107" s="3">
        <v>584565.78993225098</v>
      </c>
      <c r="Y107" s="51">
        <f t="shared" si="11"/>
        <v>4.2489229368531305</v>
      </c>
      <c r="AA107" s="2">
        <v>39263</v>
      </c>
      <c r="AB107" s="3">
        <v>23273.749929428101</v>
      </c>
      <c r="AC107" s="3">
        <v>478004.43704223633</v>
      </c>
      <c r="AD107" s="51">
        <f t="shared" si="12"/>
        <v>4.8689401448739353</v>
      </c>
      <c r="AF107" s="2">
        <v>39263</v>
      </c>
      <c r="AG107" s="3">
        <v>24572.749929428101</v>
      </c>
      <c r="AH107" s="3">
        <v>539185.46496582031</v>
      </c>
      <c r="AI107" s="51">
        <f t="shared" si="13"/>
        <v>4.5573835954546364</v>
      </c>
    </row>
    <row r="108" spans="1:35">
      <c r="A108" s="2">
        <v>39294</v>
      </c>
      <c r="B108" s="3">
        <v>10359.63719116211</v>
      </c>
      <c r="C108" s="3">
        <v>17772.289915084839</v>
      </c>
      <c r="D108" s="4">
        <f t="shared" si="14"/>
        <v>58.29095316731815</v>
      </c>
      <c r="E108" s="51">
        <f t="shared" si="8"/>
        <v>4.2226030706458815</v>
      </c>
      <c r="G108" s="8">
        <v>39294</v>
      </c>
      <c r="H108" s="3">
        <v>9939.489691162109</v>
      </c>
      <c r="I108" s="3">
        <v>17122.289915084839</v>
      </c>
      <c r="J108" s="4">
        <v>58.050002309593886</v>
      </c>
      <c r="K108" s="4">
        <f t="shared" si="9"/>
        <v>4.8603835603859915</v>
      </c>
      <c r="M108" s="8">
        <v>39294</v>
      </c>
      <c r="N108" s="3">
        <v>10095.962191162109</v>
      </c>
      <c r="O108" s="3">
        <v>17507.289915084839</v>
      </c>
      <c r="P108" s="4">
        <f t="shared" si="15"/>
        <v>57.66719029690087</v>
      </c>
      <c r="Q108" s="4">
        <f t="shared" si="10"/>
        <v>4.5345203789369144</v>
      </c>
      <c r="V108" s="2">
        <v>39294</v>
      </c>
      <c r="W108" s="3">
        <v>24519.179929733276</v>
      </c>
      <c r="X108" s="3">
        <v>580665.04285430908</v>
      </c>
      <c r="Y108" s="51">
        <f t="shared" si="11"/>
        <v>4.2226030706458815</v>
      </c>
      <c r="AA108" s="2">
        <v>39294</v>
      </c>
      <c r="AB108" s="3">
        <v>22955.179929733276</v>
      </c>
      <c r="AC108" s="3">
        <v>472291.53099822998</v>
      </c>
      <c r="AD108" s="51">
        <f t="shared" si="12"/>
        <v>4.8603835603859915</v>
      </c>
      <c r="AF108" s="2">
        <v>39294</v>
      </c>
      <c r="AG108" s="3">
        <v>24254.179929733276</v>
      </c>
      <c r="AH108" s="3">
        <v>534878.61786651611</v>
      </c>
      <c r="AI108" s="51">
        <f t="shared" si="13"/>
        <v>4.5345203789369144</v>
      </c>
    </row>
    <row r="109" spans="1:35">
      <c r="A109" s="2">
        <v>39325</v>
      </c>
      <c r="B109" s="3">
        <v>10241.16219116211</v>
      </c>
      <c r="C109" s="3">
        <v>17677.289915084839</v>
      </c>
      <c r="D109" s="4">
        <f t="shared" si="14"/>
        <v>57.934005949763026</v>
      </c>
      <c r="E109" s="51">
        <f t="shared" si="8"/>
        <v>4.0040243836168106</v>
      </c>
      <c r="G109" s="8">
        <v>39325</v>
      </c>
      <c r="H109" s="3">
        <v>9963.5146911621086</v>
      </c>
      <c r="I109" s="3">
        <v>17277.289915084839</v>
      </c>
      <c r="J109" s="4">
        <v>57.66827286068137</v>
      </c>
      <c r="K109" s="4">
        <f t="shared" si="9"/>
        <v>4.7009370284822403</v>
      </c>
      <c r="M109" s="8">
        <v>39325</v>
      </c>
      <c r="N109" s="3">
        <v>9977.4871911621085</v>
      </c>
      <c r="O109" s="3">
        <v>17412.289915084839</v>
      </c>
      <c r="P109" s="4">
        <f t="shared" si="15"/>
        <v>57.301407453124718</v>
      </c>
      <c r="Q109" s="4">
        <f t="shared" si="10"/>
        <v>4.2983566667764253</v>
      </c>
      <c r="V109" s="2">
        <v>39325</v>
      </c>
      <c r="W109" s="3">
        <v>23625.679929733276</v>
      </c>
      <c r="X109" s="3">
        <v>590048.35301208496</v>
      </c>
      <c r="Y109" s="51">
        <f t="shared" si="11"/>
        <v>4.0040243836168106</v>
      </c>
      <c r="AA109" s="2">
        <v>39325</v>
      </c>
      <c r="AB109" s="3">
        <v>22661.679929733276</v>
      </c>
      <c r="AC109" s="3">
        <v>482067.2940826416</v>
      </c>
      <c r="AD109" s="51">
        <f t="shared" si="12"/>
        <v>4.7009370284822403</v>
      </c>
      <c r="AF109" s="2">
        <v>39325</v>
      </c>
      <c r="AG109" s="3">
        <v>23360.679929733276</v>
      </c>
      <c r="AH109" s="3">
        <v>543479.32804870605</v>
      </c>
      <c r="AI109" s="51">
        <f t="shared" si="13"/>
        <v>4.2983566667764253</v>
      </c>
    </row>
    <row r="110" spans="1:35">
      <c r="A110" s="2">
        <v>39355</v>
      </c>
      <c r="B110" s="3">
        <v>4553.599278564453</v>
      </c>
      <c r="C110" s="3">
        <v>7711.0699672698975</v>
      </c>
      <c r="D110" s="4">
        <f t="shared" si="14"/>
        <v>59.052755297156942</v>
      </c>
      <c r="E110" s="51">
        <f t="shared" si="8"/>
        <v>2.1988517814961259</v>
      </c>
      <c r="G110" s="8">
        <v>39355</v>
      </c>
      <c r="H110" s="3">
        <v>4275.951778564453</v>
      </c>
      <c r="I110" s="3">
        <v>7311.0699672698975</v>
      </c>
      <c r="J110" s="4">
        <v>58.485991759167646</v>
      </c>
      <c r="K110" s="4">
        <f t="shared" si="9"/>
        <v>2.489793690077958</v>
      </c>
      <c r="M110" s="8">
        <v>39355</v>
      </c>
      <c r="N110" s="3">
        <v>4289.9242785644528</v>
      </c>
      <c r="O110" s="3">
        <v>7446.0699672698975</v>
      </c>
      <c r="P110" s="4">
        <f t="shared" si="15"/>
        <v>57.613268441222473</v>
      </c>
      <c r="Q110" s="4">
        <f t="shared" si="10"/>
        <v>2.3376573215717009</v>
      </c>
      <c r="V110" s="2">
        <v>39355</v>
      </c>
      <c r="W110" s="3">
        <v>12626.69997215271</v>
      </c>
      <c r="X110" s="3">
        <v>574240.61405181885</v>
      </c>
      <c r="Y110" s="51">
        <f t="shared" si="11"/>
        <v>2.1988517814961259</v>
      </c>
      <c r="AA110" s="2">
        <v>39355</v>
      </c>
      <c r="AB110" s="3">
        <v>11662.69997215271</v>
      </c>
      <c r="AC110" s="3">
        <v>468420.33613586426</v>
      </c>
      <c r="AD110" s="51">
        <f t="shared" si="12"/>
        <v>2.489793690077958</v>
      </c>
      <c r="AF110" s="2">
        <v>39355</v>
      </c>
      <c r="AG110" s="3">
        <v>12361.69997215271</v>
      </c>
      <c r="AH110" s="3">
        <v>528807.18906402588</v>
      </c>
      <c r="AI110" s="51">
        <f t="shared" si="13"/>
        <v>2.3376573215717009</v>
      </c>
    </row>
    <row r="111" spans="1:35">
      <c r="A111" s="2">
        <v>39386</v>
      </c>
      <c r="B111" s="3">
        <v>3553.599278564453</v>
      </c>
      <c r="C111" s="3">
        <v>6211.0699672698975</v>
      </c>
      <c r="D111" s="4">
        <f t="shared" si="14"/>
        <v>57.213963089944919</v>
      </c>
      <c r="E111" s="51">
        <f t="shared" si="8"/>
        <v>1.9550965851244293</v>
      </c>
      <c r="G111" s="8">
        <v>39386</v>
      </c>
      <c r="H111" s="3">
        <v>3275.951778564453</v>
      </c>
      <c r="I111" s="3">
        <v>5811.0699672698975</v>
      </c>
      <c r="J111" s="4">
        <v>56.374330321538537</v>
      </c>
      <c r="K111" s="4">
        <f t="shared" si="9"/>
        <v>2.1980336491408576</v>
      </c>
      <c r="M111" s="8">
        <v>39386</v>
      </c>
      <c r="N111" s="3">
        <v>3289.9242785644533</v>
      </c>
      <c r="O111" s="3">
        <v>5946.0699672698975</v>
      </c>
      <c r="P111" s="4">
        <f t="shared" si="15"/>
        <v>55.329390617228178</v>
      </c>
      <c r="Q111" s="4">
        <f t="shared" si="10"/>
        <v>2.079562509104353</v>
      </c>
      <c r="V111" s="2">
        <v>39386</v>
      </c>
      <c r="W111" s="3">
        <v>11126.69997215271</v>
      </c>
      <c r="X111" s="3">
        <v>569112.5470123291</v>
      </c>
      <c r="Y111" s="51">
        <f t="shared" si="11"/>
        <v>1.9550965851244293</v>
      </c>
      <c r="AA111" s="2">
        <v>39386</v>
      </c>
      <c r="AB111" s="3">
        <v>10162.69997215271</v>
      </c>
      <c r="AC111" s="3">
        <v>462354.15805053711</v>
      </c>
      <c r="AD111" s="51">
        <f t="shared" si="12"/>
        <v>2.1980336491408576</v>
      </c>
      <c r="AF111" s="2">
        <v>39386</v>
      </c>
      <c r="AG111" s="3">
        <v>10861.69997215271</v>
      </c>
      <c r="AH111" s="3">
        <v>522306.97200012207</v>
      </c>
      <c r="AI111" s="51">
        <f t="shared" si="13"/>
        <v>2.079562509104353</v>
      </c>
    </row>
    <row r="112" spans="1:35">
      <c r="A112" s="2">
        <v>39416</v>
      </c>
      <c r="B112" s="3">
        <v>3553.599278564453</v>
      </c>
      <c r="C112" s="3">
        <v>6211.0699672698975</v>
      </c>
      <c r="D112" s="4">
        <f t="shared" si="14"/>
        <v>57.213963089944919</v>
      </c>
      <c r="E112" s="51">
        <f t="shared" si="8"/>
        <v>2.0401580330694911</v>
      </c>
      <c r="G112" s="8">
        <v>39416</v>
      </c>
      <c r="H112" s="3">
        <v>3275.951778564453</v>
      </c>
      <c r="I112" s="3">
        <v>5811.0699672698975</v>
      </c>
      <c r="J112" s="4">
        <v>56.374330321538537</v>
      </c>
      <c r="K112" s="4">
        <f t="shared" si="9"/>
        <v>2.3261700808024481</v>
      </c>
      <c r="M112" s="8">
        <v>39416</v>
      </c>
      <c r="N112" s="3">
        <v>3289.9242785644533</v>
      </c>
      <c r="O112" s="3">
        <v>5946.0699672698975</v>
      </c>
      <c r="P112" s="4">
        <f t="shared" si="15"/>
        <v>55.329390617228178</v>
      </c>
      <c r="Q112" s="4">
        <f t="shared" si="10"/>
        <v>2.1805319540787949</v>
      </c>
      <c r="V112" s="2">
        <v>39416</v>
      </c>
      <c r="W112" s="3">
        <v>11406.69997215271</v>
      </c>
      <c r="X112" s="3">
        <v>559108.64684295654</v>
      </c>
      <c r="Y112" s="51">
        <f t="shared" si="11"/>
        <v>2.0401580330694911</v>
      </c>
      <c r="AA112" s="2">
        <v>39416</v>
      </c>
      <c r="AB112" s="3">
        <v>10442.69997215271</v>
      </c>
      <c r="AC112" s="3">
        <v>448922.46092987061</v>
      </c>
      <c r="AD112" s="51">
        <f t="shared" si="12"/>
        <v>2.3261700808024481</v>
      </c>
      <c r="AF112" s="2">
        <v>39416</v>
      </c>
      <c r="AG112" s="3">
        <v>11141.69997215271</v>
      </c>
      <c r="AH112" s="3">
        <v>510962.47185516357</v>
      </c>
      <c r="AI112" s="51">
        <f t="shared" si="13"/>
        <v>2.1805319540787949</v>
      </c>
    </row>
    <row r="113" spans="1:35">
      <c r="A113" s="2">
        <v>39447</v>
      </c>
      <c r="B113" s="3">
        <v>2930.1741613769532</v>
      </c>
      <c r="C113" s="3">
        <v>4366.8199977874756</v>
      </c>
      <c r="D113" s="4">
        <f t="shared" si="14"/>
        <v>67.100868889983474</v>
      </c>
      <c r="E113" s="51">
        <f t="shared" si="8"/>
        <v>1.3246348677496913</v>
      </c>
      <c r="G113" s="8">
        <v>39447</v>
      </c>
      <c r="H113" s="3">
        <v>2916.2016613769533</v>
      </c>
      <c r="I113" s="3">
        <v>4231.8199977874756</v>
      </c>
      <c r="J113" s="4">
        <v>68.911287883266112</v>
      </c>
      <c r="K113" s="4">
        <f t="shared" si="9"/>
        <v>1.5985412700781254</v>
      </c>
      <c r="M113" s="8">
        <v>39447</v>
      </c>
      <c r="N113" s="3">
        <v>2930.1741613769532</v>
      </c>
      <c r="O113" s="3">
        <v>4366.8199977874756</v>
      </c>
      <c r="P113" s="4">
        <f t="shared" si="15"/>
        <v>67.100868889983474</v>
      </c>
      <c r="Q113" s="4">
        <f t="shared" si="10"/>
        <v>1.4404812053941234</v>
      </c>
      <c r="V113" s="2">
        <v>39447</v>
      </c>
      <c r="W113" s="3">
        <v>7977.9500026702881</v>
      </c>
      <c r="X113" s="3">
        <v>602275.40410614014</v>
      </c>
      <c r="Y113" s="51">
        <f t="shared" si="11"/>
        <v>1.3246348677496913</v>
      </c>
      <c r="AA113" s="2">
        <v>39447</v>
      </c>
      <c r="AB113" s="3">
        <v>7842.9500026702881</v>
      </c>
      <c r="AC113" s="3">
        <v>490631.68711853027</v>
      </c>
      <c r="AD113" s="51">
        <f t="shared" si="12"/>
        <v>1.5985412700781254</v>
      </c>
      <c r="AF113" s="2">
        <v>39447</v>
      </c>
      <c r="AG113" s="3">
        <v>7977.9500026702881</v>
      </c>
      <c r="AH113" s="3">
        <v>553839.22905731201</v>
      </c>
      <c r="AI113" s="51">
        <f t="shared" si="13"/>
        <v>1.4404812053941234</v>
      </c>
    </row>
    <row r="114" spans="1:35">
      <c r="A114" s="2">
        <v>39478</v>
      </c>
      <c r="B114" s="3">
        <v>2930.1741613769532</v>
      </c>
      <c r="C114" s="3">
        <v>4366.8199977874756</v>
      </c>
      <c r="D114" s="4">
        <f t="shared" si="14"/>
        <v>67.100868889983474</v>
      </c>
      <c r="E114" s="51">
        <f t="shared" si="8"/>
        <v>1.5280193240353723</v>
      </c>
      <c r="G114" s="8">
        <v>39478</v>
      </c>
      <c r="H114" s="3">
        <v>2916.2016613769533</v>
      </c>
      <c r="I114" s="3">
        <v>4231.8199977874756</v>
      </c>
      <c r="J114" s="4">
        <v>68.911287883266112</v>
      </c>
      <c r="K114" s="4">
        <f t="shared" si="9"/>
        <v>1.722360337690386</v>
      </c>
      <c r="M114" s="8">
        <v>39478</v>
      </c>
      <c r="N114" s="3">
        <v>2930.1741613769532</v>
      </c>
      <c r="O114" s="3">
        <v>4366.8199977874756</v>
      </c>
      <c r="P114" s="4">
        <f t="shared" si="15"/>
        <v>67.100868889983474</v>
      </c>
      <c r="Q114" s="4">
        <f t="shared" si="10"/>
        <v>1.6656748786619275</v>
      </c>
      <c r="V114" s="2">
        <v>39478</v>
      </c>
      <c r="W114" s="3">
        <v>9042.9500026702881</v>
      </c>
      <c r="X114" s="3">
        <v>591808.61527252197</v>
      </c>
      <c r="Y114" s="51">
        <f t="shared" si="11"/>
        <v>1.5280193240353723</v>
      </c>
      <c r="AA114" s="2">
        <v>39478</v>
      </c>
      <c r="AB114" s="3">
        <v>8317.9500026702881</v>
      </c>
      <c r="AC114" s="3">
        <v>482939.0122756958</v>
      </c>
      <c r="AD114" s="51">
        <f t="shared" si="12"/>
        <v>1.722360337690386</v>
      </c>
      <c r="AF114" s="2">
        <v>39478</v>
      </c>
      <c r="AG114" s="3">
        <v>9042.9500026702881</v>
      </c>
      <c r="AH114" s="3">
        <v>542900.06522369385</v>
      </c>
      <c r="AI114" s="51">
        <f t="shared" si="13"/>
        <v>1.6656748786619275</v>
      </c>
    </row>
    <row r="115" spans="1:35">
      <c r="A115" s="2">
        <v>39507</v>
      </c>
      <c r="B115" s="3">
        <v>2930.1741613769532</v>
      </c>
      <c r="C115" s="3">
        <v>4366.8199977874756</v>
      </c>
      <c r="D115" s="4">
        <f t="shared" si="14"/>
        <v>67.100868889983474</v>
      </c>
      <c r="E115" s="51">
        <f t="shared" si="8"/>
        <v>1.5189002425447149</v>
      </c>
      <c r="G115" s="8">
        <v>39507</v>
      </c>
      <c r="H115" s="3">
        <v>2916.2016613769533</v>
      </c>
      <c r="I115" s="3">
        <v>4231.8199977874756</v>
      </c>
      <c r="J115" s="4">
        <v>68.911287883266112</v>
      </c>
      <c r="K115" s="4">
        <f t="shared" si="9"/>
        <v>1.7143014369536629</v>
      </c>
      <c r="M115" s="8">
        <v>39507</v>
      </c>
      <c r="N115" s="3">
        <v>2930.1741613769532</v>
      </c>
      <c r="O115" s="3">
        <v>4366.8199977874756</v>
      </c>
      <c r="P115" s="4">
        <f t="shared" si="15"/>
        <v>67.100868889983474</v>
      </c>
      <c r="Q115" s="4">
        <f t="shared" si="10"/>
        <v>1.656931243223416</v>
      </c>
      <c r="V115" s="2">
        <v>39507</v>
      </c>
      <c r="W115" s="3">
        <v>8932.9500026702881</v>
      </c>
      <c r="X115" s="3">
        <v>588119.59814453125</v>
      </c>
      <c r="Y115" s="51">
        <f t="shared" si="11"/>
        <v>1.5189002425447149</v>
      </c>
      <c r="AA115" s="2">
        <v>39507</v>
      </c>
      <c r="AB115" s="3">
        <v>8207.9500026702881</v>
      </c>
      <c r="AC115" s="3">
        <v>478792.69221496582</v>
      </c>
      <c r="AD115" s="51">
        <f t="shared" si="12"/>
        <v>1.7143014369536629</v>
      </c>
      <c r="AF115" s="2">
        <v>39507</v>
      </c>
      <c r="AG115" s="3">
        <v>8932.9500026702881</v>
      </c>
      <c r="AH115" s="3">
        <v>539126.17311096191</v>
      </c>
      <c r="AI115" s="51">
        <f t="shared" si="13"/>
        <v>1.656931243223416</v>
      </c>
    </row>
    <row r="116" spans="1:35">
      <c r="A116" s="2">
        <v>39538</v>
      </c>
      <c r="B116" s="3">
        <v>1783.8283703613281</v>
      </c>
      <c r="C116" s="3">
        <v>2867.7900066375732</v>
      </c>
      <c r="D116" s="4">
        <f t="shared" si="14"/>
        <v>62.20219633350461</v>
      </c>
      <c r="E116" s="51">
        <f t="shared" si="8"/>
        <v>1.3162431702343957</v>
      </c>
      <c r="G116" s="8">
        <v>39538</v>
      </c>
      <c r="H116" s="3">
        <v>1769.855870361328</v>
      </c>
      <c r="I116" s="3">
        <v>2732.7900066375732</v>
      </c>
      <c r="J116" s="4">
        <v>64.763698127649405</v>
      </c>
      <c r="K116" s="4">
        <f t="shared" si="9"/>
        <v>1.4657225269457701</v>
      </c>
      <c r="M116" s="8">
        <v>39538</v>
      </c>
      <c r="N116" s="3">
        <v>1783.8283703613281</v>
      </c>
      <c r="O116" s="3">
        <v>2867.7900066375732</v>
      </c>
      <c r="P116" s="4">
        <f t="shared" si="15"/>
        <v>62.20219633350461</v>
      </c>
      <c r="Q116" s="4">
        <f t="shared" si="10"/>
        <v>1.4381976955655988</v>
      </c>
      <c r="V116" s="2">
        <v>39538</v>
      </c>
      <c r="W116" s="3">
        <v>7683.9200115203857</v>
      </c>
      <c r="X116" s="3">
        <v>583776.62921905518</v>
      </c>
      <c r="Y116" s="51">
        <f t="shared" si="11"/>
        <v>1.3162431702343957</v>
      </c>
      <c r="AA116" s="2">
        <v>39538</v>
      </c>
      <c r="AB116" s="3">
        <v>6958.9200115203857</v>
      </c>
      <c r="AC116" s="3">
        <v>474777.44822692871</v>
      </c>
      <c r="AD116" s="51">
        <f t="shared" si="12"/>
        <v>1.4657225269457701</v>
      </c>
      <c r="AF116" s="2">
        <v>39538</v>
      </c>
      <c r="AG116" s="3">
        <v>7683.9200115203857</v>
      </c>
      <c r="AH116" s="3">
        <v>534274.25417327881</v>
      </c>
      <c r="AI116" s="51">
        <f t="shared" si="13"/>
        <v>1.4381976955655988</v>
      </c>
    </row>
    <row r="117" spans="1:35">
      <c r="A117" s="2">
        <v>39568</v>
      </c>
      <c r="B117" s="3">
        <v>1832.8477722167968</v>
      </c>
      <c r="C117" s="3">
        <v>3250.1400127410889</v>
      </c>
      <c r="D117" s="4">
        <f t="shared" si="14"/>
        <v>56.392886615091321</v>
      </c>
      <c r="E117" s="51">
        <f t="shared" si="8"/>
        <v>1.345172445403217</v>
      </c>
      <c r="G117" s="8">
        <v>39568</v>
      </c>
      <c r="H117" s="3">
        <v>1818.8752722167969</v>
      </c>
      <c r="I117" s="3">
        <v>3115.1400127410889</v>
      </c>
      <c r="J117" s="4">
        <v>58.388235032053132</v>
      </c>
      <c r="K117" s="4">
        <f t="shared" si="9"/>
        <v>1.5016526168337407</v>
      </c>
      <c r="M117" s="8">
        <v>39568</v>
      </c>
      <c r="N117" s="3">
        <v>1832.8477722167968</v>
      </c>
      <c r="O117" s="3">
        <v>3250.1400127410889</v>
      </c>
      <c r="P117" s="4">
        <f t="shared" si="15"/>
        <v>56.392886615091321</v>
      </c>
      <c r="Q117" s="4">
        <f t="shared" si="10"/>
        <v>1.4691474847703874</v>
      </c>
      <c r="V117" s="2">
        <v>39568</v>
      </c>
      <c r="W117" s="3">
        <v>8194.1300182342529</v>
      </c>
      <c r="X117" s="3">
        <v>609150.89706420898</v>
      </c>
      <c r="Y117" s="51">
        <f t="shared" si="11"/>
        <v>1.345172445403217</v>
      </c>
      <c r="AA117" s="2">
        <v>39568</v>
      </c>
      <c r="AB117" s="3">
        <v>7469.1300182342529</v>
      </c>
      <c r="AC117" s="3">
        <v>497394.00008392334</v>
      </c>
      <c r="AD117" s="51">
        <f t="shared" si="12"/>
        <v>1.5016526168337407</v>
      </c>
      <c r="AF117" s="2">
        <v>39568</v>
      </c>
      <c r="AG117" s="3">
        <v>8194.1300182342529</v>
      </c>
      <c r="AH117" s="3">
        <v>557747.27201843262</v>
      </c>
      <c r="AI117" s="51">
        <f t="shared" si="13"/>
        <v>1.4691474847703874</v>
      </c>
    </row>
    <row r="118" spans="1:35">
      <c r="A118" s="2">
        <v>39599</v>
      </c>
      <c r="B118" s="3">
        <v>2053.522772216797</v>
      </c>
      <c r="C118" s="3">
        <v>3860.1400127410889</v>
      </c>
      <c r="D118" s="4">
        <f t="shared" si="14"/>
        <v>53.198142177194981</v>
      </c>
      <c r="E118" s="51">
        <f t="shared" si="8"/>
        <v>1.5310131242296454</v>
      </c>
      <c r="G118" s="8">
        <v>39599</v>
      </c>
      <c r="H118" s="3">
        <v>2039.5502722167969</v>
      </c>
      <c r="I118" s="3">
        <v>3725.1400127410889</v>
      </c>
      <c r="J118" s="4">
        <v>54.750969500231591</v>
      </c>
      <c r="K118" s="4">
        <f t="shared" si="9"/>
        <v>1.7279846975156548</v>
      </c>
      <c r="M118" s="8">
        <v>39599</v>
      </c>
      <c r="N118" s="3">
        <v>2053.522772216797</v>
      </c>
      <c r="O118" s="3">
        <v>3860.1400127410889</v>
      </c>
      <c r="P118" s="4">
        <f t="shared" si="15"/>
        <v>53.198142177194981</v>
      </c>
      <c r="Q118" s="4">
        <f t="shared" si="10"/>
        <v>1.6732006811153741</v>
      </c>
      <c r="V118" s="2">
        <v>39599</v>
      </c>
      <c r="W118" s="3">
        <v>9303.1300182342529</v>
      </c>
      <c r="X118" s="3">
        <v>607645.34745025635</v>
      </c>
      <c r="Y118" s="51">
        <f t="shared" si="11"/>
        <v>1.5310131242296454</v>
      </c>
      <c r="AA118" s="2">
        <v>39599</v>
      </c>
      <c r="AB118" s="3">
        <v>8578.1300182342529</v>
      </c>
      <c r="AC118" s="3">
        <v>496423.95737457275</v>
      </c>
      <c r="AD118" s="51">
        <f t="shared" si="12"/>
        <v>1.7279846975156548</v>
      </c>
      <c r="AF118" s="2">
        <v>39599</v>
      </c>
      <c r="AG118" s="3">
        <v>9303.1300182342529</v>
      </c>
      <c r="AH118" s="3">
        <v>556008.02242279053</v>
      </c>
      <c r="AI118" s="51">
        <f t="shared" si="13"/>
        <v>1.6732006811153741</v>
      </c>
    </row>
    <row r="119" spans="1:35">
      <c r="A119" s="2">
        <v>39629</v>
      </c>
      <c r="B119" s="3">
        <v>2394.638026123047</v>
      </c>
      <c r="C119" s="3">
        <v>4390.8400096893311</v>
      </c>
      <c r="D119" s="4">
        <f t="shared" si="14"/>
        <v>54.537127766868387</v>
      </c>
      <c r="E119" s="51">
        <f t="shared" si="8"/>
        <v>1.6552402236358688</v>
      </c>
      <c r="G119" s="8">
        <v>39629</v>
      </c>
      <c r="H119" s="3">
        <v>2380.6655261230467</v>
      </c>
      <c r="I119" s="3">
        <v>4255.8400096893311</v>
      </c>
      <c r="J119" s="4">
        <v>55.938792828277194</v>
      </c>
      <c r="K119" s="4">
        <f t="shared" si="9"/>
        <v>1.8833181584129068</v>
      </c>
      <c r="M119" s="8">
        <v>39629</v>
      </c>
      <c r="N119" s="3">
        <v>2394.638026123047</v>
      </c>
      <c r="O119" s="3">
        <v>4390.8400096893311</v>
      </c>
      <c r="P119" s="4">
        <f t="shared" si="15"/>
        <v>54.537127766868387</v>
      </c>
      <c r="Q119" s="4">
        <f t="shared" si="10"/>
        <v>1.8131291826965021</v>
      </c>
      <c r="V119" s="2">
        <v>39629</v>
      </c>
      <c r="W119" s="3">
        <v>9961.8300151824951</v>
      </c>
      <c r="X119" s="3">
        <v>601835.90713500977</v>
      </c>
      <c r="Y119" s="51">
        <f t="shared" si="11"/>
        <v>1.6552402236358688</v>
      </c>
      <c r="AA119" s="2">
        <v>39629</v>
      </c>
      <c r="AB119" s="3">
        <v>9236.8300151824951</v>
      </c>
      <c r="AC119" s="3">
        <v>490455.10308074951</v>
      </c>
      <c r="AD119" s="51">
        <f t="shared" si="12"/>
        <v>1.8833181584129068</v>
      </c>
      <c r="AF119" s="2">
        <v>39629</v>
      </c>
      <c r="AG119" s="3">
        <v>9961.8300151824951</v>
      </c>
      <c r="AH119" s="3">
        <v>549427.48207092285</v>
      </c>
      <c r="AI119" s="51">
        <f t="shared" si="13"/>
        <v>1.8131291826965021</v>
      </c>
    </row>
    <row r="120" spans="1:35">
      <c r="A120" s="2">
        <v>39660</v>
      </c>
      <c r="B120" s="3">
        <v>2546.4380261230467</v>
      </c>
      <c r="C120" s="3">
        <v>5164.8400096893311</v>
      </c>
      <c r="D120" s="4">
        <f t="shared" si="14"/>
        <v>49.303328299538492</v>
      </c>
      <c r="E120" s="51">
        <f t="shared" si="8"/>
        <v>1.7968660811677033</v>
      </c>
      <c r="G120" s="8">
        <v>39660</v>
      </c>
      <c r="H120" s="3">
        <v>2415.4655261230469</v>
      </c>
      <c r="I120" s="3">
        <v>4429.8400096893311</v>
      </c>
      <c r="J120" s="4">
        <v>54.527150435224087</v>
      </c>
      <c r="K120" s="4">
        <f t="shared" si="9"/>
        <v>1.9385057442982647</v>
      </c>
      <c r="M120" s="8">
        <v>39660</v>
      </c>
      <c r="N120" s="3">
        <v>2429.4380261230467</v>
      </c>
      <c r="O120" s="3">
        <v>4564.8400096893311</v>
      </c>
      <c r="P120" s="4">
        <f t="shared" si="15"/>
        <v>53.220660986284749</v>
      </c>
      <c r="Q120" s="4">
        <f t="shared" si="10"/>
        <v>1.864885862618187</v>
      </c>
      <c r="V120" s="2">
        <v>39660</v>
      </c>
      <c r="W120" s="3">
        <v>10860.830015182495</v>
      </c>
      <c r="X120" s="3">
        <v>604431.80095672607</v>
      </c>
      <c r="Y120" s="51">
        <f t="shared" si="11"/>
        <v>1.7968660811677033</v>
      </c>
      <c r="AA120" s="2">
        <v>39660</v>
      </c>
      <c r="AB120" s="3">
        <v>9535.8300151824951</v>
      </c>
      <c r="AC120" s="3">
        <v>491916.5209197998</v>
      </c>
      <c r="AD120" s="51">
        <f t="shared" si="12"/>
        <v>1.9385057442982647</v>
      </c>
      <c r="AF120" s="2">
        <v>39660</v>
      </c>
      <c r="AG120" s="3">
        <v>10260.830015182495</v>
      </c>
      <c r="AH120" s="3">
        <v>550212.22589874268</v>
      </c>
      <c r="AI120" s="51">
        <f t="shared" si="13"/>
        <v>1.864885862618187</v>
      </c>
    </row>
    <row r="121" spans="1:35">
      <c r="A121" s="2">
        <v>39691</v>
      </c>
      <c r="B121" s="3">
        <v>2723.387030029297</v>
      </c>
      <c r="C121" s="3">
        <v>5384.8400096893311</v>
      </c>
      <c r="D121" s="4">
        <f t="shared" si="14"/>
        <v>50.575077906287106</v>
      </c>
      <c r="E121" s="51">
        <f t="shared" si="8"/>
        <v>1.9144812976649357</v>
      </c>
      <c r="G121" s="8">
        <v>39691</v>
      </c>
      <c r="H121" s="3">
        <v>2513.9030261230469</v>
      </c>
      <c r="I121" s="3">
        <v>4604.8400096893311</v>
      </c>
      <c r="J121" s="4">
        <v>54.592624734700593</v>
      </c>
      <c r="K121" s="4">
        <f t="shared" si="9"/>
        <v>2.0786021287574576</v>
      </c>
      <c r="M121" s="8">
        <v>39691</v>
      </c>
      <c r="N121" s="3">
        <v>2606.387030029297</v>
      </c>
      <c r="O121" s="3">
        <v>4784.8400096893311</v>
      </c>
      <c r="P121" s="4">
        <f t="shared" si="15"/>
        <v>54.47176968825179</v>
      </c>
      <c r="Q121" s="4">
        <f t="shared" si="10"/>
        <v>1.9933712197589242</v>
      </c>
      <c r="V121" s="2">
        <v>39691</v>
      </c>
      <c r="W121" s="3">
        <v>11586.580015182495</v>
      </c>
      <c r="X121" s="3">
        <v>605207.27098846436</v>
      </c>
      <c r="Y121" s="51">
        <f t="shared" si="11"/>
        <v>1.9144812976649357</v>
      </c>
      <c r="AA121" s="2">
        <v>39691</v>
      </c>
      <c r="AB121" s="3">
        <v>10216.580015182495</v>
      </c>
      <c r="AC121" s="3">
        <v>491512.05388641357</v>
      </c>
      <c r="AD121" s="51">
        <f t="shared" si="12"/>
        <v>2.0786021287574576</v>
      </c>
      <c r="AF121" s="2">
        <v>39691</v>
      </c>
      <c r="AG121" s="3">
        <v>10986.580015182495</v>
      </c>
      <c r="AH121" s="3">
        <v>551155.74591827393</v>
      </c>
      <c r="AI121" s="51">
        <f t="shared" si="13"/>
        <v>1.9933712197589242</v>
      </c>
    </row>
    <row r="122" spans="1:35">
      <c r="A122" s="2">
        <v>39721</v>
      </c>
      <c r="B122" s="3">
        <v>2019.9581909179688</v>
      </c>
      <c r="C122" s="3">
        <v>4549.6199951171875</v>
      </c>
      <c r="D122" s="4">
        <f t="shared" si="14"/>
        <v>44.398393560030485</v>
      </c>
      <c r="E122" s="51">
        <f t="shared" si="8"/>
        <v>1.7588296469778071</v>
      </c>
      <c r="G122" s="8">
        <v>39721</v>
      </c>
      <c r="H122" s="3">
        <v>1810.4741870117186</v>
      </c>
      <c r="I122" s="3">
        <v>3769.6199951171875</v>
      </c>
      <c r="J122" s="4">
        <v>48.028029068098043</v>
      </c>
      <c r="K122" s="4">
        <f t="shared" si="9"/>
        <v>1.8955159248188789</v>
      </c>
      <c r="M122" s="8">
        <v>39721</v>
      </c>
      <c r="N122" s="3">
        <v>1902.9581909179688</v>
      </c>
      <c r="O122" s="3">
        <v>3949.6199951171875</v>
      </c>
      <c r="P122" s="4">
        <f t="shared" si="15"/>
        <v>48.180791905817429</v>
      </c>
      <c r="Q122" s="4">
        <f t="shared" si="10"/>
        <v>1.8215793969641396</v>
      </c>
      <c r="V122" s="2">
        <v>39721</v>
      </c>
      <c r="W122" s="3">
        <v>10691.360000610352</v>
      </c>
      <c r="X122" s="3">
        <v>607867.85229492188</v>
      </c>
      <c r="Y122" s="51">
        <f t="shared" si="11"/>
        <v>1.7588296469778071</v>
      </c>
      <c r="AA122" s="2">
        <v>39721</v>
      </c>
      <c r="AB122" s="3">
        <v>9321.3600006103516</v>
      </c>
      <c r="AC122" s="3">
        <v>491758.46420288086</v>
      </c>
      <c r="AD122" s="51">
        <f t="shared" si="12"/>
        <v>1.8955159248188789</v>
      </c>
      <c r="AF122" s="2">
        <v>39721</v>
      </c>
      <c r="AG122" s="3">
        <v>10091.360000610352</v>
      </c>
      <c r="AH122" s="3">
        <v>553989.57725524902</v>
      </c>
      <c r="AI122" s="51">
        <f t="shared" si="13"/>
        <v>1.8215793969641396</v>
      </c>
    </row>
    <row r="123" spans="1:35">
      <c r="A123" s="2">
        <v>39752</v>
      </c>
      <c r="B123" s="3">
        <v>1797.4031909179687</v>
      </c>
      <c r="C123" s="3">
        <v>3997.8199920654297</v>
      </c>
      <c r="D123" s="4">
        <f t="shared" si="14"/>
        <v>44.959582834777912</v>
      </c>
      <c r="E123" s="51">
        <f t="shared" si="8"/>
        <v>1.6211035662463953</v>
      </c>
      <c r="G123" s="8">
        <v>39752</v>
      </c>
      <c r="H123" s="3">
        <v>1587.9191870117188</v>
      </c>
      <c r="I123" s="3">
        <v>3217.8199920654297</v>
      </c>
      <c r="J123" s="4">
        <v>49.347669879833063</v>
      </c>
      <c r="K123" s="4">
        <f t="shared" si="9"/>
        <v>1.6767846086488143</v>
      </c>
      <c r="M123" s="8">
        <v>39752</v>
      </c>
      <c r="N123" s="3">
        <v>1680.4031909179687</v>
      </c>
      <c r="O123" s="3">
        <v>3397.8199920654297</v>
      </c>
      <c r="P123" s="4">
        <f t="shared" si="15"/>
        <v>49.455332973554718</v>
      </c>
      <c r="Q123" s="4">
        <f t="shared" si="10"/>
        <v>1.6277949699421721</v>
      </c>
      <c r="V123" s="2">
        <v>39752</v>
      </c>
      <c r="W123" s="3">
        <v>9940.2799987792969</v>
      </c>
      <c r="X123" s="3">
        <v>613179.82427215576</v>
      </c>
      <c r="Y123" s="51">
        <f t="shared" si="11"/>
        <v>1.6211035662463953</v>
      </c>
      <c r="AA123" s="2">
        <v>39752</v>
      </c>
      <c r="AB123" s="3">
        <v>8360.2799987792969</v>
      </c>
      <c r="AC123" s="3">
        <v>498589.97724914551</v>
      </c>
      <c r="AD123" s="51">
        <f t="shared" si="12"/>
        <v>1.6767846086488143</v>
      </c>
      <c r="AF123" s="2">
        <v>39752</v>
      </c>
      <c r="AG123" s="3">
        <v>9130.2799987792969</v>
      </c>
      <c r="AH123" s="3">
        <v>560898.64923858643</v>
      </c>
      <c r="AI123" s="51">
        <f t="shared" si="13"/>
        <v>1.6277949699421721</v>
      </c>
    </row>
    <row r="124" spans="1:35">
      <c r="A124" s="2">
        <v>39782</v>
      </c>
      <c r="B124" s="3">
        <v>1862.8464526367188</v>
      </c>
      <c r="C124" s="3">
        <v>4775.0699920654297</v>
      </c>
      <c r="D124" s="4">
        <f t="shared" si="14"/>
        <v>39.011919317039265</v>
      </c>
      <c r="E124" s="51">
        <f t="shared" si="8"/>
        <v>1.7578184657516902</v>
      </c>
      <c r="G124" s="8">
        <v>39782</v>
      </c>
      <c r="H124" s="3">
        <v>1653.3624487304687</v>
      </c>
      <c r="I124" s="3">
        <v>3995.0699920654297</v>
      </c>
      <c r="J124" s="4">
        <v>41.385068397154399</v>
      </c>
      <c r="K124" s="4">
        <f t="shared" si="9"/>
        <v>1.8464875388868283</v>
      </c>
      <c r="M124" s="8">
        <v>39782</v>
      </c>
      <c r="N124" s="3">
        <v>1745.8464526367188</v>
      </c>
      <c r="O124" s="3">
        <v>4175.0699920654297</v>
      </c>
      <c r="P124" s="4">
        <f t="shared" si="15"/>
        <v>41.815980473492353</v>
      </c>
      <c r="Q124" s="4">
        <f t="shared" si="10"/>
        <v>1.7800764230820136</v>
      </c>
      <c r="V124" s="2">
        <v>39782</v>
      </c>
      <c r="W124" s="3">
        <v>11083.440002441406</v>
      </c>
      <c r="X124" s="3">
        <v>630522.44690704346</v>
      </c>
      <c r="Y124" s="51">
        <f t="shared" si="11"/>
        <v>1.7578184657516902</v>
      </c>
      <c r="AA124" s="2">
        <v>39782</v>
      </c>
      <c r="AB124" s="3">
        <v>9503.4400024414063</v>
      </c>
      <c r="AC124" s="3">
        <v>514676.63887786865</v>
      </c>
      <c r="AD124" s="51">
        <f t="shared" si="12"/>
        <v>1.8464875388868283</v>
      </c>
      <c r="AF124" s="2">
        <v>39782</v>
      </c>
      <c r="AG124" s="3">
        <v>10273.440002441406</v>
      </c>
      <c r="AH124" s="3">
        <v>577134.77181243896</v>
      </c>
      <c r="AI124" s="51">
        <f t="shared" si="13"/>
        <v>1.7800764230820136</v>
      </c>
    </row>
    <row r="125" spans="1:35">
      <c r="A125" s="2">
        <v>39813</v>
      </c>
      <c r="B125" s="3">
        <v>12895.8303125</v>
      </c>
      <c r="C125" s="3">
        <v>22679.076906204224</v>
      </c>
      <c r="D125" s="4">
        <f t="shared" si="14"/>
        <v>56.862236350422805</v>
      </c>
      <c r="E125" s="51">
        <f t="shared" si="8"/>
        <v>5.1125726839070653</v>
      </c>
      <c r="G125" s="8">
        <v>39813</v>
      </c>
      <c r="H125" s="3">
        <v>12637.346308593749</v>
      </c>
      <c r="I125" s="3">
        <v>21549.076906204224</v>
      </c>
      <c r="J125" s="4">
        <v>58.644490265637849</v>
      </c>
      <c r="K125" s="4">
        <f t="shared" si="9"/>
        <v>5.8723515492822687</v>
      </c>
      <c r="M125" s="8">
        <v>39813</v>
      </c>
      <c r="N125" s="3">
        <v>12778.8303125</v>
      </c>
      <c r="O125" s="3">
        <v>22079.076906204224</v>
      </c>
      <c r="P125" s="4">
        <f t="shared" si="15"/>
        <v>57.877556959408693</v>
      </c>
      <c r="Q125" s="4">
        <f t="shared" si="10"/>
        <v>5.478163150689606</v>
      </c>
      <c r="V125" s="2">
        <v>39813</v>
      </c>
      <c r="W125" s="3">
        <v>32414.966886520386</v>
      </c>
      <c r="X125" s="3">
        <v>634024.56826782227</v>
      </c>
      <c r="Y125" s="51">
        <f t="shared" si="11"/>
        <v>5.1125726839070653</v>
      </c>
      <c r="AA125" s="2">
        <v>39813</v>
      </c>
      <c r="AB125" s="3">
        <v>30064.53688621521</v>
      </c>
      <c r="AC125" s="3">
        <v>511967.59311676025</v>
      </c>
      <c r="AD125" s="51">
        <f t="shared" si="12"/>
        <v>5.8723515492822687</v>
      </c>
      <c r="AF125" s="2">
        <v>39813</v>
      </c>
      <c r="AG125" s="3">
        <v>31604.966886520386</v>
      </c>
      <c r="AH125" s="3">
        <v>576926.35317993164</v>
      </c>
      <c r="AI125" s="51">
        <f t="shared" si="13"/>
        <v>5.478163150689606</v>
      </c>
    </row>
    <row r="126" spans="1:35">
      <c r="A126" s="2">
        <v>39844</v>
      </c>
      <c r="B126" s="3">
        <v>13303.13081287384</v>
      </c>
      <c r="C126" s="3">
        <v>25495.876905798912</v>
      </c>
      <c r="D126" s="4">
        <f t="shared" si="14"/>
        <v>52.177577033438325</v>
      </c>
      <c r="E126" s="51">
        <f t="shared" si="8"/>
        <v>5.5344399396457051</v>
      </c>
      <c r="G126" s="8">
        <v>39844</v>
      </c>
      <c r="H126" s="3">
        <v>12766.02680896759</v>
      </c>
      <c r="I126" s="3">
        <v>22049.876905798912</v>
      </c>
      <c r="J126" s="4">
        <v>57.896136397978005</v>
      </c>
      <c r="K126" s="4">
        <f t="shared" si="9"/>
        <v>5.9732627979531419</v>
      </c>
      <c r="M126" s="8">
        <v>39844</v>
      </c>
      <c r="N126" s="3">
        <v>13186.13081287384</v>
      </c>
      <c r="O126" s="3">
        <v>24895.876905798912</v>
      </c>
      <c r="P126" s="4">
        <f t="shared" si="15"/>
        <v>52.965118934221756</v>
      </c>
      <c r="Q126" s="4">
        <f t="shared" si="10"/>
        <v>5.9723572324281822</v>
      </c>
      <c r="V126" s="2">
        <v>39844</v>
      </c>
      <c r="W126" s="3">
        <v>35129.316879153252</v>
      </c>
      <c r="X126" s="3">
        <v>634740.23139190674</v>
      </c>
      <c r="Y126" s="51">
        <f t="shared" si="11"/>
        <v>5.5344399396457051</v>
      </c>
      <c r="AA126" s="2">
        <v>39844</v>
      </c>
      <c r="AB126" s="3">
        <v>30462.886878848076</v>
      </c>
      <c r="AC126" s="3">
        <v>509987.3872833252</v>
      </c>
      <c r="AD126" s="51">
        <f t="shared" si="12"/>
        <v>5.9732627979531419</v>
      </c>
      <c r="AF126" s="2">
        <v>39844</v>
      </c>
      <c r="AG126" s="3">
        <v>34319.316879153252</v>
      </c>
      <c r="AH126" s="3">
        <v>574636.03638458252</v>
      </c>
      <c r="AI126" s="51">
        <f t="shared" si="13"/>
        <v>5.9723572324281822</v>
      </c>
    </row>
    <row r="127" spans="1:35">
      <c r="A127" s="2">
        <v>39872</v>
      </c>
      <c r="B127" s="3">
        <v>13460.150812873841</v>
      </c>
      <c r="C127" s="3">
        <v>26154.876905798912</v>
      </c>
      <c r="D127" s="4">
        <f t="shared" si="14"/>
        <v>51.463254296140583</v>
      </c>
      <c r="E127" s="51">
        <f t="shared" si="8"/>
        <v>6.0020969072953596</v>
      </c>
      <c r="G127" s="8">
        <v>39872</v>
      </c>
      <c r="H127" s="3">
        <v>12923.046808967591</v>
      </c>
      <c r="I127" s="3">
        <v>22708.876905798912</v>
      </c>
      <c r="J127" s="4">
        <v>56.907467782643081</v>
      </c>
      <c r="K127" s="4">
        <f t="shared" si="9"/>
        <v>6.4926056851931797</v>
      </c>
      <c r="M127" s="8">
        <v>39872</v>
      </c>
      <c r="N127" s="3">
        <v>13343.150812873841</v>
      </c>
      <c r="O127" s="3">
        <v>25554.876905798912</v>
      </c>
      <c r="P127" s="4">
        <f t="shared" si="15"/>
        <v>52.213715847897561</v>
      </c>
      <c r="Q127" s="4">
        <f t="shared" si="10"/>
        <v>6.4889225678416667</v>
      </c>
      <c r="V127" s="2">
        <v>39872</v>
      </c>
      <c r="W127" s="3">
        <v>37915.486866831779</v>
      </c>
      <c r="X127" s="3">
        <v>631704.0103225708</v>
      </c>
      <c r="Y127" s="51">
        <f t="shared" si="11"/>
        <v>6.0020969072953596</v>
      </c>
      <c r="AA127" s="2">
        <v>39872</v>
      </c>
      <c r="AB127" s="3">
        <v>32999.056866526604</v>
      </c>
      <c r="AC127" s="3">
        <v>508255.98329162598</v>
      </c>
      <c r="AD127" s="51">
        <f t="shared" si="12"/>
        <v>6.4926056851931797</v>
      </c>
      <c r="AF127" s="2">
        <v>39872</v>
      </c>
      <c r="AG127" s="3">
        <v>37105.486866831779</v>
      </c>
      <c r="AH127" s="3">
        <v>571828.16529083252</v>
      </c>
      <c r="AI127" s="51">
        <f t="shared" si="13"/>
        <v>6.4889225678416667</v>
      </c>
    </row>
    <row r="128" spans="1:35">
      <c r="A128" s="2">
        <v>39903</v>
      </c>
      <c r="B128" s="3">
        <v>17998.169751415251</v>
      </c>
      <c r="C128" s="3">
        <v>35935.169922232628</v>
      </c>
      <c r="D128" s="4">
        <f t="shared" si="14"/>
        <v>50.085111021779291</v>
      </c>
      <c r="E128" s="51">
        <f t="shared" si="8"/>
        <v>8.8682969283851847</v>
      </c>
      <c r="G128" s="8">
        <v>39903</v>
      </c>
      <c r="H128" s="3">
        <v>17015.105747509002</v>
      </c>
      <c r="I128" s="3">
        <v>31385.169922232628</v>
      </c>
      <c r="J128" s="4">
        <v>54.213839815650772</v>
      </c>
      <c r="K128" s="4">
        <f t="shared" si="9"/>
        <v>9.8603112208565218</v>
      </c>
      <c r="M128" s="8">
        <v>39903</v>
      </c>
      <c r="N128" s="3">
        <v>17881.169751415251</v>
      </c>
      <c r="O128" s="3">
        <v>35335.169922232628</v>
      </c>
      <c r="P128" s="4">
        <f t="shared" si="15"/>
        <v>50.604453836698696</v>
      </c>
      <c r="Q128" s="4">
        <f t="shared" si="10"/>
        <v>9.6297366836268825</v>
      </c>
      <c r="V128" s="2">
        <v>39903</v>
      </c>
      <c r="W128" s="3">
        <v>56399.299883723259</v>
      </c>
      <c r="X128" s="3">
        <v>635965.39830780029</v>
      </c>
      <c r="Y128" s="51">
        <f t="shared" si="11"/>
        <v>8.8682969283851847</v>
      </c>
      <c r="AA128" s="2">
        <v>39903</v>
      </c>
      <c r="AB128" s="3">
        <v>50180.869883418083</v>
      </c>
      <c r="AC128" s="3">
        <v>508917.70816802979</v>
      </c>
      <c r="AD128" s="51">
        <f t="shared" si="12"/>
        <v>9.8603112208565218</v>
      </c>
      <c r="AF128" s="2">
        <v>39903</v>
      </c>
      <c r="AG128" s="3">
        <v>55589.299883723259</v>
      </c>
      <c r="AH128" s="3">
        <v>577267.08123016357</v>
      </c>
      <c r="AI128" s="51">
        <f t="shared" si="13"/>
        <v>9.6297366836268825</v>
      </c>
    </row>
    <row r="129" spans="1:35">
      <c r="A129" s="2">
        <v>39933</v>
      </c>
      <c r="B129" s="3">
        <v>19336.457091712953</v>
      </c>
      <c r="C129" s="3">
        <v>41246.599880099297</v>
      </c>
      <c r="D129" s="4">
        <f t="shared" si="14"/>
        <v>46.88012381122941</v>
      </c>
      <c r="E129" s="51">
        <f t="shared" si="8"/>
        <v>9.7785778640224059</v>
      </c>
      <c r="G129" s="8">
        <v>39933</v>
      </c>
      <c r="H129" s="3">
        <v>18120.2680878067</v>
      </c>
      <c r="I129" s="3">
        <v>34946.599880099297</v>
      </c>
      <c r="J129" s="4">
        <v>51.851304990977034</v>
      </c>
      <c r="K129" s="4">
        <f t="shared" si="9"/>
        <v>10.634697520711905</v>
      </c>
      <c r="M129" s="8">
        <v>39933</v>
      </c>
      <c r="N129" s="3">
        <v>19219.457091712953</v>
      </c>
      <c r="O129" s="3">
        <v>40646.599880099297</v>
      </c>
      <c r="P129" s="4">
        <f t="shared" si="15"/>
        <v>47.284292286211276</v>
      </c>
      <c r="Q129" s="4">
        <f t="shared" si="10"/>
        <v>10.664142737408099</v>
      </c>
      <c r="V129" s="2">
        <v>39933</v>
      </c>
      <c r="W129" s="3">
        <v>62130.854844450951</v>
      </c>
      <c r="X129" s="3">
        <v>635377.20626068115</v>
      </c>
      <c r="Y129" s="51">
        <f t="shared" si="11"/>
        <v>9.7785778640224059</v>
      </c>
      <c r="AA129" s="2">
        <v>39933</v>
      </c>
      <c r="AB129" s="3">
        <v>54162.424844145775</v>
      </c>
      <c r="AC129" s="3">
        <v>509299.15720367432</v>
      </c>
      <c r="AD129" s="51">
        <f t="shared" si="12"/>
        <v>10.634697520711905</v>
      </c>
      <c r="AF129" s="2">
        <v>39933</v>
      </c>
      <c r="AG129" s="3">
        <v>61320.854844450951</v>
      </c>
      <c r="AH129" s="3">
        <v>575019.07424163818</v>
      </c>
      <c r="AI129" s="51">
        <f t="shared" si="13"/>
        <v>10.664142737408099</v>
      </c>
    </row>
    <row r="130" spans="1:35">
      <c r="A130" s="2">
        <v>39964</v>
      </c>
      <c r="B130" s="3">
        <v>20499.312736244203</v>
      </c>
      <c r="C130" s="3">
        <v>45267.229888796806</v>
      </c>
      <c r="D130" s="4">
        <f t="shared" si="14"/>
        <v>45.285105332494801</v>
      </c>
      <c r="E130" s="51">
        <f t="shared" si="8"/>
        <v>10.620703091024549</v>
      </c>
      <c r="G130" s="8">
        <v>39964</v>
      </c>
      <c r="H130" s="3">
        <v>19087.267482337953</v>
      </c>
      <c r="I130" s="3">
        <v>38227.479888796806</v>
      </c>
      <c r="J130" s="4">
        <v>49.930750177261331</v>
      </c>
      <c r="K130" s="4">
        <f t="shared" si="9"/>
        <v>11.56938089090656</v>
      </c>
      <c r="M130" s="8">
        <v>39964</v>
      </c>
      <c r="N130" s="3">
        <v>20330.562736244203</v>
      </c>
      <c r="O130" s="3">
        <v>44217.229888796806</v>
      </c>
      <c r="P130" s="4">
        <f t="shared" si="15"/>
        <v>45.978824967946039</v>
      </c>
      <c r="Q130" s="4">
        <f t="shared" si="10"/>
        <v>11.550587563300429</v>
      </c>
      <c r="V130" s="2">
        <v>39964</v>
      </c>
      <c r="W130" s="3">
        <v>68742.884831786156</v>
      </c>
      <c r="X130" s="3">
        <v>647253.61628723145</v>
      </c>
      <c r="Y130" s="51">
        <f t="shared" si="11"/>
        <v>10.620703091024549</v>
      </c>
      <c r="AA130" s="2">
        <v>39964</v>
      </c>
      <c r="AB130" s="3">
        <v>60034.70483148098</v>
      </c>
      <c r="AC130" s="3">
        <v>518910.26319885254</v>
      </c>
      <c r="AD130" s="51">
        <f t="shared" si="12"/>
        <v>11.56938089090656</v>
      </c>
      <c r="AF130" s="2">
        <v>39964</v>
      </c>
      <c r="AG130" s="3">
        <v>67482.884831786156</v>
      </c>
      <c r="AH130" s="3">
        <v>584237.68022155762</v>
      </c>
      <c r="AI130" s="51">
        <f t="shared" si="13"/>
        <v>11.550587563300429</v>
      </c>
    </row>
    <row r="131" spans="1:35">
      <c r="A131" s="2">
        <v>39994</v>
      </c>
      <c r="B131" s="3">
        <v>23187.462909202575</v>
      </c>
      <c r="C131" s="3">
        <v>65017.979887127876</v>
      </c>
      <c r="D131" s="4">
        <f t="shared" si="14"/>
        <v>35.66315494491883</v>
      </c>
      <c r="E131" s="51">
        <f t="shared" si="8"/>
        <v>14.026286869279648</v>
      </c>
      <c r="G131" s="8">
        <v>39994</v>
      </c>
      <c r="H131" s="3">
        <v>21522.13313304901</v>
      </c>
      <c r="I131" s="3">
        <v>56683.379886269569</v>
      </c>
      <c r="J131" s="4">
        <v>37.969036384618136</v>
      </c>
      <c r="K131" s="4">
        <f t="shared" si="9"/>
        <v>15.526165945277507</v>
      </c>
      <c r="M131" s="8">
        <v>39994</v>
      </c>
      <c r="N131" s="3">
        <v>22972.328908958436</v>
      </c>
      <c r="O131" s="3">
        <v>63893.219886898994</v>
      </c>
      <c r="P131" s="4">
        <f t="shared" si="15"/>
        <v>35.954251405114746</v>
      </c>
      <c r="Q131" s="4">
        <f t="shared" si="10"/>
        <v>15.395765563585606</v>
      </c>
      <c r="V131" s="2">
        <v>39994</v>
      </c>
      <c r="W131" s="3">
        <v>89306.054828286171</v>
      </c>
      <c r="X131" s="3">
        <v>636704.89318084717</v>
      </c>
      <c r="Y131" s="51">
        <f t="shared" si="11"/>
        <v>14.026286869279648</v>
      </c>
      <c r="AA131" s="2">
        <v>39994</v>
      </c>
      <c r="AB131" s="3">
        <v>78837.024827122688</v>
      </c>
      <c r="AC131" s="3">
        <v>507768.78918457031</v>
      </c>
      <c r="AD131" s="51">
        <f t="shared" si="12"/>
        <v>15.526165945277507</v>
      </c>
      <c r="AF131" s="2">
        <v>39994</v>
      </c>
      <c r="AG131" s="3">
        <v>87971.294828057289</v>
      </c>
      <c r="AH131" s="3">
        <v>571399.28810119629</v>
      </c>
      <c r="AI131" s="51">
        <f t="shared" si="13"/>
        <v>15.395765563585606</v>
      </c>
    </row>
    <row r="132" spans="1:35">
      <c r="A132" s="2">
        <v>40025</v>
      </c>
      <c r="B132" s="3">
        <v>24418.851283226013</v>
      </c>
      <c r="C132" s="3">
        <v>67406.939863324165</v>
      </c>
      <c r="D132" s="4">
        <f t="shared" si="14"/>
        <v>36.226019654264427</v>
      </c>
      <c r="E132" s="51">
        <f t="shared" si="8"/>
        <v>14.699513284864278</v>
      </c>
      <c r="G132" s="8">
        <v>40025</v>
      </c>
      <c r="H132" s="3">
        <v>22682.521507072448</v>
      </c>
      <c r="I132" s="3">
        <v>58872.339862465858</v>
      </c>
      <c r="J132" s="4">
        <v>38.528316625535929</v>
      </c>
      <c r="K132" s="4">
        <f t="shared" si="9"/>
        <v>16.331946474427177</v>
      </c>
      <c r="M132" s="8">
        <v>40025</v>
      </c>
      <c r="N132" s="3">
        <v>24203.717282981874</v>
      </c>
      <c r="O132" s="3">
        <v>66282.179863095284</v>
      </c>
      <c r="P132" s="4">
        <f t="shared" si="15"/>
        <v>36.51617573980554</v>
      </c>
      <c r="Q132" s="4">
        <f t="shared" si="10"/>
        <v>16.184778616619315</v>
      </c>
      <c r="V132" s="2">
        <v>40025</v>
      </c>
      <c r="W132" s="3">
        <v>93334.28481066227</v>
      </c>
      <c r="X132" s="3">
        <v>634948.13060760498</v>
      </c>
      <c r="Y132" s="51">
        <f t="shared" si="11"/>
        <v>14.699513284864278</v>
      </c>
      <c r="AA132" s="2">
        <v>40025</v>
      </c>
      <c r="AB132" s="3">
        <v>82440.254809498787</v>
      </c>
      <c r="AC132" s="3">
        <v>504779.11459350586</v>
      </c>
      <c r="AD132" s="51">
        <f t="shared" si="12"/>
        <v>16.331946474427177</v>
      </c>
      <c r="AF132" s="2">
        <v>40025</v>
      </c>
      <c r="AG132" s="3">
        <v>91999.524810433388</v>
      </c>
      <c r="AH132" s="3">
        <v>568432.39558410645</v>
      </c>
      <c r="AI132" s="51">
        <f t="shared" si="13"/>
        <v>16.184778616619315</v>
      </c>
    </row>
    <row r="133" spans="1:35">
      <c r="A133" s="2">
        <v>40056</v>
      </c>
      <c r="B133" s="3">
        <v>24728.357082176208</v>
      </c>
      <c r="C133" s="3">
        <v>68878.839876294136</v>
      </c>
      <c r="D133" s="4">
        <f t="shared" si="14"/>
        <v>35.901239229040655</v>
      </c>
      <c r="E133" s="51">
        <f t="shared" si="8"/>
        <v>15.25362077035885</v>
      </c>
      <c r="G133" s="8">
        <v>40056</v>
      </c>
      <c r="H133" s="3">
        <v>22933.527306022643</v>
      </c>
      <c r="I133" s="3">
        <v>60044.239875435829</v>
      </c>
      <c r="J133" s="4">
        <v>38.194383597159629</v>
      </c>
      <c r="K133" s="4">
        <f t="shared" si="9"/>
        <v>16.895935427893786</v>
      </c>
      <c r="M133" s="8">
        <v>40056</v>
      </c>
      <c r="N133" s="3">
        <v>24454.723081932068</v>
      </c>
      <c r="O133" s="3">
        <v>67454.079876065254</v>
      </c>
      <c r="P133" s="4">
        <f t="shared" si="15"/>
        <v>36.253882829419993</v>
      </c>
      <c r="Q133" s="4">
        <f t="shared" si="10"/>
        <v>16.734014873648849</v>
      </c>
      <c r="V133" s="2">
        <v>40056</v>
      </c>
      <c r="W133" s="3">
        <v>96095.754846215248</v>
      </c>
      <c r="X133" s="3">
        <v>629986.52118682861</v>
      </c>
      <c r="Y133" s="51">
        <f t="shared" si="11"/>
        <v>15.25362077035885</v>
      </c>
      <c r="AA133" s="2">
        <v>40056</v>
      </c>
      <c r="AB133" s="3">
        <v>84501.724845051765</v>
      </c>
      <c r="AC133" s="3">
        <v>500130.49118041992</v>
      </c>
      <c r="AD133" s="51">
        <f t="shared" si="12"/>
        <v>16.895935427893786</v>
      </c>
      <c r="AF133" s="2">
        <v>40056</v>
      </c>
      <c r="AG133" s="3">
        <v>94460.994845986366</v>
      </c>
      <c r="AH133" s="3">
        <v>564484.94613647461</v>
      </c>
      <c r="AI133" s="51">
        <f t="shared" si="13"/>
        <v>16.734014873648849</v>
      </c>
    </row>
    <row r="134" spans="1:35">
      <c r="A134" s="2">
        <v>40086</v>
      </c>
      <c r="B134" s="3">
        <v>25093.494760398866</v>
      </c>
      <c r="C134" s="3">
        <v>69749.669887661934</v>
      </c>
      <c r="D134" s="4">
        <f t="shared" si="14"/>
        <v>35.97650684342188</v>
      </c>
      <c r="E134" s="51">
        <f t="shared" ref="E134:E197" si="16">VLOOKUP(A134,V:Y, 4, FALSE)</f>
        <v>15.489299440181814</v>
      </c>
      <c r="G134" s="8">
        <v>40086</v>
      </c>
      <c r="H134" s="3">
        <v>23125.998968620301</v>
      </c>
      <c r="I134" s="3">
        <v>60543.669892907143</v>
      </c>
      <c r="J134" s="4">
        <v>38.197220303174213</v>
      </c>
      <c r="K134" s="4">
        <f t="shared" ref="K134:K197" si="17">VLOOKUP(G134,AA:AD, 4, FALSE)</f>
        <v>17.083325349326991</v>
      </c>
      <c r="M134" s="8">
        <v>40086</v>
      </c>
      <c r="N134" s="3">
        <v>24705.860760154723</v>
      </c>
      <c r="O134" s="3">
        <v>68024.909887433052</v>
      </c>
      <c r="P134" s="4">
        <f t="shared" si="15"/>
        <v>36.318843789778974</v>
      </c>
      <c r="Q134" s="4">
        <f t="shared" ref="Q134:Q197" si="18">VLOOKUP(M134,AF:AI, 4, FALSE)</f>
        <v>16.953948605504753</v>
      </c>
      <c r="V134" s="2">
        <v>40086</v>
      </c>
      <c r="W134" s="3">
        <v>97558.204867959023</v>
      </c>
      <c r="X134" s="3">
        <v>629842.59065246582</v>
      </c>
      <c r="Y134" s="51">
        <f t="shared" ref="Y134:Y197" si="19">W134/X134*100</f>
        <v>15.489299440181814</v>
      </c>
      <c r="AA134" s="2">
        <v>40086</v>
      </c>
      <c r="AB134" s="3">
        <v>85477.274872899055</v>
      </c>
      <c r="AC134" s="3">
        <v>500355.01358795166</v>
      </c>
      <c r="AD134" s="51">
        <f t="shared" ref="AD134:AD197" si="20">AB134/AC134*100</f>
        <v>17.083325349326991</v>
      </c>
      <c r="AF134" s="2">
        <v>40086</v>
      </c>
      <c r="AG134" s="3">
        <v>95623.444867730141</v>
      </c>
      <c r="AH134" s="3">
        <v>564018.72562408447</v>
      </c>
      <c r="AI134" s="51">
        <f t="shared" ref="AI134:AI197" si="21">AG134/AH134*100</f>
        <v>16.953948605504753</v>
      </c>
    </row>
    <row r="135" spans="1:35">
      <c r="A135" s="2">
        <v>40117</v>
      </c>
      <c r="B135" s="3">
        <v>25300.901355857848</v>
      </c>
      <c r="C135" s="3">
        <v>70024.159880757332</v>
      </c>
      <c r="D135" s="4">
        <f t="shared" ref="D135:D198" si="22">(B135/C135)*100</f>
        <v>36.131674266342102</v>
      </c>
      <c r="E135" s="51">
        <f t="shared" si="16"/>
        <v>15.39576081188622</v>
      </c>
      <c r="G135" s="8">
        <v>40117</v>
      </c>
      <c r="H135" s="3">
        <v>23333.405564079283</v>
      </c>
      <c r="I135" s="3">
        <v>60818.159886002541</v>
      </c>
      <c r="J135" s="4">
        <v>38.365852580570312</v>
      </c>
      <c r="K135" s="4">
        <f t="shared" si="17"/>
        <v>16.968184366539031</v>
      </c>
      <c r="M135" s="8">
        <v>40117</v>
      </c>
      <c r="N135" s="3">
        <v>24913.267355613709</v>
      </c>
      <c r="O135" s="3">
        <v>68299.39988052845</v>
      </c>
      <c r="P135" s="4">
        <f t="shared" ref="P135:P198" si="23">N135/O135*100</f>
        <v>36.476553819203119</v>
      </c>
      <c r="Q135" s="4">
        <f t="shared" si="18"/>
        <v>16.835428005555375</v>
      </c>
      <c r="V135" s="2">
        <v>40117</v>
      </c>
      <c r="W135" s="3">
        <v>98541.294859528542</v>
      </c>
      <c r="X135" s="3">
        <v>640054.72716522217</v>
      </c>
      <c r="Y135" s="51">
        <f t="shared" si="19"/>
        <v>15.39576081188622</v>
      </c>
      <c r="AA135" s="2">
        <v>40117</v>
      </c>
      <c r="AB135" s="3">
        <v>86460.364864468575</v>
      </c>
      <c r="AC135" s="3">
        <v>509543.99714660645</v>
      </c>
      <c r="AD135" s="51">
        <f t="shared" si="20"/>
        <v>16.968184366539031</v>
      </c>
      <c r="AF135" s="2">
        <v>40117</v>
      </c>
      <c r="AG135" s="3">
        <v>96606.53485929966</v>
      </c>
      <c r="AH135" s="3">
        <v>573828.80213928223</v>
      </c>
      <c r="AI135" s="51">
        <f t="shared" si="21"/>
        <v>16.835428005555375</v>
      </c>
    </row>
    <row r="136" spans="1:35">
      <c r="A136" s="2">
        <v>40147</v>
      </c>
      <c r="B136" s="3">
        <v>25734.588855857848</v>
      </c>
      <c r="C136" s="3">
        <v>70671.659880757332</v>
      </c>
      <c r="D136" s="4">
        <f t="shared" si="22"/>
        <v>36.414298035845242</v>
      </c>
      <c r="E136" s="51">
        <f t="shared" si="16"/>
        <v>15.779743118918413</v>
      </c>
      <c r="G136" s="8">
        <v>40147</v>
      </c>
      <c r="H136" s="3">
        <v>23333.405564079283</v>
      </c>
      <c r="I136" s="3">
        <v>60818.159886002541</v>
      </c>
      <c r="J136" s="4">
        <v>38.365852580570312</v>
      </c>
      <c r="K136" s="4">
        <f t="shared" si="17"/>
        <v>17.135602051390666</v>
      </c>
      <c r="M136" s="8">
        <v>40147</v>
      </c>
      <c r="N136" s="3">
        <v>24913.267355613709</v>
      </c>
      <c r="O136" s="3">
        <v>68299.39988052845</v>
      </c>
      <c r="P136" s="4">
        <f t="shared" si="23"/>
        <v>36.476553819203119</v>
      </c>
      <c r="Q136" s="4">
        <f t="shared" si="18"/>
        <v>16.935885915764707</v>
      </c>
      <c r="V136" s="2">
        <v>40147</v>
      </c>
      <c r="W136" s="3">
        <v>100244.09490835667</v>
      </c>
      <c r="X136" s="3">
        <v>635270.76551818848</v>
      </c>
      <c r="Y136" s="51">
        <f t="shared" si="19"/>
        <v>15.779743118918413</v>
      </c>
      <c r="AA136" s="2">
        <v>40147</v>
      </c>
      <c r="AB136" s="3">
        <v>87415.6649132967</v>
      </c>
      <c r="AC136" s="3">
        <v>510140.61047363281</v>
      </c>
      <c r="AD136" s="51">
        <f t="shared" si="20"/>
        <v>17.135602051390666</v>
      </c>
      <c r="AF136" s="2">
        <v>40147</v>
      </c>
      <c r="AG136" s="3">
        <v>97561.834908127785</v>
      </c>
      <c r="AH136" s="3">
        <v>576065.73044586182</v>
      </c>
      <c r="AI136" s="51">
        <f t="shared" si="21"/>
        <v>16.935885915764707</v>
      </c>
    </row>
    <row r="137" spans="1:35">
      <c r="A137" s="2">
        <v>40178</v>
      </c>
      <c r="B137" s="3">
        <v>26425.577600975037</v>
      </c>
      <c r="C137" s="3">
        <v>73016.979853749275</v>
      </c>
      <c r="D137" s="4">
        <f t="shared" si="22"/>
        <v>36.191003317179977</v>
      </c>
      <c r="E137" s="51">
        <f t="shared" si="16"/>
        <v>16.081130655333883</v>
      </c>
      <c r="G137" s="8">
        <v>40178</v>
      </c>
      <c r="H137" s="3">
        <v>24022.594309196473</v>
      </c>
      <c r="I137" s="3">
        <v>62563.479858994484</v>
      </c>
      <c r="J137" s="4">
        <v>38.397151762239844</v>
      </c>
      <c r="K137" s="4">
        <f t="shared" si="17"/>
        <v>17.26205788233203</v>
      </c>
      <c r="M137" s="8">
        <v>40178</v>
      </c>
      <c r="N137" s="3">
        <v>25604.256100730898</v>
      </c>
      <c r="O137" s="3">
        <v>70644.719853520393</v>
      </c>
      <c r="P137" s="4">
        <f t="shared" si="23"/>
        <v>36.243694013962433</v>
      </c>
      <c r="Q137" s="4">
        <f t="shared" si="18"/>
        <v>17.24794215095659</v>
      </c>
      <c r="V137" s="2">
        <v>40178</v>
      </c>
      <c r="W137" s="3">
        <v>104585.61488211155</v>
      </c>
      <c r="X137" s="3">
        <v>650362.32292175293</v>
      </c>
      <c r="Y137" s="51">
        <f t="shared" si="19"/>
        <v>16.081130655333883</v>
      </c>
      <c r="AA137" s="2">
        <v>40178</v>
      </c>
      <c r="AB137" s="3">
        <v>91157.184887051582</v>
      </c>
      <c r="AC137" s="3">
        <v>528078.31782531738</v>
      </c>
      <c r="AD137" s="51">
        <f t="shared" si="20"/>
        <v>17.26205788233203</v>
      </c>
      <c r="AF137" s="2">
        <v>40178</v>
      </c>
      <c r="AG137" s="3">
        <v>101903.35488188267</v>
      </c>
      <c r="AH137" s="3">
        <v>590814.56784820557</v>
      </c>
      <c r="AI137" s="51">
        <f t="shared" si="21"/>
        <v>17.24794215095659</v>
      </c>
    </row>
    <row r="138" spans="1:35">
      <c r="A138" s="2">
        <v>40209</v>
      </c>
      <c r="B138" s="3">
        <v>26122.419200859069</v>
      </c>
      <c r="C138" s="3">
        <v>72161.949853539467</v>
      </c>
      <c r="D138" s="4">
        <f t="shared" si="22"/>
        <v>36.199713635617329</v>
      </c>
      <c r="E138" s="51">
        <f t="shared" si="16"/>
        <v>15.996574373140508</v>
      </c>
      <c r="G138" s="8">
        <v>40209</v>
      </c>
      <c r="H138" s="9">
        <v>23720.844309196473</v>
      </c>
      <c r="I138" s="9">
        <v>61713.479858994484</v>
      </c>
      <c r="J138" s="10">
        <v>38.437055183721355</v>
      </c>
      <c r="K138" s="4">
        <f t="shared" si="17"/>
        <v>17.304897637287606</v>
      </c>
      <c r="M138" s="8">
        <v>40209</v>
      </c>
      <c r="N138" s="9">
        <v>25301.09770061493</v>
      </c>
      <c r="O138" s="9">
        <v>69789.689853310585</v>
      </c>
      <c r="P138" s="10">
        <f t="shared" si="23"/>
        <v>36.253345950948848</v>
      </c>
      <c r="Q138" s="4">
        <f t="shared" si="18"/>
        <v>17.189114773168015</v>
      </c>
      <c r="V138" s="8">
        <v>40209</v>
      </c>
      <c r="W138" s="9">
        <v>103097.58488190174</v>
      </c>
      <c r="X138" s="9">
        <v>644497.89359283447</v>
      </c>
      <c r="Y138" s="61">
        <f t="shared" si="19"/>
        <v>15.996574373140508</v>
      </c>
      <c r="AA138" s="8">
        <v>40209</v>
      </c>
      <c r="AB138" s="9">
        <v>90414.184887051582</v>
      </c>
      <c r="AC138" s="9">
        <v>522477.43258666992</v>
      </c>
      <c r="AD138" s="51">
        <f t="shared" si="20"/>
        <v>17.304897637287606</v>
      </c>
      <c r="AF138" s="8">
        <v>40209</v>
      </c>
      <c r="AG138" s="9">
        <v>100415.32488167286</v>
      </c>
      <c r="AH138" s="9">
        <v>584179.73355102539</v>
      </c>
      <c r="AI138" s="51">
        <f t="shared" si="21"/>
        <v>17.189114773168015</v>
      </c>
    </row>
    <row r="139" spans="1:35">
      <c r="A139" s="2">
        <v>40237</v>
      </c>
      <c r="B139" s="3">
        <v>28530.43567943573</v>
      </c>
      <c r="C139" s="3">
        <v>76044.329894661903</v>
      </c>
      <c r="D139" s="4">
        <f t="shared" si="22"/>
        <v>37.518163049048695</v>
      </c>
      <c r="E139" s="51">
        <f t="shared" si="16"/>
        <v>17.547129576801542</v>
      </c>
      <c r="G139" s="8">
        <v>40237</v>
      </c>
      <c r="H139" s="9">
        <v>26005.441788749697</v>
      </c>
      <c r="I139" s="9">
        <v>65238.839899659157</v>
      </c>
      <c r="J139" s="10">
        <v>39.861901022071301</v>
      </c>
      <c r="K139" s="4">
        <f t="shared" si="17"/>
        <v>19.065153564218328</v>
      </c>
      <c r="M139" s="8">
        <v>40237</v>
      </c>
      <c r="N139" s="9">
        <v>27709.114179191591</v>
      </c>
      <c r="O139" s="9">
        <v>73672.069894433022</v>
      </c>
      <c r="P139" s="10">
        <f t="shared" si="23"/>
        <v>37.611423459252379</v>
      </c>
      <c r="Q139" s="4">
        <f t="shared" si="18"/>
        <v>18.900930820898044</v>
      </c>
      <c r="V139" s="8">
        <v>40237</v>
      </c>
      <c r="W139" s="9">
        <v>113299.95503532887</v>
      </c>
      <c r="X139" s="9">
        <v>645689.39631652832</v>
      </c>
      <c r="Y139" s="61">
        <f t="shared" si="19"/>
        <v>17.547129576801542</v>
      </c>
      <c r="AA139" s="8">
        <v>40237</v>
      </c>
      <c r="AB139" s="9">
        <v>100085.53504002094</v>
      </c>
      <c r="AC139" s="9">
        <v>524965.7953338623</v>
      </c>
      <c r="AD139" s="51">
        <f t="shared" si="20"/>
        <v>19.065153564218328</v>
      </c>
      <c r="AF139" s="8">
        <v>40237</v>
      </c>
      <c r="AG139" s="9">
        <v>110617.69503509998</v>
      </c>
      <c r="AH139" s="9">
        <v>585249.98627471924</v>
      </c>
      <c r="AI139" s="51">
        <f t="shared" si="21"/>
        <v>18.900930820898044</v>
      </c>
    </row>
    <row r="140" spans="1:35">
      <c r="A140" s="2">
        <v>40268</v>
      </c>
      <c r="B140" s="3">
        <v>28530.43567943573</v>
      </c>
      <c r="C140" s="3">
        <v>76044.329894661903</v>
      </c>
      <c r="D140" s="4">
        <f t="shared" si="22"/>
        <v>37.518163049048695</v>
      </c>
      <c r="E140" s="51">
        <f t="shared" si="16"/>
        <v>17.709959062715399</v>
      </c>
      <c r="G140" s="8">
        <v>40268</v>
      </c>
      <c r="H140" s="9">
        <v>26005.441788749697</v>
      </c>
      <c r="I140" s="9">
        <v>65238.839899659157</v>
      </c>
      <c r="J140" s="10">
        <v>39.861901022071301</v>
      </c>
      <c r="K140" s="4">
        <f t="shared" si="17"/>
        <v>19.25285632351617</v>
      </c>
      <c r="M140" s="8">
        <v>40268</v>
      </c>
      <c r="N140" s="9">
        <v>27709.114179191591</v>
      </c>
      <c r="O140" s="9">
        <v>73672.069894433022</v>
      </c>
      <c r="P140" s="10">
        <f t="shared" si="23"/>
        <v>37.611423459252379</v>
      </c>
      <c r="Q140" s="4">
        <f t="shared" si="18"/>
        <v>19.04276879018877</v>
      </c>
      <c r="V140" s="8">
        <v>40268</v>
      </c>
      <c r="W140" s="9">
        <v>113734.52505791187</v>
      </c>
      <c r="X140" s="9">
        <v>642206.59491729736</v>
      </c>
      <c r="Y140" s="61">
        <f t="shared" si="19"/>
        <v>17.709959062715399</v>
      </c>
      <c r="AA140" s="8">
        <v>40268</v>
      </c>
      <c r="AB140" s="9">
        <v>100520.10506260395</v>
      </c>
      <c r="AC140" s="9">
        <v>522104.89380645752</v>
      </c>
      <c r="AD140" s="51">
        <f t="shared" si="20"/>
        <v>19.25285632351617</v>
      </c>
      <c r="AF140" s="8">
        <v>40268</v>
      </c>
      <c r="AG140" s="9">
        <v>111052.26505768299</v>
      </c>
      <c r="AH140" s="9">
        <v>583172.88983154297</v>
      </c>
      <c r="AI140" s="51">
        <f t="shared" si="21"/>
        <v>19.04276879018877</v>
      </c>
    </row>
    <row r="141" spans="1:35">
      <c r="A141" s="2">
        <v>40298</v>
      </c>
      <c r="B141" s="3">
        <v>28085.671677894592</v>
      </c>
      <c r="C141" s="3">
        <v>75842.099883675575</v>
      </c>
      <c r="D141" s="4">
        <f t="shared" si="22"/>
        <v>37.031769585720312</v>
      </c>
      <c r="E141" s="51">
        <f t="shared" si="16"/>
        <v>17.819700780440773</v>
      </c>
      <c r="G141" s="8">
        <v>40298</v>
      </c>
      <c r="H141" s="9">
        <v>25560.677787208559</v>
      </c>
      <c r="I141" s="9">
        <v>65036.609888672829</v>
      </c>
      <c r="J141" s="10">
        <v>39.301983653456638</v>
      </c>
      <c r="K141" s="4">
        <f t="shared" si="17"/>
        <v>19.387050212474442</v>
      </c>
      <c r="M141" s="8">
        <v>40298</v>
      </c>
      <c r="N141" s="9">
        <v>27264.350177650453</v>
      </c>
      <c r="O141" s="9">
        <v>73469.839883446693</v>
      </c>
      <c r="P141" s="10">
        <f t="shared" si="23"/>
        <v>37.109581592804467</v>
      </c>
      <c r="Q141" s="4">
        <f t="shared" si="18"/>
        <v>19.161942943371219</v>
      </c>
      <c r="V141" s="8">
        <v>40298</v>
      </c>
      <c r="W141" s="9">
        <v>113636.44505608082</v>
      </c>
      <c r="X141" s="9">
        <v>637701.19631195068</v>
      </c>
      <c r="Y141" s="61">
        <f t="shared" si="19"/>
        <v>17.819700780440773</v>
      </c>
      <c r="AA141" s="8">
        <v>40298</v>
      </c>
      <c r="AB141" s="9">
        <v>100422.0250607729</v>
      </c>
      <c r="AC141" s="9">
        <v>517985.06714630127</v>
      </c>
      <c r="AD141" s="51">
        <f t="shared" si="20"/>
        <v>19.387050212474442</v>
      </c>
      <c r="AF141" s="8">
        <v>40298</v>
      </c>
      <c r="AG141" s="9">
        <v>110954.18505585194</v>
      </c>
      <c r="AH141" s="9">
        <v>579034.10621643066</v>
      </c>
      <c r="AI141" s="51">
        <f t="shared" si="21"/>
        <v>19.161942943371219</v>
      </c>
    </row>
    <row r="142" spans="1:35">
      <c r="A142" s="2">
        <v>40329</v>
      </c>
      <c r="B142" s="3">
        <v>28112.595310707093</v>
      </c>
      <c r="C142" s="3">
        <v>75494.189880013466</v>
      </c>
      <c r="D142" s="4">
        <f t="shared" si="22"/>
        <v>37.238091243031803</v>
      </c>
      <c r="E142" s="51">
        <f t="shared" si="16"/>
        <v>16.688240068943479</v>
      </c>
      <c r="G142" s="8">
        <v>40329</v>
      </c>
      <c r="H142" s="9">
        <v>25587.601420021056</v>
      </c>
      <c r="I142" s="9">
        <v>64688.699885010719</v>
      </c>
      <c r="J142" s="10">
        <v>39.554978636925831</v>
      </c>
      <c r="K142" s="4">
        <f t="shared" si="17"/>
        <v>18.02327099707</v>
      </c>
      <c r="M142" s="8">
        <v>40329</v>
      </c>
      <c r="N142" s="9">
        <v>27291.273810462953</v>
      </c>
      <c r="O142" s="9">
        <v>73121.929879784584</v>
      </c>
      <c r="P142" s="10">
        <f t="shared" si="23"/>
        <v>37.322967070659807</v>
      </c>
      <c r="Q142" s="4">
        <f t="shared" si="18"/>
        <v>17.961359109733298</v>
      </c>
      <c r="V142" s="8">
        <v>40329</v>
      </c>
      <c r="W142" s="9">
        <v>111836.54102241993</v>
      </c>
      <c r="X142" s="9">
        <v>670151.79887390137</v>
      </c>
      <c r="Y142" s="61">
        <f t="shared" si="19"/>
        <v>16.688240068943479</v>
      </c>
      <c r="AA142" s="8">
        <v>40329</v>
      </c>
      <c r="AB142" s="9">
        <v>98622.121027112007</v>
      </c>
      <c r="AC142" s="9">
        <v>547193.24279785156</v>
      </c>
      <c r="AD142" s="51">
        <f t="shared" si="20"/>
        <v>18.02327099707</v>
      </c>
      <c r="AF142" s="8">
        <v>40329</v>
      </c>
      <c r="AG142" s="9">
        <v>109154.28102219105</v>
      </c>
      <c r="AH142" s="9">
        <v>607717.26880645752</v>
      </c>
      <c r="AI142" s="51">
        <f t="shared" si="21"/>
        <v>17.961359109733298</v>
      </c>
    </row>
    <row r="143" spans="1:35">
      <c r="A143" s="2">
        <v>40359</v>
      </c>
      <c r="B143" s="3">
        <v>27984.220354652403</v>
      </c>
      <c r="C143" s="3">
        <v>75746.879882454872</v>
      </c>
      <c r="D143" s="4">
        <f t="shared" si="22"/>
        <v>36.94438688178144</v>
      </c>
      <c r="E143" s="51">
        <f t="shared" si="16"/>
        <v>16.941412310845315</v>
      </c>
      <c r="G143" s="8">
        <v>40359</v>
      </c>
      <c r="H143" s="9">
        <v>25404.433465919494</v>
      </c>
      <c r="I143" s="9">
        <v>64939.389887452126</v>
      </c>
      <c r="J143" s="10">
        <v>39.120221963816526</v>
      </c>
      <c r="K143" s="4">
        <f t="shared" si="17"/>
        <v>18.336560861352744</v>
      </c>
      <c r="M143" s="8">
        <v>40359</v>
      </c>
      <c r="N143" s="9">
        <v>27162.898854408264</v>
      </c>
      <c r="O143" s="9">
        <v>73374.61988222599</v>
      </c>
      <c r="P143" s="10">
        <f t="shared" si="23"/>
        <v>37.019474714836797</v>
      </c>
      <c r="Q143" s="4">
        <f t="shared" si="18"/>
        <v>18.281127291695238</v>
      </c>
      <c r="V143" s="8">
        <v>40359</v>
      </c>
      <c r="W143" s="9">
        <v>113407.43106758595</v>
      </c>
      <c r="X143" s="9">
        <v>669409.54500579834</v>
      </c>
      <c r="Y143" s="61">
        <f t="shared" si="19"/>
        <v>16.941412310845315</v>
      </c>
      <c r="AA143" s="8">
        <v>40359</v>
      </c>
      <c r="AB143" s="9">
        <v>100191.01107227802</v>
      </c>
      <c r="AC143" s="9">
        <v>546400.23191833496</v>
      </c>
      <c r="AD143" s="51">
        <f t="shared" si="20"/>
        <v>18.336560861352744</v>
      </c>
      <c r="AF143" s="8">
        <v>40359</v>
      </c>
      <c r="AG143" s="9">
        <v>110725.17106735706</v>
      </c>
      <c r="AH143" s="9">
        <v>605680.21490478516</v>
      </c>
      <c r="AI143" s="51">
        <f t="shared" si="21"/>
        <v>18.281127291695238</v>
      </c>
    </row>
    <row r="144" spans="1:35">
      <c r="A144" s="2">
        <v>40390</v>
      </c>
      <c r="B144" s="3">
        <v>28125.595374183657</v>
      </c>
      <c r="C144" s="3">
        <v>75167.079894661903</v>
      </c>
      <c r="D144" s="4">
        <f t="shared" si="22"/>
        <v>37.41743781133772</v>
      </c>
      <c r="E144" s="51">
        <f t="shared" si="16"/>
        <v>16.786413687422534</v>
      </c>
      <c r="G144" s="8">
        <v>40390</v>
      </c>
      <c r="H144" s="9">
        <v>25662.808485450743</v>
      </c>
      <c r="I144" s="9">
        <v>64959.589899659157</v>
      </c>
      <c r="J144" s="10">
        <v>39.50580433942271</v>
      </c>
      <c r="K144" s="4">
        <f t="shared" si="17"/>
        <v>18.252070027747187</v>
      </c>
      <c r="M144" s="8">
        <v>40390</v>
      </c>
      <c r="N144" s="9">
        <v>27421.273873939514</v>
      </c>
      <c r="O144" s="9">
        <v>73394.819894433022</v>
      </c>
      <c r="P144" s="10">
        <f t="shared" si="23"/>
        <v>37.361320476541437</v>
      </c>
      <c r="Q144" s="4">
        <f t="shared" si="18"/>
        <v>18.194992413784316</v>
      </c>
      <c r="V144" s="8">
        <v>40390</v>
      </c>
      <c r="W144" s="9">
        <v>112756.21108162403</v>
      </c>
      <c r="X144" s="9">
        <v>671711.14200592041</v>
      </c>
      <c r="Y144" s="61">
        <f t="shared" si="19"/>
        <v>16.786413687422534</v>
      </c>
      <c r="AA144" s="8">
        <v>40390</v>
      </c>
      <c r="AB144" s="9">
        <v>100139.79108631611</v>
      </c>
      <c r="AC144" s="9">
        <v>548648.95288085938</v>
      </c>
      <c r="AD144" s="51">
        <f t="shared" si="20"/>
        <v>18.252070027747187</v>
      </c>
      <c r="AF144" s="8">
        <v>40390</v>
      </c>
      <c r="AG144" s="9">
        <v>110673.95108139515</v>
      </c>
      <c r="AH144" s="9">
        <v>608265.99189758301</v>
      </c>
      <c r="AI144" s="51">
        <f t="shared" si="21"/>
        <v>18.194992413784316</v>
      </c>
    </row>
    <row r="145" spans="1:35">
      <c r="A145" s="2">
        <v>40421</v>
      </c>
      <c r="B145" s="3">
        <v>27946.842371253966</v>
      </c>
      <c r="C145" s="3">
        <v>74637.739898324013</v>
      </c>
      <c r="D145" s="4">
        <f t="shared" si="22"/>
        <v>37.443312738736232</v>
      </c>
      <c r="E145" s="51">
        <f t="shared" si="16"/>
        <v>16.804568182478416</v>
      </c>
      <c r="G145" s="8">
        <v>40421</v>
      </c>
      <c r="H145" s="9">
        <v>25576.539486427308</v>
      </c>
      <c r="I145" s="9">
        <v>64610.249903321266</v>
      </c>
      <c r="J145" s="10">
        <v>39.585885404712783</v>
      </c>
      <c r="K145" s="4">
        <f t="shared" si="17"/>
        <v>18.289291380691513</v>
      </c>
      <c r="M145" s="8">
        <v>40421</v>
      </c>
      <c r="N145" s="9">
        <v>27242.520871009827</v>
      </c>
      <c r="O145" s="9">
        <v>72865.479898095131</v>
      </c>
      <c r="P145" s="10">
        <f t="shared" si="23"/>
        <v>37.387417071992694</v>
      </c>
      <c r="Q145" s="4">
        <f t="shared" si="18"/>
        <v>18.218922208720123</v>
      </c>
      <c r="V145" s="8">
        <v>40421</v>
      </c>
      <c r="W145" s="9">
        <v>112094.12108528614</v>
      </c>
      <c r="X145" s="9">
        <v>667045.53112030029</v>
      </c>
      <c r="Y145" s="61">
        <f t="shared" si="19"/>
        <v>16.804568182478416</v>
      </c>
      <c r="AA145" s="8">
        <v>40421</v>
      </c>
      <c r="AB145" s="9">
        <v>99657.701089978218</v>
      </c>
      <c r="AC145" s="9">
        <v>544896.45889282227</v>
      </c>
      <c r="AD145" s="51">
        <f t="shared" si="20"/>
        <v>18.289291380691513</v>
      </c>
      <c r="AF145" s="8">
        <v>40421</v>
      </c>
      <c r="AG145" s="9">
        <v>110011.86108505726</v>
      </c>
      <c r="AH145" s="9">
        <v>603832.9810333252</v>
      </c>
      <c r="AI145" s="51">
        <f t="shared" si="21"/>
        <v>18.218922208720123</v>
      </c>
    </row>
    <row r="146" spans="1:35">
      <c r="A146" s="2">
        <v>40451</v>
      </c>
      <c r="B146" s="3">
        <v>27676.204773597718</v>
      </c>
      <c r="C146" s="3">
        <v>74324.029906868935</v>
      </c>
      <c r="D146" s="4">
        <f t="shared" si="22"/>
        <v>37.237223019630584</v>
      </c>
      <c r="E146" s="51">
        <f t="shared" si="16"/>
        <v>16.946569341707377</v>
      </c>
      <c r="G146" s="8">
        <v>40451</v>
      </c>
      <c r="H146" s="9">
        <v>25305.901888771055</v>
      </c>
      <c r="I146" s="9">
        <v>64296.539911866188</v>
      </c>
      <c r="J146" s="10">
        <v>39.35810841992253</v>
      </c>
      <c r="K146" s="4">
        <f t="shared" si="17"/>
        <v>18.440558801222934</v>
      </c>
      <c r="M146" s="8">
        <v>40451</v>
      </c>
      <c r="N146" s="9">
        <v>26971.883273353578</v>
      </c>
      <c r="O146" s="9">
        <v>72551.769906640053</v>
      </c>
      <c r="P146" s="10">
        <f t="shared" si="23"/>
        <v>37.176051401724749</v>
      </c>
      <c r="Q146" s="4">
        <f t="shared" si="18"/>
        <v>18.401365300205754</v>
      </c>
      <c r="V146" s="8">
        <v>40451</v>
      </c>
      <c r="W146" s="9">
        <v>111977.41109383106</v>
      </c>
      <c r="X146" s="9">
        <v>660767.43225097656</v>
      </c>
      <c r="Y146" s="61">
        <f t="shared" si="19"/>
        <v>16.946569341707377</v>
      </c>
      <c r="AA146" s="8">
        <v>40451</v>
      </c>
      <c r="AB146" s="9">
        <v>99540.99109852314</v>
      </c>
      <c r="AC146" s="9">
        <v>539793.78917694092</v>
      </c>
      <c r="AD146" s="51">
        <f t="shared" si="20"/>
        <v>18.440558801222934</v>
      </c>
      <c r="AF146" s="8">
        <v>40451</v>
      </c>
      <c r="AG146" s="9">
        <v>109895.15109360218</v>
      </c>
      <c r="AH146" s="9">
        <v>597211.94216156006</v>
      </c>
      <c r="AI146" s="51">
        <f t="shared" si="21"/>
        <v>18.401365300205754</v>
      </c>
    </row>
    <row r="147" spans="1:35">
      <c r="A147" s="2">
        <v>40482</v>
      </c>
      <c r="B147" s="3">
        <v>27583.454773597718</v>
      </c>
      <c r="C147" s="3">
        <v>73824.029906868935</v>
      </c>
      <c r="D147" s="4">
        <f t="shared" si="22"/>
        <v>37.363789010698838</v>
      </c>
      <c r="E147" s="51">
        <f t="shared" si="16"/>
        <v>16.613561049575551</v>
      </c>
      <c r="G147" s="8">
        <v>40482</v>
      </c>
      <c r="H147" s="9">
        <v>25264.901888771055</v>
      </c>
      <c r="I147" s="9">
        <v>64246.539911866188</v>
      </c>
      <c r="J147" s="10">
        <v>39.32492228130824</v>
      </c>
      <c r="K147" s="4">
        <f t="shared" si="17"/>
        <v>18.13071248481674</v>
      </c>
      <c r="M147" s="8">
        <v>40482</v>
      </c>
      <c r="N147" s="9">
        <v>26930.883273353578</v>
      </c>
      <c r="O147" s="9">
        <v>72501.769906640053</v>
      </c>
      <c r="P147" s="10">
        <f t="shared" si="23"/>
        <v>37.145139088372957</v>
      </c>
      <c r="Q147" s="4">
        <f t="shared" si="18"/>
        <v>18.137068552744395</v>
      </c>
      <c r="V147" s="8">
        <v>40482</v>
      </c>
      <c r="W147" s="9">
        <v>110458.99109566212</v>
      </c>
      <c r="X147" s="9">
        <v>664872.45429229736</v>
      </c>
      <c r="Y147" s="61">
        <f t="shared" si="19"/>
        <v>16.613561049575551</v>
      </c>
      <c r="AA147" s="8">
        <v>40482</v>
      </c>
      <c r="AB147" s="9">
        <v>98782.571100354195</v>
      </c>
      <c r="AC147" s="9">
        <v>544835.57214355469</v>
      </c>
      <c r="AD147" s="51">
        <f t="shared" si="20"/>
        <v>18.13071248481674</v>
      </c>
      <c r="AF147" s="8">
        <v>40482</v>
      </c>
      <c r="AG147" s="9">
        <v>109136.73109543324</v>
      </c>
      <c r="AH147" s="9">
        <v>601733.02415466309</v>
      </c>
      <c r="AI147" s="51">
        <f t="shared" si="21"/>
        <v>18.137068552744395</v>
      </c>
    </row>
    <row r="148" spans="1:35">
      <c r="A148" s="2">
        <v>40512</v>
      </c>
      <c r="B148" s="3">
        <v>27405.838872184755</v>
      </c>
      <c r="C148" s="3">
        <v>72906.929906964302</v>
      </c>
      <c r="D148" s="4">
        <f t="shared" si="22"/>
        <v>37.590169970340312</v>
      </c>
      <c r="E148" s="51">
        <f t="shared" si="16"/>
        <v>16.766595650513985</v>
      </c>
      <c r="G148" s="8">
        <v>40512</v>
      </c>
      <c r="H148" s="9">
        <v>25087.285987358093</v>
      </c>
      <c r="I148" s="9">
        <v>63329.439911961555</v>
      </c>
      <c r="J148" s="10">
        <v>39.613939460436711</v>
      </c>
      <c r="K148" s="4">
        <f t="shared" si="17"/>
        <v>18.317631350476091</v>
      </c>
      <c r="M148" s="8">
        <v>40512</v>
      </c>
      <c r="N148" s="9">
        <v>26753.267371940612</v>
      </c>
      <c r="O148" s="9">
        <v>71584.66990673542</v>
      </c>
      <c r="P148" s="10">
        <f t="shared" si="23"/>
        <v>37.372900380481312</v>
      </c>
      <c r="Q148" s="4">
        <f t="shared" si="18"/>
        <v>18.300266771206193</v>
      </c>
      <c r="V148" s="8">
        <v>40512</v>
      </c>
      <c r="W148" s="9">
        <v>110545.01111376286</v>
      </c>
      <c r="X148" s="9">
        <v>659316.97416687012</v>
      </c>
      <c r="Y148" s="61">
        <f t="shared" si="19"/>
        <v>16.766595650513985</v>
      </c>
      <c r="AA148" s="8">
        <v>40512</v>
      </c>
      <c r="AB148" s="9">
        <v>98971.661118149757</v>
      </c>
      <c r="AC148" s="9">
        <v>540308.18299865723</v>
      </c>
      <c r="AD148" s="51">
        <f t="shared" si="20"/>
        <v>18.317631350476091</v>
      </c>
      <c r="AF148" s="8">
        <v>40512</v>
      </c>
      <c r="AG148" s="9">
        <v>109222.75111353397</v>
      </c>
      <c r="AH148" s="9">
        <v>596836.9340133667</v>
      </c>
      <c r="AI148" s="51">
        <f t="shared" si="21"/>
        <v>18.300266771206193</v>
      </c>
    </row>
    <row r="149" spans="1:35">
      <c r="A149" s="2">
        <v>40543</v>
      </c>
      <c r="B149" s="3">
        <v>15574.20758190155</v>
      </c>
      <c r="C149" s="3">
        <v>51589.85998737812</v>
      </c>
      <c r="D149" s="4">
        <f t="shared" si="22"/>
        <v>30.188505232834334</v>
      </c>
      <c r="E149" s="51">
        <f t="shared" si="16"/>
        <v>13.306646785297275</v>
      </c>
      <c r="G149" s="8">
        <v>40543</v>
      </c>
      <c r="H149" s="9">
        <v>13306.454697074891</v>
      </c>
      <c r="I149" s="9">
        <v>42962.369992375374</v>
      </c>
      <c r="J149" s="10">
        <v>30.972347892903525</v>
      </c>
      <c r="K149" s="4">
        <f t="shared" si="17"/>
        <v>14.357984207692434</v>
      </c>
      <c r="M149" s="8">
        <v>40543</v>
      </c>
      <c r="N149" s="9">
        <v>14921.636081657409</v>
      </c>
      <c r="O149" s="9">
        <v>50267.599987149239</v>
      </c>
      <c r="P149" s="10">
        <f t="shared" si="23"/>
        <v>29.684401255425126</v>
      </c>
      <c r="Q149" s="4">
        <f t="shared" si="18"/>
        <v>14.516472112002141</v>
      </c>
      <c r="V149" s="8">
        <v>40543</v>
      </c>
      <c r="W149" s="9">
        <v>85952.955224633217</v>
      </c>
      <c r="X149" s="9">
        <v>645940.00736236572</v>
      </c>
      <c r="Y149" s="61">
        <f t="shared" si="19"/>
        <v>13.306646785297275</v>
      </c>
      <c r="AA149" s="8">
        <v>40543</v>
      </c>
      <c r="AB149" s="9">
        <v>75646.96522963047</v>
      </c>
      <c r="AC149" s="9">
        <v>526863.41017913818</v>
      </c>
      <c r="AD149" s="51">
        <f t="shared" si="20"/>
        <v>14.357984207692434</v>
      </c>
      <c r="AF149" s="8">
        <v>40543</v>
      </c>
      <c r="AG149" s="9">
        <v>84630.695224404335</v>
      </c>
      <c r="AH149" s="9">
        <v>582997.67720031738</v>
      </c>
      <c r="AI149" s="51">
        <f t="shared" si="21"/>
        <v>14.516472112002141</v>
      </c>
    </row>
    <row r="150" spans="1:35">
      <c r="A150" s="2">
        <v>40574</v>
      </c>
      <c r="B150" s="3">
        <v>15886.496569900513</v>
      </c>
      <c r="C150" s="3">
        <v>50875.149966001511</v>
      </c>
      <c r="D150" s="4">
        <f t="shared" si="22"/>
        <v>31.22643683707474</v>
      </c>
      <c r="E150" s="51">
        <f t="shared" si="16"/>
        <v>13.299189633691769</v>
      </c>
      <c r="G150" s="8">
        <v>40574</v>
      </c>
      <c r="H150" s="9">
        <v>13900.996185073853</v>
      </c>
      <c r="I150" s="9">
        <v>44465.659970998764</v>
      </c>
      <c r="J150" s="10">
        <v>31.262318369142189</v>
      </c>
      <c r="K150" s="4">
        <f t="shared" si="17"/>
        <v>14.733739638171409</v>
      </c>
      <c r="M150" s="8">
        <v>40574</v>
      </c>
      <c r="N150" s="9">
        <v>15233.925069656372</v>
      </c>
      <c r="O150" s="9">
        <v>49552.889965772629</v>
      </c>
      <c r="P150" s="10">
        <f t="shared" si="23"/>
        <v>30.742758051404895</v>
      </c>
      <c r="Q150" s="4">
        <f t="shared" si="18"/>
        <v>14.526951450793488</v>
      </c>
      <c r="V150" s="8">
        <v>40574</v>
      </c>
      <c r="W150" s="9">
        <v>85724.345204114914</v>
      </c>
      <c r="X150" s="9">
        <v>644583.22322845459</v>
      </c>
      <c r="Y150" s="61">
        <f t="shared" si="19"/>
        <v>13.299189633691769</v>
      </c>
      <c r="AA150" s="8">
        <v>40574</v>
      </c>
      <c r="AB150" s="9">
        <v>77636.355209112167</v>
      </c>
      <c r="AC150" s="9">
        <v>526929.05613708496</v>
      </c>
      <c r="AD150" s="51">
        <f t="shared" si="20"/>
        <v>14.733739638171409</v>
      </c>
      <c r="AF150" s="8">
        <v>40574</v>
      </c>
      <c r="AG150" s="9">
        <v>84402.085203886032</v>
      </c>
      <c r="AH150" s="9">
        <v>581003.42311859131</v>
      </c>
      <c r="AI150" s="51">
        <f t="shared" si="21"/>
        <v>14.526951450793488</v>
      </c>
    </row>
    <row r="151" spans="1:35">
      <c r="A151" s="2">
        <v>40602</v>
      </c>
      <c r="B151" s="3">
        <v>15700.999069900512</v>
      </c>
      <c r="C151" s="3">
        <v>49202.149966001511</v>
      </c>
      <c r="D151" s="4">
        <f t="shared" si="22"/>
        <v>31.911205263895663</v>
      </c>
      <c r="E151" s="51">
        <f t="shared" si="16"/>
        <v>12.663230055049917</v>
      </c>
      <c r="G151" s="8">
        <v>40602</v>
      </c>
      <c r="H151" s="9">
        <v>13717.298685073853</v>
      </c>
      <c r="I151" s="9">
        <v>43392.659970998764</v>
      </c>
      <c r="J151" s="10">
        <v>31.612025384573638</v>
      </c>
      <c r="K151" s="4">
        <f t="shared" si="17"/>
        <v>14.215856747957153</v>
      </c>
      <c r="M151" s="8">
        <v>40602</v>
      </c>
      <c r="N151" s="9">
        <v>15048.427569656373</v>
      </c>
      <c r="O151" s="9">
        <v>47879.889965772629</v>
      </c>
      <c r="P151" s="10">
        <f t="shared" si="23"/>
        <v>31.429536660200924</v>
      </c>
      <c r="Q151" s="4">
        <f t="shared" si="18"/>
        <v>13.877079978040779</v>
      </c>
      <c r="V151" s="8">
        <v>40602</v>
      </c>
      <c r="W151" s="9">
        <v>82704.535034894943</v>
      </c>
      <c r="X151" s="9">
        <v>653107.7353515625</v>
      </c>
      <c r="Y151" s="61">
        <f t="shared" si="19"/>
        <v>12.663230055049917</v>
      </c>
      <c r="AA151" s="8">
        <v>40602</v>
      </c>
      <c r="AB151" s="9">
        <v>75866.545039892197</v>
      </c>
      <c r="AC151" s="9">
        <v>533675.50324249268</v>
      </c>
      <c r="AD151" s="51">
        <f t="shared" si="20"/>
        <v>14.215856747957153</v>
      </c>
      <c r="AF151" s="8">
        <v>40602</v>
      </c>
      <c r="AG151" s="9">
        <v>81382.275034666061</v>
      </c>
      <c r="AH151" s="9">
        <v>586451.00527954102</v>
      </c>
      <c r="AI151" s="51">
        <f t="shared" si="21"/>
        <v>13.877079978040779</v>
      </c>
    </row>
    <row r="152" spans="1:35">
      <c r="A152" s="2">
        <v>40633</v>
      </c>
      <c r="B152" s="3">
        <v>11030.09443397522</v>
      </c>
      <c r="C152" s="3">
        <v>35382.979943037033</v>
      </c>
      <c r="D152" s="4">
        <f t="shared" si="22"/>
        <v>31.173446814633877</v>
      </c>
      <c r="E152" s="51">
        <f t="shared" si="16"/>
        <v>8.6543901459621662</v>
      </c>
      <c r="G152" s="8">
        <v>40633</v>
      </c>
      <c r="H152" s="9">
        <v>9424.9440491485602</v>
      </c>
      <c r="I152" s="9">
        <v>30593.489948034286</v>
      </c>
      <c r="J152" s="10">
        <v>30.807024844689671</v>
      </c>
      <c r="K152" s="4">
        <f t="shared" si="17"/>
        <v>9.4841018259886258</v>
      </c>
      <c r="M152" s="8">
        <v>40633</v>
      </c>
      <c r="N152" s="9">
        <v>10377.522933731079</v>
      </c>
      <c r="O152" s="9">
        <v>34060.719942808151</v>
      </c>
      <c r="P152" s="10">
        <f t="shared" si="23"/>
        <v>30.467714573139169</v>
      </c>
      <c r="Q152" s="4">
        <f t="shared" si="18"/>
        <v>9.3789278638093077</v>
      </c>
      <c r="V152" s="8">
        <v>40633</v>
      </c>
      <c r="W152" s="9">
        <v>59231.974962949753</v>
      </c>
      <c r="X152" s="9">
        <v>684415.35410308838</v>
      </c>
      <c r="Y152" s="61">
        <f t="shared" si="19"/>
        <v>8.6543901459621662</v>
      </c>
      <c r="AA152" s="8">
        <v>40633</v>
      </c>
      <c r="AB152" s="9">
        <v>53611.984967947006</v>
      </c>
      <c r="AC152" s="9">
        <v>565282.67991638184</v>
      </c>
      <c r="AD152" s="51">
        <f t="shared" si="20"/>
        <v>9.4841018259886258</v>
      </c>
      <c r="AF152" s="8">
        <v>40633</v>
      </c>
      <c r="AG152" s="9">
        <v>57909.714962720871</v>
      </c>
      <c r="AH152" s="9">
        <v>617444.93404388428</v>
      </c>
      <c r="AI152" s="51">
        <f t="shared" si="21"/>
        <v>9.3789278638093077</v>
      </c>
    </row>
    <row r="153" spans="1:35">
      <c r="A153" s="2">
        <v>40663</v>
      </c>
      <c r="B153" s="3">
        <v>9298.0417441558839</v>
      </c>
      <c r="C153" s="3">
        <v>29367.299990415573</v>
      </c>
      <c r="D153" s="4">
        <f t="shared" si="22"/>
        <v>31.661207353724819</v>
      </c>
      <c r="E153" s="51">
        <f t="shared" si="16"/>
        <v>7.5968393307139337</v>
      </c>
      <c r="G153" s="8">
        <v>40663</v>
      </c>
      <c r="H153" s="9">
        <v>7984.5163593292236</v>
      </c>
      <c r="I153" s="9">
        <v>26627.809995412827</v>
      </c>
      <c r="J153" s="10">
        <v>29.985629162536146</v>
      </c>
      <c r="K153" s="4">
        <f t="shared" si="17"/>
        <v>8.5930642922447227</v>
      </c>
      <c r="M153" s="8">
        <v>40663</v>
      </c>
      <c r="N153" s="9">
        <v>8703.9702439117427</v>
      </c>
      <c r="O153" s="9">
        <v>28345.039990186691</v>
      </c>
      <c r="P153" s="10">
        <f t="shared" si="23"/>
        <v>30.70720749353374</v>
      </c>
      <c r="Q153" s="4">
        <f t="shared" si="18"/>
        <v>8.2621438055641718</v>
      </c>
      <c r="V153" s="8">
        <v>40663</v>
      </c>
      <c r="W153" s="9">
        <v>51235.03000330925</v>
      </c>
      <c r="X153" s="9">
        <v>674425.61008453369</v>
      </c>
      <c r="Y153" s="61">
        <f t="shared" si="19"/>
        <v>7.5968393307139337</v>
      </c>
      <c r="AA153" s="8">
        <v>40663</v>
      </c>
      <c r="AB153" s="9">
        <v>47689.040008306503</v>
      </c>
      <c r="AC153" s="9">
        <v>554971.29296875</v>
      </c>
      <c r="AD153" s="51">
        <f t="shared" si="20"/>
        <v>8.5930642922447227</v>
      </c>
      <c r="AF153" s="8">
        <v>40663</v>
      </c>
      <c r="AG153" s="9">
        <v>50212.770003080368</v>
      </c>
      <c r="AH153" s="9">
        <v>607745.05001068115</v>
      </c>
      <c r="AI153" s="51">
        <f t="shared" si="21"/>
        <v>8.2621438055641718</v>
      </c>
    </row>
    <row r="154" spans="1:35">
      <c r="A154" s="2">
        <v>40694</v>
      </c>
      <c r="B154" s="3">
        <v>8114.1445615386965</v>
      </c>
      <c r="C154" s="3">
        <v>25449.069994688034</v>
      </c>
      <c r="D154" s="4">
        <f t="shared" si="22"/>
        <v>31.883854943352961</v>
      </c>
      <c r="E154" s="51">
        <f t="shared" si="16"/>
        <v>5.9153926883075929</v>
      </c>
      <c r="G154" s="8">
        <v>40694</v>
      </c>
      <c r="H154" s="9">
        <v>7230.4754267120361</v>
      </c>
      <c r="I154" s="9">
        <v>23799.329999685287</v>
      </c>
      <c r="J154" s="10">
        <v>30.381004115694218</v>
      </c>
      <c r="K154" s="4">
        <f t="shared" si="17"/>
        <v>6.778844311219709</v>
      </c>
      <c r="M154" s="8">
        <v>40694</v>
      </c>
      <c r="N154" s="9">
        <v>7667.0730612945554</v>
      </c>
      <c r="O154" s="9">
        <v>24726.809994459152</v>
      </c>
      <c r="P154" s="10">
        <f t="shared" si="23"/>
        <v>31.007125719058031</v>
      </c>
      <c r="Q154" s="4">
        <f t="shared" si="18"/>
        <v>6.4331538201270559</v>
      </c>
      <c r="V154" s="8">
        <v>40694</v>
      </c>
      <c r="W154" s="9">
        <v>41789.309986829758</v>
      </c>
      <c r="X154" s="9">
        <v>706450.31004333496</v>
      </c>
      <c r="Y154" s="61">
        <f t="shared" si="19"/>
        <v>5.9153926883075929</v>
      </c>
      <c r="AA154" s="8">
        <v>40694</v>
      </c>
      <c r="AB154" s="9">
        <v>39533.069991827011</v>
      </c>
      <c r="AC154" s="9">
        <v>583183.03499603271</v>
      </c>
      <c r="AD154" s="51">
        <f t="shared" si="20"/>
        <v>6.778844311219709</v>
      </c>
      <c r="AF154" s="8">
        <v>40694</v>
      </c>
      <c r="AG154" s="9">
        <v>41067.049986600876</v>
      </c>
      <c r="AH154" s="9">
        <v>638365.7399597168</v>
      </c>
      <c r="AI154" s="51">
        <f t="shared" si="21"/>
        <v>6.4331538201270559</v>
      </c>
    </row>
    <row r="155" spans="1:35">
      <c r="A155" s="2">
        <v>40724</v>
      </c>
      <c r="B155" s="3">
        <v>5548.9075933837894</v>
      </c>
      <c r="C155" s="3">
        <v>9087.3599948883057</v>
      </c>
      <c r="D155" s="4">
        <f t="shared" si="22"/>
        <v>61.061822096902539</v>
      </c>
      <c r="E155" s="51">
        <f t="shared" si="16"/>
        <v>3.573889682537791</v>
      </c>
      <c r="G155" s="8">
        <v>40724</v>
      </c>
      <c r="H155" s="3">
        <v>4951.1440777587886</v>
      </c>
      <c r="I155" s="3">
        <v>8084.4600009918213</v>
      </c>
      <c r="J155" s="4">
        <v>61.242730833616228</v>
      </c>
      <c r="K155" s="4">
        <f t="shared" si="17"/>
        <v>4.1259270144087177</v>
      </c>
      <c r="M155" s="8">
        <v>40724</v>
      </c>
      <c r="N155" s="3">
        <v>5148.2200933837894</v>
      </c>
      <c r="O155" s="3">
        <v>8439.8599948883057</v>
      </c>
      <c r="P155" s="4">
        <f t="shared" si="23"/>
        <v>60.998880271732773</v>
      </c>
      <c r="Q155" s="4">
        <f t="shared" si="18"/>
        <v>3.8729566685646839</v>
      </c>
      <c r="V155" s="2">
        <v>40724</v>
      </c>
      <c r="W155" s="3">
        <v>24930.489988327026</v>
      </c>
      <c r="X155" s="3">
        <v>697573.01435852051</v>
      </c>
      <c r="Y155" s="51">
        <f t="shared" si="19"/>
        <v>3.573889682537791</v>
      </c>
      <c r="AA155" s="2">
        <v>40724</v>
      </c>
      <c r="AB155" s="3">
        <v>23587.089994430542</v>
      </c>
      <c r="AC155" s="3">
        <v>571679.76825714111</v>
      </c>
      <c r="AD155" s="51">
        <f t="shared" si="20"/>
        <v>4.1259270144087177</v>
      </c>
      <c r="AF155" s="2">
        <v>40724</v>
      </c>
      <c r="AG155" s="3">
        <v>24282.989988327026</v>
      </c>
      <c r="AH155" s="3">
        <v>626988.42425537109</v>
      </c>
      <c r="AI155" s="51">
        <f t="shared" si="21"/>
        <v>3.8729566685646839</v>
      </c>
    </row>
    <row r="156" spans="1:35">
      <c r="A156" s="2">
        <v>40755</v>
      </c>
      <c r="B156" s="3">
        <v>4185.3659185791012</v>
      </c>
      <c r="C156" s="3">
        <v>6107.9000225067139</v>
      </c>
      <c r="D156" s="4">
        <f t="shared" si="22"/>
        <v>68.523811836419114</v>
      </c>
      <c r="E156" s="51">
        <f t="shared" si="16"/>
        <v>3.068140165197986</v>
      </c>
      <c r="G156" s="8">
        <v>40755</v>
      </c>
      <c r="H156" s="3">
        <v>3658.6024029541018</v>
      </c>
      <c r="I156" s="3">
        <v>5305.0000286102295</v>
      </c>
      <c r="J156" s="4">
        <v>68.965172162544917</v>
      </c>
      <c r="K156" s="4">
        <f t="shared" si="17"/>
        <v>3.5858906689332226</v>
      </c>
      <c r="M156" s="8">
        <v>40755</v>
      </c>
      <c r="N156" s="3">
        <v>3784.6784185791016</v>
      </c>
      <c r="O156" s="3">
        <v>5460.4000225067139</v>
      </c>
      <c r="P156" s="4">
        <f t="shared" si="23"/>
        <v>69.31137651050085</v>
      </c>
      <c r="Q156" s="4">
        <f t="shared" si="18"/>
        <v>3.3165537772595073</v>
      </c>
      <c r="V156" s="2">
        <v>40755</v>
      </c>
      <c r="W156" s="3">
        <v>21242.710008621216</v>
      </c>
      <c r="X156" s="3">
        <v>692364.39226531982</v>
      </c>
      <c r="Y156" s="51">
        <f t="shared" si="19"/>
        <v>3.068140165197986</v>
      </c>
      <c r="AA156" s="2">
        <v>40755</v>
      </c>
      <c r="AB156" s="3">
        <v>20324.310014724731</v>
      </c>
      <c r="AC156" s="3">
        <v>566785.54621887207</v>
      </c>
      <c r="AD156" s="51">
        <f t="shared" si="20"/>
        <v>3.5858906689332226</v>
      </c>
      <c r="AF156" s="2">
        <v>40755</v>
      </c>
      <c r="AG156" s="3">
        <v>20595.210008621216</v>
      </c>
      <c r="AH156" s="3">
        <v>620982.24216461182</v>
      </c>
      <c r="AI156" s="51">
        <f t="shared" si="21"/>
        <v>3.3165537772595073</v>
      </c>
    </row>
    <row r="157" spans="1:35">
      <c r="A157" s="2">
        <v>40786</v>
      </c>
      <c r="B157" s="3">
        <v>3999.0160180664061</v>
      </c>
      <c r="C157" s="3">
        <v>5625.5800266265869</v>
      </c>
      <c r="D157" s="4">
        <f t="shared" si="22"/>
        <v>71.086287976325181</v>
      </c>
      <c r="E157" s="51">
        <f t="shared" si="16"/>
        <v>2.8720369590494195</v>
      </c>
      <c r="G157" s="8">
        <v>40786</v>
      </c>
      <c r="H157" s="3">
        <v>3472.2525024414063</v>
      </c>
      <c r="I157" s="3">
        <v>4822.6800327301025</v>
      </c>
      <c r="J157" s="4">
        <v>71.998400865830945</v>
      </c>
      <c r="K157" s="4">
        <f t="shared" si="17"/>
        <v>3.3537674024316475</v>
      </c>
      <c r="M157" s="8">
        <v>40786</v>
      </c>
      <c r="N157" s="3">
        <v>3598.3285180664061</v>
      </c>
      <c r="O157" s="3">
        <v>4978.0800266265869</v>
      </c>
      <c r="P157" s="4">
        <f t="shared" si="23"/>
        <v>72.283460667964107</v>
      </c>
      <c r="Q157" s="4">
        <f t="shared" si="18"/>
        <v>3.0990407953041093</v>
      </c>
      <c r="V157" s="2">
        <v>40786</v>
      </c>
      <c r="W157" s="3">
        <v>19997.090009689331</v>
      </c>
      <c r="X157" s="3">
        <v>696268.54719543457</v>
      </c>
      <c r="Y157" s="51">
        <f t="shared" si="19"/>
        <v>2.8720369590494195</v>
      </c>
      <c r="AA157" s="2">
        <v>40786</v>
      </c>
      <c r="AB157" s="3">
        <v>19078.690015792847</v>
      </c>
      <c r="AC157" s="3">
        <v>568873.38108062744</v>
      </c>
      <c r="AD157" s="51">
        <f t="shared" si="20"/>
        <v>3.3537674024316475</v>
      </c>
      <c r="AF157" s="2">
        <v>40786</v>
      </c>
      <c r="AG157" s="3">
        <v>19349.590009689331</v>
      </c>
      <c r="AH157" s="3">
        <v>624373.51708984375</v>
      </c>
      <c r="AI157" s="51">
        <f t="shared" si="21"/>
        <v>3.0990407953041093</v>
      </c>
    </row>
    <row r="158" spans="1:35">
      <c r="A158" s="2">
        <v>40816</v>
      </c>
      <c r="B158" s="3">
        <v>1070.7569531250001</v>
      </c>
      <c r="C158" s="3">
        <v>1869.25</v>
      </c>
      <c r="D158" s="4">
        <f t="shared" si="22"/>
        <v>57.282704460345066</v>
      </c>
      <c r="E158" s="51">
        <f t="shared" si="16"/>
        <v>2.2984395702736338</v>
      </c>
      <c r="G158" s="8">
        <v>40816</v>
      </c>
      <c r="H158" s="3">
        <v>784.069453125</v>
      </c>
      <c r="I158" s="3">
        <v>1521.75</v>
      </c>
      <c r="J158" s="4">
        <v>51.524196032528337</v>
      </c>
      <c r="K158" s="4">
        <f t="shared" si="17"/>
        <v>2.6098307105170129</v>
      </c>
      <c r="M158" s="8">
        <v>40816</v>
      </c>
      <c r="N158" s="3">
        <v>784.069453125</v>
      </c>
      <c r="O158" s="3">
        <v>1521.75</v>
      </c>
      <c r="P158" s="4">
        <f t="shared" si="23"/>
        <v>51.524196032528337</v>
      </c>
      <c r="Q158" s="4">
        <f t="shared" si="18"/>
        <v>2.5099601254311916</v>
      </c>
      <c r="V158" s="2">
        <v>40816</v>
      </c>
      <c r="W158" s="3">
        <v>16061.869968414307</v>
      </c>
      <c r="X158" s="3">
        <v>698816.28284454346</v>
      </c>
      <c r="Y158" s="51">
        <f t="shared" si="19"/>
        <v>2.2984395702736338</v>
      </c>
      <c r="AA158" s="2">
        <v>40816</v>
      </c>
      <c r="AB158" s="3">
        <v>14708.369968414307</v>
      </c>
      <c r="AC158" s="3">
        <v>563575.63381958008</v>
      </c>
      <c r="AD158" s="51">
        <f t="shared" si="20"/>
        <v>2.6098307105170129</v>
      </c>
      <c r="AF158" s="2">
        <v>40816</v>
      </c>
      <c r="AG158" s="3">
        <v>15714.369968414307</v>
      </c>
      <c r="AH158" s="3">
        <v>626080.46276092529</v>
      </c>
      <c r="AI158" s="51">
        <f t="shared" si="21"/>
        <v>2.5099601254311916</v>
      </c>
    </row>
    <row r="159" spans="1:35">
      <c r="A159" s="2">
        <v>40847</v>
      </c>
      <c r="B159" s="3">
        <v>870.34635742187504</v>
      </c>
      <c r="C159" s="3">
        <v>1602.7100067138672</v>
      </c>
      <c r="D159" s="4">
        <f t="shared" si="22"/>
        <v>54.304668578590743</v>
      </c>
      <c r="E159" s="51">
        <f t="shared" si="16"/>
        <v>2.0289037946968085</v>
      </c>
      <c r="G159" s="8">
        <v>40847</v>
      </c>
      <c r="H159" s="3">
        <v>583.65885742187504</v>
      </c>
      <c r="I159" s="3">
        <v>1255.2100067138672</v>
      </c>
      <c r="J159" s="4">
        <v>46.498900924944877</v>
      </c>
      <c r="K159" s="4">
        <f t="shared" si="17"/>
        <v>2.2851381198486522</v>
      </c>
      <c r="M159" s="8">
        <v>40847</v>
      </c>
      <c r="N159" s="3">
        <v>583.65885742187504</v>
      </c>
      <c r="O159" s="3">
        <v>1255.2100067138672</v>
      </c>
      <c r="P159" s="4">
        <f t="shared" si="23"/>
        <v>46.498900924944877</v>
      </c>
      <c r="Q159" s="4">
        <f t="shared" si="18"/>
        <v>2.2122009377221077</v>
      </c>
      <c r="V159" s="2">
        <v>40847</v>
      </c>
      <c r="W159" s="3">
        <v>14270.809955596924</v>
      </c>
      <c r="X159" s="3">
        <v>703375.38886260986</v>
      </c>
      <c r="Y159" s="51">
        <f t="shared" si="19"/>
        <v>2.0289037946968085</v>
      </c>
      <c r="AA159" s="2">
        <v>40847</v>
      </c>
      <c r="AB159" s="3">
        <v>12917.309955596924</v>
      </c>
      <c r="AC159" s="3">
        <v>565274.80082702637</v>
      </c>
      <c r="AD159" s="51">
        <f t="shared" si="20"/>
        <v>2.2851381198486522</v>
      </c>
      <c r="AF159" s="2">
        <v>40847</v>
      </c>
      <c r="AG159" s="3">
        <v>13923.309955596924</v>
      </c>
      <c r="AH159" s="3">
        <v>629387.21877288818</v>
      </c>
      <c r="AI159" s="51">
        <f t="shared" si="21"/>
        <v>2.2122009377221077</v>
      </c>
    </row>
    <row r="160" spans="1:35">
      <c r="A160" s="2">
        <v>40877</v>
      </c>
      <c r="B160" s="3">
        <v>3342.4392730712889</v>
      </c>
      <c r="C160" s="3">
        <v>5795.7540254592896</v>
      </c>
      <c r="D160" s="4">
        <f t="shared" si="22"/>
        <v>57.670481845654486</v>
      </c>
      <c r="E160" s="51">
        <f t="shared" si="16"/>
        <v>2.7179648633773241</v>
      </c>
      <c r="G160" s="8">
        <v>40877</v>
      </c>
      <c r="H160" s="3">
        <v>3342.4392730712889</v>
      </c>
      <c r="I160" s="3">
        <v>5795.7540254592896</v>
      </c>
      <c r="J160" s="10">
        <v>57.670481845654493</v>
      </c>
      <c r="K160" s="4">
        <f t="shared" si="17"/>
        <v>3.2045937293664748</v>
      </c>
      <c r="M160" s="8">
        <v>40877</v>
      </c>
      <c r="N160" s="3">
        <v>3342.4392730712889</v>
      </c>
      <c r="O160" s="3">
        <v>5795.7540254592896</v>
      </c>
      <c r="P160" s="10">
        <f t="shared" si="23"/>
        <v>57.670481845654486</v>
      </c>
      <c r="Q160" s="4">
        <f t="shared" si="18"/>
        <v>3.0350866093325801</v>
      </c>
      <c r="V160" s="2">
        <v>40877</v>
      </c>
      <c r="W160" s="3">
        <v>19385.653973579407</v>
      </c>
      <c r="X160" s="3">
        <v>713241.52253723145</v>
      </c>
      <c r="Y160" s="51">
        <f t="shared" si="19"/>
        <v>2.7179648633773241</v>
      </c>
      <c r="AA160" s="2">
        <v>40877</v>
      </c>
      <c r="AB160" s="3">
        <v>18379.653973579407</v>
      </c>
      <c r="AC160" s="3">
        <v>573540.84560394287</v>
      </c>
      <c r="AD160" s="51">
        <f t="shared" si="20"/>
        <v>3.2045937293664748</v>
      </c>
      <c r="AF160" s="2">
        <v>40877</v>
      </c>
      <c r="AG160" s="3">
        <v>19385.653973579407</v>
      </c>
      <c r="AH160" s="3">
        <v>638718.31248474121</v>
      </c>
      <c r="AI160" s="51">
        <f t="shared" si="21"/>
        <v>3.0350866093325801</v>
      </c>
    </row>
    <row r="161" spans="1:35">
      <c r="A161" s="2">
        <v>40908</v>
      </c>
      <c r="B161" s="3">
        <v>3096.6933941650391</v>
      </c>
      <c r="C161" s="3">
        <v>5484.4940156936646</v>
      </c>
      <c r="D161" s="4">
        <f t="shared" si="22"/>
        <v>56.462699846220502</v>
      </c>
      <c r="E161" s="51">
        <f t="shared" si="16"/>
        <v>2.6944301468135086</v>
      </c>
      <c r="G161" s="8">
        <v>40908</v>
      </c>
      <c r="H161" s="3">
        <v>2978.772398071289</v>
      </c>
      <c r="I161" s="3">
        <v>5334.4940156936646</v>
      </c>
      <c r="J161" s="10">
        <v>55.839830156486698</v>
      </c>
      <c r="K161" s="4">
        <f t="shared" si="17"/>
        <v>3.1097660504774205</v>
      </c>
      <c r="M161" s="8">
        <v>40908</v>
      </c>
      <c r="N161" s="3">
        <v>2978.772398071289</v>
      </c>
      <c r="O161" s="3">
        <v>5334.4940156936646</v>
      </c>
      <c r="P161" s="10">
        <f t="shared" si="23"/>
        <v>55.839830156486691</v>
      </c>
      <c r="Q161" s="4">
        <f t="shared" si="18"/>
        <v>2.9430613657647795</v>
      </c>
      <c r="V161" s="2">
        <v>40908</v>
      </c>
      <c r="W161" s="3">
        <v>19558.367505073547</v>
      </c>
      <c r="X161" s="3">
        <v>725881.40866088867</v>
      </c>
      <c r="Y161" s="51">
        <f t="shared" si="19"/>
        <v>2.6944301468135086</v>
      </c>
      <c r="AA161" s="2">
        <v>40908</v>
      </c>
      <c r="AB161" s="3">
        <v>18104.367505073547</v>
      </c>
      <c r="AC161" s="3">
        <v>582177.79766082764</v>
      </c>
      <c r="AD161" s="51">
        <f t="shared" si="20"/>
        <v>3.1097660504774205</v>
      </c>
      <c r="AF161" s="2">
        <v>40908</v>
      </c>
      <c r="AG161" s="3">
        <v>19110.367505073547</v>
      </c>
      <c r="AH161" s="3">
        <v>649336.35864257813</v>
      </c>
      <c r="AI161" s="51">
        <f t="shared" si="21"/>
        <v>2.9430613657647795</v>
      </c>
    </row>
    <row r="162" spans="1:35">
      <c r="A162" s="2">
        <v>40939</v>
      </c>
      <c r="B162" s="3">
        <v>3108.0045416259763</v>
      </c>
      <c r="C162" s="3">
        <v>5645.9940156936646</v>
      </c>
      <c r="D162" s="4">
        <f t="shared" si="22"/>
        <v>55.047960252648764</v>
      </c>
      <c r="E162" s="51">
        <f t="shared" si="16"/>
        <v>2.6584270749715517</v>
      </c>
      <c r="G162" s="8">
        <v>40939</v>
      </c>
      <c r="H162" s="3">
        <v>2990.0835455322267</v>
      </c>
      <c r="I162" s="3">
        <v>5495.9940156936646</v>
      </c>
      <c r="J162" s="10">
        <v>54.404781682696935</v>
      </c>
      <c r="K162" s="4">
        <f t="shared" si="17"/>
        <v>3.0629242067912803</v>
      </c>
      <c r="M162" s="8">
        <v>40939</v>
      </c>
      <c r="N162" s="3">
        <v>2990.0835455322267</v>
      </c>
      <c r="O162" s="3">
        <v>5495.9940156936646</v>
      </c>
      <c r="P162" s="10">
        <f t="shared" si="23"/>
        <v>54.404781682696935</v>
      </c>
      <c r="Q162" s="4">
        <f t="shared" si="18"/>
        <v>2.9017827350239553</v>
      </c>
      <c r="V162" s="2">
        <v>40939</v>
      </c>
      <c r="W162" s="3">
        <v>19776.867505073547</v>
      </c>
      <c r="X162" s="3">
        <v>743931.16483306885</v>
      </c>
      <c r="Y162" s="51">
        <f t="shared" si="19"/>
        <v>2.6584270749715517</v>
      </c>
      <c r="AA162" s="2">
        <v>40939</v>
      </c>
      <c r="AB162" s="3">
        <v>18322.867505073547</v>
      </c>
      <c r="AC162" s="3">
        <v>598214.85182189941</v>
      </c>
      <c r="AD162" s="51">
        <f t="shared" si="20"/>
        <v>3.0629242067912803</v>
      </c>
      <c r="AF162" s="2">
        <v>40939</v>
      </c>
      <c r="AG162" s="3">
        <v>19328.867505073547</v>
      </c>
      <c r="AH162" s="3">
        <v>666103.19483184814</v>
      </c>
      <c r="AI162" s="51">
        <f t="shared" si="21"/>
        <v>2.9017827350239553</v>
      </c>
    </row>
    <row r="163" spans="1:35">
      <c r="A163" s="2">
        <v>40968</v>
      </c>
      <c r="B163" s="3">
        <v>3207.4545416259766</v>
      </c>
      <c r="C163" s="3">
        <v>5840.9940156936646</v>
      </c>
      <c r="D163" s="4">
        <f t="shared" si="22"/>
        <v>54.912820198208436</v>
      </c>
      <c r="E163" s="51">
        <f t="shared" si="16"/>
        <v>3.0282005232865061</v>
      </c>
      <c r="G163" s="8">
        <v>40968</v>
      </c>
      <c r="H163" s="3">
        <v>2990.0835455322267</v>
      </c>
      <c r="I163" s="3">
        <v>5495.9940156936646</v>
      </c>
      <c r="J163" s="10">
        <v>54.404781682696935</v>
      </c>
      <c r="K163" s="4">
        <f t="shared" si="17"/>
        <v>3.2040437454988471</v>
      </c>
      <c r="M163" s="8">
        <v>40968</v>
      </c>
      <c r="N163" s="3">
        <v>3089.5335455322265</v>
      </c>
      <c r="O163" s="3">
        <v>5690.9940156936646</v>
      </c>
      <c r="P163" s="10">
        <f t="shared" si="23"/>
        <v>54.288117981014061</v>
      </c>
      <c r="Q163" s="4">
        <f t="shared" si="18"/>
        <v>3.3187026468663219</v>
      </c>
      <c r="V163" s="2">
        <v>40968</v>
      </c>
      <c r="W163" s="3">
        <v>22703.628506660461</v>
      </c>
      <c r="X163" s="3">
        <v>749739.93076324463</v>
      </c>
      <c r="Y163" s="51">
        <f t="shared" si="19"/>
        <v>3.0282005232865061</v>
      </c>
      <c r="AA163" s="2">
        <v>40968</v>
      </c>
      <c r="AB163" s="3">
        <v>19284.628506660461</v>
      </c>
      <c r="AC163" s="3">
        <v>601884.05772399902</v>
      </c>
      <c r="AD163" s="51">
        <f t="shared" si="20"/>
        <v>3.2040437454988471</v>
      </c>
      <c r="AF163" s="2">
        <v>40968</v>
      </c>
      <c r="AG163" s="3">
        <v>22255.628506660461</v>
      </c>
      <c r="AH163" s="3">
        <v>670612.31073760986</v>
      </c>
      <c r="AI163" s="51">
        <f t="shared" si="21"/>
        <v>3.3187026468663219</v>
      </c>
    </row>
    <row r="164" spans="1:35">
      <c r="A164" s="2">
        <v>40999</v>
      </c>
      <c r="B164" s="3">
        <v>3207.4545416259766</v>
      </c>
      <c r="C164" s="3">
        <v>5840.9940156936646</v>
      </c>
      <c r="D164" s="4">
        <f t="shared" si="22"/>
        <v>54.912820198208436</v>
      </c>
      <c r="E164" s="51">
        <f t="shared" si="16"/>
        <v>3.0743912513310407</v>
      </c>
      <c r="G164" s="8">
        <v>40999</v>
      </c>
      <c r="H164" s="3">
        <v>2990.0835455322267</v>
      </c>
      <c r="I164" s="3">
        <v>5495.9940156936646</v>
      </c>
      <c r="J164" s="10">
        <v>54.404781682696935</v>
      </c>
      <c r="K164" s="4">
        <f t="shared" si="17"/>
        <v>3.2755477615192126</v>
      </c>
      <c r="M164" s="8">
        <v>40999</v>
      </c>
      <c r="N164" s="3">
        <v>3089.5335455322265</v>
      </c>
      <c r="O164" s="3">
        <v>5690.9940156936646</v>
      </c>
      <c r="P164" s="10">
        <f t="shared" si="23"/>
        <v>54.288117981014061</v>
      </c>
      <c r="Q164" s="4">
        <f t="shared" si="18"/>
        <v>3.3743087515443033</v>
      </c>
      <c r="V164" s="2">
        <v>40999</v>
      </c>
      <c r="W164" s="3">
        <v>23414.958508491516</v>
      </c>
      <c r="X164" s="3">
        <v>761612.8395614624</v>
      </c>
      <c r="Y164" s="51">
        <f t="shared" si="19"/>
        <v>3.0743912513310407</v>
      </c>
      <c r="AA164" s="2">
        <v>40999</v>
      </c>
      <c r="AB164" s="3">
        <v>19995.958508491516</v>
      </c>
      <c r="AC164" s="3">
        <v>610461.51557922363</v>
      </c>
      <c r="AD164" s="51">
        <f t="shared" si="20"/>
        <v>3.2755477615192126</v>
      </c>
      <c r="AF164" s="2">
        <v>40999</v>
      </c>
      <c r="AG164" s="3">
        <v>22966.958508491516</v>
      </c>
      <c r="AH164" s="3">
        <v>680641.87955474854</v>
      </c>
      <c r="AI164" s="51">
        <f t="shared" si="21"/>
        <v>3.3743087515443033</v>
      </c>
    </row>
    <row r="165" spans="1:35">
      <c r="A165" s="2">
        <v>41029</v>
      </c>
      <c r="B165" s="3">
        <v>3288.4414947509767</v>
      </c>
      <c r="C165" s="3">
        <v>6326.4940156936646</v>
      </c>
      <c r="D165" s="4">
        <f t="shared" si="22"/>
        <v>51.978892046583525</v>
      </c>
      <c r="E165" s="51">
        <f t="shared" si="16"/>
        <v>3.0095217702909562</v>
      </c>
      <c r="G165" s="8">
        <v>41029</v>
      </c>
      <c r="H165" s="3">
        <v>3071.0704986572264</v>
      </c>
      <c r="I165" s="3">
        <v>5981.4940156936646</v>
      </c>
      <c r="J165" s="10">
        <v>51.342866691827311</v>
      </c>
      <c r="K165" s="4">
        <f t="shared" si="17"/>
        <v>3.2402644984338846</v>
      </c>
      <c r="M165" s="8">
        <v>41029</v>
      </c>
      <c r="N165" s="3">
        <v>3170.5204986572267</v>
      </c>
      <c r="O165" s="3">
        <v>6176.4940156936646</v>
      </c>
      <c r="P165" s="10">
        <f t="shared" si="23"/>
        <v>51.332041941615223</v>
      </c>
      <c r="Q165" s="4">
        <f t="shared" si="18"/>
        <v>3.308728979145291</v>
      </c>
      <c r="V165" s="2">
        <v>41029</v>
      </c>
      <c r="W165" s="3">
        <v>23773.798504829407</v>
      </c>
      <c r="X165" s="3">
        <v>789952.70077514648</v>
      </c>
      <c r="Y165" s="51">
        <f t="shared" si="19"/>
        <v>3.0095217702909562</v>
      </c>
      <c r="AA165" s="2">
        <v>41029</v>
      </c>
      <c r="AB165" s="3">
        <v>20354.798504829407</v>
      </c>
      <c r="AC165" s="3">
        <v>628183.2398147583</v>
      </c>
      <c r="AD165" s="51">
        <f t="shared" si="20"/>
        <v>3.2402644984338846</v>
      </c>
      <c r="AF165" s="2">
        <v>41029</v>
      </c>
      <c r="AG165" s="3">
        <v>23325.798504829407</v>
      </c>
      <c r="AH165" s="3">
        <v>704977.61079406738</v>
      </c>
      <c r="AI165" s="51">
        <f t="shared" si="21"/>
        <v>3.308728979145291</v>
      </c>
    </row>
    <row r="166" spans="1:35">
      <c r="A166" s="2">
        <v>41060</v>
      </c>
      <c r="B166" s="3">
        <v>3435.3314947509766</v>
      </c>
      <c r="C166" s="3">
        <v>6524.9940156936646</v>
      </c>
      <c r="D166" s="4">
        <f t="shared" si="22"/>
        <v>52.648806826312011</v>
      </c>
      <c r="E166" s="51">
        <f t="shared" si="16"/>
        <v>3.0454915182066991</v>
      </c>
      <c r="G166" s="8">
        <v>41060</v>
      </c>
      <c r="H166" s="3">
        <v>3217.9604986572267</v>
      </c>
      <c r="I166" s="3">
        <v>6179.9940156936646</v>
      </c>
      <c r="J166" s="10">
        <v>52.070608652458887</v>
      </c>
      <c r="K166" s="4">
        <f t="shared" si="17"/>
        <v>3.2717060527824819</v>
      </c>
      <c r="M166" s="8">
        <v>41060</v>
      </c>
      <c r="N166" s="3">
        <v>3317.4104986572265</v>
      </c>
      <c r="O166" s="3">
        <v>6374.9940156936646</v>
      </c>
      <c r="P166" s="10">
        <f t="shared" si="23"/>
        <v>52.037860592348473</v>
      </c>
      <c r="Q166" s="4">
        <f t="shared" si="18"/>
        <v>3.3423472184952177</v>
      </c>
      <c r="V166" s="2">
        <v>41060</v>
      </c>
      <c r="W166" s="3">
        <v>24130.298504829407</v>
      </c>
      <c r="X166" s="3">
        <v>792328.54074859619</v>
      </c>
      <c r="Y166" s="51">
        <f t="shared" si="19"/>
        <v>3.0454915182066991</v>
      </c>
      <c r="AA166" s="2">
        <v>41060</v>
      </c>
      <c r="AB166" s="3">
        <v>20553.298504829407</v>
      </c>
      <c r="AC166" s="3">
        <v>628213.48168945313</v>
      </c>
      <c r="AD166" s="51">
        <f t="shared" si="20"/>
        <v>3.2717060527824819</v>
      </c>
      <c r="AF166" s="2">
        <v>41060</v>
      </c>
      <c r="AG166" s="3">
        <v>23682.298504829407</v>
      </c>
      <c r="AH166" s="3">
        <v>708552.91077423096</v>
      </c>
      <c r="AI166" s="51">
        <f t="shared" si="21"/>
        <v>3.3423472184952177</v>
      </c>
    </row>
    <row r="167" spans="1:35">
      <c r="A167" s="2">
        <v>41090</v>
      </c>
      <c r="B167" s="3">
        <v>3347.8314947509766</v>
      </c>
      <c r="C167" s="3">
        <v>6349.9940156936646</v>
      </c>
      <c r="D167" s="4">
        <f t="shared" si="22"/>
        <v>52.7218055084303</v>
      </c>
      <c r="E167" s="51">
        <f t="shared" si="16"/>
        <v>3.0336012045908136</v>
      </c>
      <c r="G167" s="8">
        <v>41090</v>
      </c>
      <c r="H167" s="3">
        <v>3130.4604986572267</v>
      </c>
      <c r="I167" s="3">
        <v>6004.9940156936646</v>
      </c>
      <c r="J167" s="10">
        <v>52.130951179567703</v>
      </c>
      <c r="K167" s="4">
        <f t="shared" si="17"/>
        <v>3.2454931474377795</v>
      </c>
      <c r="M167" s="8">
        <v>41090</v>
      </c>
      <c r="N167" s="3">
        <v>3229.9104986572265</v>
      </c>
      <c r="O167" s="3">
        <v>6199.9940156936646</v>
      </c>
      <c r="P167" s="10">
        <f t="shared" si="23"/>
        <v>52.095380906522692</v>
      </c>
      <c r="Q167" s="4">
        <f t="shared" si="18"/>
        <v>3.328760961770389</v>
      </c>
      <c r="V167" s="2">
        <v>41090</v>
      </c>
      <c r="W167" s="3">
        <v>23955.298504829407</v>
      </c>
      <c r="X167" s="3">
        <v>789665.38082122803</v>
      </c>
      <c r="Y167" s="51">
        <f t="shared" si="19"/>
        <v>3.0336012045908136</v>
      </c>
      <c r="AA167" s="2">
        <v>41090</v>
      </c>
      <c r="AB167" s="3">
        <v>20378.298504829407</v>
      </c>
      <c r="AC167" s="3">
        <v>627895.28675842285</v>
      </c>
      <c r="AD167" s="51">
        <f t="shared" si="20"/>
        <v>3.2454931474377795</v>
      </c>
      <c r="AF167" s="2">
        <v>41090</v>
      </c>
      <c r="AG167" s="3">
        <v>23507.298504829407</v>
      </c>
      <c r="AH167" s="3">
        <v>706187.64083099365</v>
      </c>
      <c r="AI167" s="51">
        <f t="shared" si="21"/>
        <v>3.328760961770389</v>
      </c>
    </row>
    <row r="168" spans="1:35">
      <c r="A168" s="2">
        <v>41121</v>
      </c>
      <c r="B168" s="3">
        <v>3463.4900299072265</v>
      </c>
      <c r="C168" s="3">
        <v>6599.9940156936646</v>
      </c>
      <c r="D168" s="4">
        <f t="shared" si="22"/>
        <v>52.477169246996823</v>
      </c>
      <c r="E168" s="51">
        <f t="shared" si="16"/>
        <v>2.9167451861501479</v>
      </c>
      <c r="G168" s="8">
        <v>41121</v>
      </c>
      <c r="H168" s="3">
        <v>3130.4604986572267</v>
      </c>
      <c r="I168" s="3">
        <v>6004.9940156936646</v>
      </c>
      <c r="J168" s="10">
        <v>52.130951179567703</v>
      </c>
      <c r="K168" s="4">
        <f t="shared" si="17"/>
        <v>3.0698541894351803</v>
      </c>
      <c r="M168" s="8">
        <v>41121</v>
      </c>
      <c r="N168" s="3">
        <v>3345.5690338134764</v>
      </c>
      <c r="O168" s="3">
        <v>6449.9940156936646</v>
      </c>
      <c r="P168" s="10">
        <f t="shared" si="23"/>
        <v>51.86933547028535</v>
      </c>
      <c r="Q168" s="4">
        <f t="shared" si="18"/>
        <v>3.2050662898698845</v>
      </c>
      <c r="V168" s="2">
        <v>41121</v>
      </c>
      <c r="W168" s="3">
        <v>23275.298504829407</v>
      </c>
      <c r="X168" s="3">
        <v>797988.75182342529</v>
      </c>
      <c r="Y168" s="51">
        <f t="shared" si="19"/>
        <v>2.9167451861501479</v>
      </c>
      <c r="AA168" s="2">
        <v>41121</v>
      </c>
      <c r="AB168" s="3">
        <v>19448.298504829407</v>
      </c>
      <c r="AC168" s="3">
        <v>633525.15476989746</v>
      </c>
      <c r="AD168" s="51">
        <f t="shared" si="20"/>
        <v>3.0698541894351803</v>
      </c>
      <c r="AF168" s="2">
        <v>41121</v>
      </c>
      <c r="AG168" s="3">
        <v>22827.298504829407</v>
      </c>
      <c r="AH168" s="3">
        <v>712225.47180938721</v>
      </c>
      <c r="AI168" s="51">
        <f t="shared" si="21"/>
        <v>3.2050662898698845</v>
      </c>
    </row>
    <row r="169" spans="1:35">
      <c r="A169" s="2">
        <v>41152</v>
      </c>
      <c r="B169" s="3">
        <v>3468.7400299072265</v>
      </c>
      <c r="C169" s="3">
        <v>6899.9940156936646</v>
      </c>
      <c r="D169" s="4">
        <f t="shared" si="22"/>
        <v>50.271638236464611</v>
      </c>
      <c r="E169" s="51">
        <f t="shared" si="16"/>
        <v>2.3923924350446928</v>
      </c>
      <c r="G169" s="8">
        <v>41152</v>
      </c>
      <c r="H169" s="3">
        <v>3135.7104986572267</v>
      </c>
      <c r="I169" s="3">
        <v>6304.9940156936646</v>
      </c>
      <c r="J169" s="10">
        <v>49.733758523040265</v>
      </c>
      <c r="K169" s="4">
        <f t="shared" si="17"/>
        <v>2.430356645003604</v>
      </c>
      <c r="M169" s="8">
        <v>41152</v>
      </c>
      <c r="N169" s="3">
        <v>3350.8190338134764</v>
      </c>
      <c r="O169" s="3">
        <v>6749.9940156936646</v>
      </c>
      <c r="P169" s="10">
        <f t="shared" si="23"/>
        <v>49.64180747453787</v>
      </c>
      <c r="Q169" s="4">
        <f t="shared" si="18"/>
        <v>2.6307377387833233</v>
      </c>
      <c r="V169" s="2">
        <v>41152</v>
      </c>
      <c r="W169" s="3">
        <v>19557.618573188782</v>
      </c>
      <c r="X169" s="3">
        <v>817492.07557678223</v>
      </c>
      <c r="Y169" s="51">
        <f t="shared" si="19"/>
        <v>2.3923924350446928</v>
      </c>
      <c r="AA169" s="2">
        <v>41152</v>
      </c>
      <c r="AB169" s="3">
        <v>15730.618573188782</v>
      </c>
      <c r="AC169" s="3">
        <v>647255.56249237061</v>
      </c>
      <c r="AD169" s="51">
        <f t="shared" si="20"/>
        <v>2.430356645003604</v>
      </c>
      <c r="AF169" s="2">
        <v>41152</v>
      </c>
      <c r="AG169" s="3">
        <v>19109.618573188782</v>
      </c>
      <c r="AH169" s="3">
        <v>726397.70553588867</v>
      </c>
      <c r="AI169" s="51">
        <f t="shared" si="21"/>
        <v>2.6307377387833233</v>
      </c>
    </row>
    <row r="170" spans="1:35">
      <c r="A170" s="2">
        <v>41182</v>
      </c>
      <c r="B170" s="3">
        <v>3559.3211431884765</v>
      </c>
      <c r="C170" s="3">
        <v>7124.9940156936646</v>
      </c>
      <c r="D170" s="4">
        <f t="shared" si="22"/>
        <v>49.955426423497897</v>
      </c>
      <c r="E170" s="51">
        <f t="shared" si="16"/>
        <v>2.3962764317491163</v>
      </c>
      <c r="G170" s="8">
        <v>41182</v>
      </c>
      <c r="H170" s="3">
        <v>3135.7104986572267</v>
      </c>
      <c r="I170" s="3">
        <v>6304.9940156936646</v>
      </c>
      <c r="J170" s="10">
        <v>49.733758523040265</v>
      </c>
      <c r="K170" s="4">
        <f t="shared" si="17"/>
        <v>2.4230724563924491</v>
      </c>
      <c r="M170" s="8">
        <v>41182</v>
      </c>
      <c r="N170" s="3">
        <v>3350.8190338134764</v>
      </c>
      <c r="O170" s="3">
        <v>6749.9940156936646</v>
      </c>
      <c r="P170" s="10">
        <f t="shared" si="23"/>
        <v>49.64180747453787</v>
      </c>
      <c r="Q170" s="4">
        <f t="shared" si="18"/>
        <v>2.6157885667932428</v>
      </c>
      <c r="V170" s="2">
        <v>41182</v>
      </c>
      <c r="W170" s="3">
        <v>19924.618573188782</v>
      </c>
      <c r="X170" s="3">
        <v>831482.474609375</v>
      </c>
      <c r="Y170" s="51">
        <f t="shared" si="19"/>
        <v>2.3962764317491163</v>
      </c>
      <c r="AA170" s="2">
        <v>41182</v>
      </c>
      <c r="AB170" s="3">
        <v>15873.618573188782</v>
      </c>
      <c r="AC170" s="3">
        <v>655102.92650604248</v>
      </c>
      <c r="AD170" s="51">
        <f t="shared" si="20"/>
        <v>2.4230724563924491</v>
      </c>
      <c r="AF170" s="2">
        <v>41182</v>
      </c>
      <c r="AG170" s="3">
        <v>19252.618573188782</v>
      </c>
      <c r="AH170" s="3">
        <v>736015.85455322266</v>
      </c>
      <c r="AI170" s="51">
        <f t="shared" si="21"/>
        <v>2.6157885667932428</v>
      </c>
    </row>
    <row r="171" spans="1:35">
      <c r="A171" s="2">
        <v>41213</v>
      </c>
      <c r="B171" s="3">
        <v>3559.3211431884765</v>
      </c>
      <c r="C171" s="3">
        <v>7124.9940156936646</v>
      </c>
      <c r="D171" s="4">
        <f t="shared" si="22"/>
        <v>49.955426423497897</v>
      </c>
      <c r="E171" s="51">
        <f t="shared" si="16"/>
        <v>2.3994589668385773</v>
      </c>
      <c r="G171" s="8">
        <v>41213</v>
      </c>
      <c r="H171" s="3">
        <v>3135.7104986572267</v>
      </c>
      <c r="I171" s="3">
        <v>6304.9940156936646</v>
      </c>
      <c r="J171" s="10">
        <v>49.733758523040265</v>
      </c>
      <c r="K171" s="4">
        <f t="shared" si="17"/>
        <v>2.4324075118660726</v>
      </c>
      <c r="M171" s="8">
        <v>41213</v>
      </c>
      <c r="N171" s="3">
        <v>3350.8190338134764</v>
      </c>
      <c r="O171" s="3">
        <v>6749.9940156936646</v>
      </c>
      <c r="P171" s="10">
        <f t="shared" si="23"/>
        <v>49.64180747453787</v>
      </c>
      <c r="Q171" s="4">
        <f t="shared" si="18"/>
        <v>2.6215685920766356</v>
      </c>
      <c r="V171" s="2">
        <v>41213</v>
      </c>
      <c r="W171" s="3">
        <v>20214.538571357727</v>
      </c>
      <c r="X171" s="3">
        <v>842462.35717010498</v>
      </c>
      <c r="Y171" s="51">
        <f t="shared" si="19"/>
        <v>2.3994589668385773</v>
      </c>
      <c r="AA171" s="2">
        <v>41213</v>
      </c>
      <c r="AB171" s="3">
        <v>16163.538571357727</v>
      </c>
      <c r="AC171" s="3">
        <v>664507.83811950684</v>
      </c>
      <c r="AD171" s="51">
        <f t="shared" si="20"/>
        <v>2.4324075118660726</v>
      </c>
      <c r="AF171" s="2">
        <v>41213</v>
      </c>
      <c r="AG171" s="3">
        <v>19542.538571357727</v>
      </c>
      <c r="AH171" s="3">
        <v>745452.11711883545</v>
      </c>
      <c r="AI171" s="51">
        <f t="shared" si="21"/>
        <v>2.6215685920766356</v>
      </c>
    </row>
    <row r="172" spans="1:35">
      <c r="A172" s="2">
        <v>41243</v>
      </c>
      <c r="B172" s="3">
        <v>3723.747964477539</v>
      </c>
      <c r="C172" s="3">
        <v>7570.9940156936646</v>
      </c>
      <c r="D172" s="4">
        <f t="shared" si="22"/>
        <v>49.184399786325336</v>
      </c>
      <c r="E172" s="51">
        <f t="shared" si="16"/>
        <v>1.945724528569754</v>
      </c>
      <c r="G172" s="8">
        <v>41243</v>
      </c>
      <c r="H172" s="3">
        <v>3300.1373199462892</v>
      </c>
      <c r="I172" s="3">
        <v>6750.9940156936646</v>
      </c>
      <c r="J172" s="10">
        <v>48.883724563740408</v>
      </c>
      <c r="K172" s="4">
        <f t="shared" si="17"/>
        <v>1.867047061494691</v>
      </c>
      <c r="M172" s="8">
        <v>41243</v>
      </c>
      <c r="N172" s="3">
        <v>3515.2458551025393</v>
      </c>
      <c r="O172" s="3">
        <v>7195.9940156936646</v>
      </c>
      <c r="P172" s="10">
        <f t="shared" si="23"/>
        <v>48.850038610874023</v>
      </c>
      <c r="Q172" s="4">
        <f t="shared" si="18"/>
        <v>2.1118453219583668</v>
      </c>
      <c r="V172" s="2">
        <v>41243</v>
      </c>
      <c r="W172" s="3">
        <v>16782.528561592102</v>
      </c>
      <c r="X172" s="3">
        <v>862533.63799285889</v>
      </c>
      <c r="Y172" s="51">
        <f t="shared" si="19"/>
        <v>1.945724528569754</v>
      </c>
      <c r="AA172" s="2">
        <v>41243</v>
      </c>
      <c r="AB172" s="3">
        <v>12731.528561592102</v>
      </c>
      <c r="AC172" s="3">
        <v>681907.21188354492</v>
      </c>
      <c r="AD172" s="51">
        <f t="shared" si="20"/>
        <v>1.867047061494691</v>
      </c>
      <c r="AF172" s="2">
        <v>41243</v>
      </c>
      <c r="AG172" s="3">
        <v>16110.528561592102</v>
      </c>
      <c r="AH172" s="3">
        <v>762864.98798370361</v>
      </c>
      <c r="AI172" s="51">
        <f t="shared" si="21"/>
        <v>2.1118453219583668</v>
      </c>
    </row>
    <row r="173" spans="1:35">
      <c r="A173" s="2">
        <v>41274</v>
      </c>
      <c r="B173" s="3">
        <v>5531.503316040039</v>
      </c>
      <c r="C173" s="3">
        <v>11420.994015693665</v>
      </c>
      <c r="D173" s="4">
        <f t="shared" si="22"/>
        <v>48.432766083575238</v>
      </c>
      <c r="E173" s="51">
        <f t="shared" si="16"/>
        <v>2.6130302868110333</v>
      </c>
      <c r="G173" s="8">
        <v>41274</v>
      </c>
      <c r="H173" s="3">
        <v>5107.8926715087891</v>
      </c>
      <c r="I173" s="3">
        <v>10600.994015693665</v>
      </c>
      <c r="J173" s="10">
        <v>48.183148334458892</v>
      </c>
      <c r="K173" s="4">
        <f t="shared" si="17"/>
        <v>2.6454189627596221</v>
      </c>
      <c r="M173" s="8">
        <v>41274</v>
      </c>
      <c r="N173" s="3">
        <v>5323.0012066650388</v>
      </c>
      <c r="O173" s="3">
        <v>11045.994015693665</v>
      </c>
      <c r="P173" s="10">
        <f t="shared" si="23"/>
        <v>48.189426855585396</v>
      </c>
      <c r="Q173" s="4">
        <f t="shared" si="18"/>
        <v>2.8346754225077193</v>
      </c>
      <c r="V173" s="2">
        <v>41274</v>
      </c>
      <c r="W173" s="3">
        <v>22195.428570747375</v>
      </c>
      <c r="X173" s="3">
        <v>849413.36817932129</v>
      </c>
      <c r="Y173" s="51">
        <f t="shared" si="19"/>
        <v>2.6130302868110333</v>
      </c>
      <c r="AA173" s="2">
        <v>41274</v>
      </c>
      <c r="AB173" s="3">
        <v>17844.428570747375</v>
      </c>
      <c r="AC173" s="3">
        <v>674540.73709869385</v>
      </c>
      <c r="AD173" s="51">
        <f t="shared" si="20"/>
        <v>2.6454189627596221</v>
      </c>
      <c r="AF173" s="2">
        <v>41274</v>
      </c>
      <c r="AG173" s="3">
        <v>21223.428570747375</v>
      </c>
      <c r="AH173" s="3">
        <v>748707.53816223145</v>
      </c>
      <c r="AI173" s="51">
        <f t="shared" si="21"/>
        <v>2.8346754225077193</v>
      </c>
    </row>
    <row r="174" spans="1:35">
      <c r="A174" s="2">
        <v>41305</v>
      </c>
      <c r="B174" s="3">
        <v>5603.5283160400395</v>
      </c>
      <c r="C174" s="3">
        <v>11755.994015693665</v>
      </c>
      <c r="D174" s="4">
        <f t="shared" si="22"/>
        <v>47.665287244614184</v>
      </c>
      <c r="E174" s="51">
        <f t="shared" si="16"/>
        <v>2.924369730617129</v>
      </c>
      <c r="G174" s="8">
        <v>41305</v>
      </c>
      <c r="H174" s="3">
        <v>5179.9176715087888</v>
      </c>
      <c r="I174" s="3">
        <v>10935.994015693665</v>
      </c>
      <c r="J174" s="10">
        <v>47.365769074812626</v>
      </c>
      <c r="K174" s="4">
        <f t="shared" si="17"/>
        <v>2.8129181218195263</v>
      </c>
      <c r="M174" s="8">
        <v>41305</v>
      </c>
      <c r="N174" s="3">
        <v>5395.0262066650394</v>
      </c>
      <c r="O174" s="3">
        <v>11380.994015693665</v>
      </c>
      <c r="P174" s="10">
        <f t="shared" si="23"/>
        <v>47.403822541560451</v>
      </c>
      <c r="Q174" s="4">
        <f t="shared" si="18"/>
        <v>2.9860766859958559</v>
      </c>
      <c r="V174" s="2">
        <v>41305</v>
      </c>
      <c r="W174" s="3">
        <v>24546.704571723938</v>
      </c>
      <c r="X174" s="3">
        <v>839384.44290161133</v>
      </c>
      <c r="Y174" s="51">
        <f t="shared" si="19"/>
        <v>2.924369730617129</v>
      </c>
      <c r="AA174" s="2">
        <v>41305</v>
      </c>
      <c r="AB174" s="3">
        <v>18695.704571723938</v>
      </c>
      <c r="AC174" s="3">
        <v>664637.35388183594</v>
      </c>
      <c r="AD174" s="51">
        <f t="shared" si="20"/>
        <v>2.8129181218195263</v>
      </c>
      <c r="AF174" s="2">
        <v>41305</v>
      </c>
      <c r="AG174" s="3">
        <v>22074.704571723938</v>
      </c>
      <c r="AH174" s="3">
        <v>739254.44297027588</v>
      </c>
      <c r="AI174" s="51">
        <f t="shared" si="21"/>
        <v>2.9860766859958559</v>
      </c>
    </row>
    <row r="175" spans="1:35">
      <c r="A175" s="2">
        <v>41333</v>
      </c>
      <c r="B175" s="3">
        <v>5770.7379962158202</v>
      </c>
      <c r="C175" s="3">
        <v>12021.594014167786</v>
      </c>
      <c r="D175" s="4">
        <f t="shared" si="22"/>
        <v>48.003101663679907</v>
      </c>
      <c r="E175" s="51">
        <f t="shared" si="16"/>
        <v>2.9113808392338365</v>
      </c>
      <c r="G175" s="8">
        <v>41333</v>
      </c>
      <c r="H175" s="3">
        <v>5212.4873516845701</v>
      </c>
      <c r="I175" s="3">
        <v>11003.594014167786</v>
      </c>
      <c r="J175" s="10">
        <v>47.370771267761981</v>
      </c>
      <c r="K175" s="4">
        <f t="shared" si="17"/>
        <v>2.784406796348637</v>
      </c>
      <c r="M175" s="8">
        <v>41333</v>
      </c>
      <c r="N175" s="3">
        <v>5427.5958868408206</v>
      </c>
      <c r="O175" s="3">
        <v>11448.594014167786</v>
      </c>
      <c r="P175" s="10">
        <f t="shared" si="23"/>
        <v>47.408405609667867</v>
      </c>
      <c r="Q175" s="4">
        <f t="shared" si="18"/>
        <v>2.9557209989026045</v>
      </c>
      <c r="V175" s="2">
        <v>41333</v>
      </c>
      <c r="W175" s="3">
        <v>24576.304570198059</v>
      </c>
      <c r="X175" s="3">
        <v>844145.9887008667</v>
      </c>
      <c r="Y175" s="51">
        <f t="shared" si="19"/>
        <v>2.9113808392338365</v>
      </c>
      <c r="AA175" s="2">
        <v>41333</v>
      </c>
      <c r="AB175" s="3">
        <v>18527.304570198059</v>
      </c>
      <c r="AC175" s="3">
        <v>665395.03475189209</v>
      </c>
      <c r="AD175" s="51">
        <f t="shared" si="20"/>
        <v>2.784406796348637</v>
      </c>
      <c r="AF175" s="2">
        <v>41333</v>
      </c>
      <c r="AG175" s="3">
        <v>21906.304570198059</v>
      </c>
      <c r="AH175" s="3">
        <v>741149.26876831055</v>
      </c>
      <c r="AI175" s="51">
        <f t="shared" si="21"/>
        <v>2.9557209989026045</v>
      </c>
    </row>
    <row r="176" spans="1:35">
      <c r="A176" s="2">
        <v>41364</v>
      </c>
      <c r="B176" s="3">
        <v>5705.4942950439454</v>
      </c>
      <c r="C176" s="3">
        <v>11731.404011726379</v>
      </c>
      <c r="D176" s="4">
        <f t="shared" si="22"/>
        <v>48.634368821846856</v>
      </c>
      <c r="E176" s="51">
        <f t="shared" si="16"/>
        <v>3.1134614404969394</v>
      </c>
      <c r="G176" s="8">
        <v>41364</v>
      </c>
      <c r="H176" s="3">
        <v>5147.2436505126952</v>
      </c>
      <c r="I176" s="3">
        <v>10713.404011726379</v>
      </c>
      <c r="J176" s="4">
        <v>48.044894460049939</v>
      </c>
      <c r="K176" s="4">
        <f t="shared" si="17"/>
        <v>3.0448022171685398</v>
      </c>
      <c r="M176" s="8">
        <v>41364</v>
      </c>
      <c r="N176" s="3">
        <v>5362.3521856689449</v>
      </c>
      <c r="O176" s="3">
        <v>11158.404011726379</v>
      </c>
      <c r="P176" s="4">
        <f t="shared" si="23"/>
        <v>48.056623331021555</v>
      </c>
      <c r="Q176" s="4">
        <f t="shared" si="18"/>
        <v>3.185614092882469</v>
      </c>
      <c r="V176" s="2">
        <v>41364</v>
      </c>
      <c r="W176" s="3">
        <v>26776.691563606262</v>
      </c>
      <c r="X176" s="3">
        <v>860029.6510925293</v>
      </c>
      <c r="Y176" s="51">
        <f t="shared" si="19"/>
        <v>3.1134614404969394</v>
      </c>
      <c r="AA176" s="2">
        <v>41364</v>
      </c>
      <c r="AB176" s="3">
        <v>20727.691563606262</v>
      </c>
      <c r="AC176" s="3">
        <v>680756.58401489258</v>
      </c>
      <c r="AD176" s="51">
        <f t="shared" si="20"/>
        <v>3.0448022171685398</v>
      </c>
      <c r="AF176" s="2">
        <v>41364</v>
      </c>
      <c r="AG176" s="3">
        <v>24106.691563606262</v>
      </c>
      <c r="AH176" s="3">
        <v>756736.09108734131</v>
      </c>
      <c r="AI176" s="51">
        <f t="shared" si="21"/>
        <v>3.185614092882469</v>
      </c>
    </row>
    <row r="177" spans="1:35">
      <c r="A177" s="2">
        <v>41394</v>
      </c>
      <c r="B177" s="3">
        <v>5705.4942950439454</v>
      </c>
      <c r="C177" s="3">
        <v>11731.404011726379</v>
      </c>
      <c r="D177" s="4">
        <f t="shared" si="22"/>
        <v>48.634368821846856</v>
      </c>
      <c r="E177" s="51">
        <f t="shared" si="16"/>
        <v>3.0914137522473979</v>
      </c>
      <c r="G177" s="8">
        <v>41394</v>
      </c>
      <c r="H177" s="3">
        <v>5147.2436505126952</v>
      </c>
      <c r="I177" s="3">
        <v>10713.404011726379</v>
      </c>
      <c r="J177" s="4">
        <v>48.044894460049939</v>
      </c>
      <c r="K177" s="4">
        <f t="shared" si="17"/>
        <v>3.0192310083658751</v>
      </c>
      <c r="M177" s="8">
        <v>41394</v>
      </c>
      <c r="N177" s="3">
        <v>5362.3521856689449</v>
      </c>
      <c r="O177" s="3">
        <v>11158.404011726379</v>
      </c>
      <c r="P177" s="4">
        <f t="shared" si="23"/>
        <v>48.056623331021555</v>
      </c>
      <c r="Q177" s="4">
        <f t="shared" si="18"/>
        <v>3.1637389463396977</v>
      </c>
      <c r="V177" s="2">
        <v>41394</v>
      </c>
      <c r="W177" s="3">
        <v>27067.663578987122</v>
      </c>
      <c r="X177" s="3">
        <v>875575.5698928833</v>
      </c>
      <c r="Y177" s="51">
        <f t="shared" si="19"/>
        <v>3.0914137522473979</v>
      </c>
      <c r="AA177" s="2">
        <v>41394</v>
      </c>
      <c r="AB177" s="3">
        <v>21018.663578987122</v>
      </c>
      <c r="AC177" s="3">
        <v>696159.50289154053</v>
      </c>
      <c r="AD177" s="51">
        <f t="shared" si="20"/>
        <v>3.0192310083658751</v>
      </c>
      <c r="AF177" s="2">
        <v>41394</v>
      </c>
      <c r="AG177" s="3">
        <v>24397.663578987122</v>
      </c>
      <c r="AH177" s="3">
        <v>771165.50994873047</v>
      </c>
      <c r="AI177" s="51">
        <f t="shared" si="21"/>
        <v>3.1637389463396977</v>
      </c>
    </row>
    <row r="178" spans="1:35">
      <c r="A178" s="2">
        <v>41425</v>
      </c>
      <c r="B178" s="3">
        <v>5841.7942950439456</v>
      </c>
      <c r="C178" s="3">
        <v>11841.404011726379</v>
      </c>
      <c r="D178" s="4">
        <f t="shared" si="22"/>
        <v>49.333628759384418</v>
      </c>
      <c r="E178" s="51">
        <f t="shared" si="16"/>
        <v>3.0640969811193774</v>
      </c>
      <c r="G178" s="8">
        <v>41425</v>
      </c>
      <c r="H178" s="3">
        <v>5283.5436505126954</v>
      </c>
      <c r="I178" s="3">
        <v>10823.404011726379</v>
      </c>
      <c r="J178" s="4">
        <v>48.815914519945444</v>
      </c>
      <c r="K178" s="4">
        <f t="shared" si="17"/>
        <v>2.9910326290304243</v>
      </c>
      <c r="M178" s="8">
        <v>41425</v>
      </c>
      <c r="N178" s="3">
        <v>5498.6521856689451</v>
      </c>
      <c r="O178" s="3">
        <v>11268.404011726379</v>
      </c>
      <c r="P178" s="4">
        <f t="shared" si="23"/>
        <v>48.797080579883492</v>
      </c>
      <c r="Q178" s="4">
        <f t="shared" si="18"/>
        <v>3.1447934388125756</v>
      </c>
      <c r="V178" s="2">
        <v>41425</v>
      </c>
      <c r="W178" s="3">
        <v>27177.663578987122</v>
      </c>
      <c r="X178" s="3">
        <v>886971.38982391357</v>
      </c>
      <c r="Y178" s="51">
        <f t="shared" si="19"/>
        <v>3.0640969811193774</v>
      </c>
      <c r="AA178" s="2">
        <v>41425</v>
      </c>
      <c r="AB178" s="3">
        <v>21128.663578987122</v>
      </c>
      <c r="AC178" s="3">
        <v>706400.30382537842</v>
      </c>
      <c r="AD178" s="51">
        <f t="shared" si="20"/>
        <v>2.9910326290304243</v>
      </c>
      <c r="AF178" s="2">
        <v>41425</v>
      </c>
      <c r="AG178" s="3">
        <v>24507.663578987122</v>
      </c>
      <c r="AH178" s="3">
        <v>779309.16786193848</v>
      </c>
      <c r="AI178" s="51">
        <f t="shared" si="21"/>
        <v>3.1447934388125756</v>
      </c>
    </row>
    <row r="179" spans="1:35">
      <c r="A179" s="2">
        <v>41455</v>
      </c>
      <c r="B179" s="3">
        <v>5841.7942950439456</v>
      </c>
      <c r="C179" s="3">
        <v>11841.404011726379</v>
      </c>
      <c r="D179" s="4">
        <f t="shared" si="22"/>
        <v>49.333628759384418</v>
      </c>
      <c r="E179" s="51">
        <f t="shared" si="16"/>
        <v>3.0435911874353407</v>
      </c>
      <c r="G179" s="8">
        <v>41455</v>
      </c>
      <c r="H179" s="3">
        <v>5283.5436505126954</v>
      </c>
      <c r="I179" s="3">
        <v>10823.404011726379</v>
      </c>
      <c r="J179" s="4">
        <v>48.815914519945444</v>
      </c>
      <c r="K179" s="4">
        <f t="shared" si="17"/>
        <v>2.9410425978520727</v>
      </c>
      <c r="M179" s="8">
        <v>41455</v>
      </c>
      <c r="N179" s="3">
        <v>5498.6521856689451</v>
      </c>
      <c r="O179" s="3">
        <v>11268.404011726379</v>
      </c>
      <c r="P179" s="4">
        <f t="shared" si="23"/>
        <v>48.797080579883492</v>
      </c>
      <c r="Q179" s="4">
        <f t="shared" si="18"/>
        <v>3.1174107785773946</v>
      </c>
      <c r="V179" s="2">
        <v>41455</v>
      </c>
      <c r="W179" s="3">
        <v>27184.663578987122</v>
      </c>
      <c r="X179" s="3">
        <v>893177.23389434814</v>
      </c>
      <c r="Y179" s="51">
        <f t="shared" si="19"/>
        <v>3.0435911874353407</v>
      </c>
      <c r="AA179" s="2">
        <v>41455</v>
      </c>
      <c r="AB179" s="3">
        <v>20963.663578987122</v>
      </c>
      <c r="AC179" s="3">
        <v>712797.00587463379</v>
      </c>
      <c r="AD179" s="51">
        <f t="shared" si="20"/>
        <v>2.9410425978520727</v>
      </c>
      <c r="AF179" s="2">
        <v>41455</v>
      </c>
      <c r="AG179" s="3">
        <v>24514.663578987122</v>
      </c>
      <c r="AH179" s="3">
        <v>786378.99591064453</v>
      </c>
      <c r="AI179" s="51">
        <f t="shared" si="21"/>
        <v>3.1174107785773946</v>
      </c>
    </row>
    <row r="180" spans="1:35">
      <c r="A180" s="2">
        <v>41486</v>
      </c>
      <c r="B180" s="3">
        <v>5841.7942950439456</v>
      </c>
      <c r="C180" s="3">
        <v>11841.404011726379</v>
      </c>
      <c r="D180" s="4">
        <f t="shared" si="22"/>
        <v>49.333628759384418</v>
      </c>
      <c r="E180" s="51">
        <f t="shared" si="16"/>
        <v>3.1389760509164679</v>
      </c>
      <c r="G180" s="8">
        <v>41486</v>
      </c>
      <c r="H180" s="3">
        <v>5283.5436505126954</v>
      </c>
      <c r="I180" s="3">
        <v>10823.404011726379</v>
      </c>
      <c r="J180" s="4">
        <v>48.815914519945444</v>
      </c>
      <c r="K180" s="4">
        <f t="shared" si="17"/>
        <v>3.064133453284954</v>
      </c>
      <c r="M180" s="8">
        <v>41486</v>
      </c>
      <c r="N180" s="3">
        <v>5498.6521856689451</v>
      </c>
      <c r="O180" s="3">
        <v>11268.404011726379</v>
      </c>
      <c r="P180" s="4">
        <f t="shared" si="23"/>
        <v>48.797080579883492</v>
      </c>
      <c r="Q180" s="4">
        <f t="shared" si="18"/>
        <v>3.2301190028116413</v>
      </c>
      <c r="V180" s="2">
        <v>41486</v>
      </c>
      <c r="W180" s="3">
        <v>27887.331685066223</v>
      </c>
      <c r="X180" s="3">
        <v>888421.29512023926</v>
      </c>
      <c r="Y180" s="51">
        <f t="shared" si="19"/>
        <v>3.1389760509164679</v>
      </c>
      <c r="AA180" s="2">
        <v>41486</v>
      </c>
      <c r="AB180" s="3">
        <v>21666.331685066223</v>
      </c>
      <c r="AC180" s="3">
        <v>707094.91004180908</v>
      </c>
      <c r="AD180" s="51">
        <f t="shared" si="20"/>
        <v>3.064133453284954</v>
      </c>
      <c r="AF180" s="2">
        <v>41486</v>
      </c>
      <c r="AG180" s="3">
        <v>25217.331685066223</v>
      </c>
      <c r="AH180" s="3">
        <v>780693.58011627197</v>
      </c>
      <c r="AI180" s="51">
        <f t="shared" si="21"/>
        <v>3.2301190028116413</v>
      </c>
    </row>
    <row r="181" spans="1:35">
      <c r="A181" s="2">
        <v>41517</v>
      </c>
      <c r="B181" s="3">
        <v>5896.7942950439456</v>
      </c>
      <c r="C181" s="3">
        <v>12041.404011726379</v>
      </c>
      <c r="D181" s="4">
        <f t="shared" si="22"/>
        <v>48.970986184845408</v>
      </c>
      <c r="E181" s="51">
        <f t="shared" si="16"/>
        <v>3.1788765960139997</v>
      </c>
      <c r="G181" s="8">
        <v>41517</v>
      </c>
      <c r="H181" s="3">
        <v>5338.5436505126954</v>
      </c>
      <c r="I181" s="3">
        <v>11023.404011726379</v>
      </c>
      <c r="J181" s="4">
        <v>48.429175278649922</v>
      </c>
      <c r="K181" s="4">
        <f t="shared" si="17"/>
        <v>3.1099517452686882</v>
      </c>
      <c r="M181" s="8">
        <v>41517</v>
      </c>
      <c r="N181" s="3">
        <v>5553.6521856689451</v>
      </c>
      <c r="O181" s="3">
        <v>11468.404011726379</v>
      </c>
      <c r="P181" s="4">
        <f t="shared" si="23"/>
        <v>48.425676144565251</v>
      </c>
      <c r="Q181" s="4">
        <f t="shared" si="18"/>
        <v>3.2726223827058529</v>
      </c>
      <c r="V181" s="2">
        <v>41517</v>
      </c>
      <c r="W181" s="3">
        <v>28087.331685066223</v>
      </c>
      <c r="X181" s="3">
        <v>883561.56134796143</v>
      </c>
      <c r="Y181" s="51">
        <f t="shared" si="19"/>
        <v>3.1788765960139997</v>
      </c>
      <c r="AA181" s="2">
        <v>41517</v>
      </c>
      <c r="AB181" s="3">
        <v>21866.331685066223</v>
      </c>
      <c r="AC181" s="3">
        <v>703108.39125823975</v>
      </c>
      <c r="AD181" s="51">
        <f t="shared" si="20"/>
        <v>3.1099517452686882</v>
      </c>
      <c r="AF181" s="2">
        <v>41517</v>
      </c>
      <c r="AG181" s="3">
        <v>25417.331685066223</v>
      </c>
      <c r="AH181" s="3">
        <v>776665.58229827881</v>
      </c>
      <c r="AI181" s="51">
        <f t="shared" si="21"/>
        <v>3.2726223827058529</v>
      </c>
    </row>
    <row r="182" spans="1:35">
      <c r="A182" s="2">
        <v>41547</v>
      </c>
      <c r="B182" s="3">
        <v>5896.7942950439456</v>
      </c>
      <c r="C182" s="3">
        <v>12041.404011726379</v>
      </c>
      <c r="D182" s="4">
        <f t="shared" si="22"/>
        <v>48.970986184845408</v>
      </c>
      <c r="E182" s="51">
        <f t="shared" si="16"/>
        <v>2.9821304155730273</v>
      </c>
      <c r="G182" s="8">
        <v>41547</v>
      </c>
      <c r="H182" s="3">
        <v>5338.5436505126954</v>
      </c>
      <c r="I182" s="3">
        <v>11023.404011726379</v>
      </c>
      <c r="J182" s="4">
        <v>48.429175278649922</v>
      </c>
      <c r="K182" s="4">
        <f t="shared" si="17"/>
        <v>3.2418775226015906</v>
      </c>
      <c r="M182" s="8">
        <v>41547</v>
      </c>
      <c r="N182" s="3">
        <v>5553.6521856689451</v>
      </c>
      <c r="O182" s="3">
        <v>11468.404011726379</v>
      </c>
      <c r="P182" s="4">
        <f t="shared" si="23"/>
        <v>48.425676144565251</v>
      </c>
      <c r="Q182" s="4">
        <f t="shared" si="18"/>
        <v>3.0444960737624953</v>
      </c>
      <c r="V182" s="2">
        <v>41547</v>
      </c>
      <c r="W182" s="3">
        <v>25985.531697273254</v>
      </c>
      <c r="X182" s="3">
        <v>871374.75817871094</v>
      </c>
      <c r="Y182" s="51">
        <f t="shared" si="19"/>
        <v>2.9821304155730273</v>
      </c>
      <c r="AA182" s="2">
        <v>41547</v>
      </c>
      <c r="AB182" s="3">
        <v>22540.531697273254</v>
      </c>
      <c r="AC182" s="3">
        <v>695292.51306152344</v>
      </c>
      <c r="AD182" s="51">
        <f t="shared" si="20"/>
        <v>3.2418775226015906</v>
      </c>
      <c r="AF182" s="2">
        <v>41547</v>
      </c>
      <c r="AG182" s="3">
        <v>23315.531697273254</v>
      </c>
      <c r="AH182" s="3">
        <v>765825.64511108398</v>
      </c>
      <c r="AI182" s="51">
        <f t="shared" si="21"/>
        <v>3.0444960737624953</v>
      </c>
    </row>
    <row r="183" spans="1:35">
      <c r="A183" s="2">
        <v>41578</v>
      </c>
      <c r="B183" s="3">
        <v>5899.0286950683594</v>
      </c>
      <c r="C183" s="3">
        <v>12046.404011726379</v>
      </c>
      <c r="D183" s="4">
        <f t="shared" si="22"/>
        <v>48.969208481851048</v>
      </c>
      <c r="E183" s="51">
        <f t="shared" si="16"/>
        <v>2.9482356979354489</v>
      </c>
      <c r="G183" s="8">
        <v>41578</v>
      </c>
      <c r="H183" s="3">
        <v>5338.5436505126954</v>
      </c>
      <c r="I183" s="3">
        <v>11023.404011726379</v>
      </c>
      <c r="J183" s="4">
        <v>48.429175278649922</v>
      </c>
      <c r="K183" s="4">
        <f t="shared" si="17"/>
        <v>3.1905812282727384</v>
      </c>
      <c r="M183" s="8">
        <v>41578</v>
      </c>
      <c r="N183" s="3">
        <v>5555.8865856933589</v>
      </c>
      <c r="O183" s="3">
        <v>11473.404011726379</v>
      </c>
      <c r="P183" s="4">
        <f t="shared" si="23"/>
        <v>48.424047301175584</v>
      </c>
      <c r="Q183" s="4">
        <f t="shared" si="18"/>
        <v>3.0067655534044531</v>
      </c>
      <c r="V183" s="2">
        <v>41578</v>
      </c>
      <c r="W183" s="3">
        <v>25660.531697273254</v>
      </c>
      <c r="X183" s="3">
        <v>870369.07243347168</v>
      </c>
      <c r="Y183" s="51">
        <f t="shared" si="19"/>
        <v>2.9482356979354489</v>
      </c>
      <c r="AA183" s="2">
        <v>41578</v>
      </c>
      <c r="AB183" s="3">
        <v>22210.531697273254</v>
      </c>
      <c r="AC183" s="3">
        <v>696128.07536315918</v>
      </c>
      <c r="AD183" s="51">
        <f t="shared" si="20"/>
        <v>3.1905812282727384</v>
      </c>
      <c r="AF183" s="2">
        <v>41578</v>
      </c>
      <c r="AG183" s="3">
        <v>22990.531697273254</v>
      </c>
      <c r="AH183" s="3">
        <v>764626.68235778809</v>
      </c>
      <c r="AI183" s="51">
        <f t="shared" si="21"/>
        <v>3.0067655534044531</v>
      </c>
    </row>
    <row r="184" spans="1:35">
      <c r="A184" s="2">
        <v>41608</v>
      </c>
      <c r="B184" s="3">
        <v>3125.5540875244142</v>
      </c>
      <c r="C184" s="3">
        <v>7088</v>
      </c>
      <c r="D184" s="4">
        <f t="shared" si="22"/>
        <v>44.096417713380561</v>
      </c>
      <c r="E184" s="51">
        <f t="shared" si="16"/>
        <v>2.1654308371651307</v>
      </c>
      <c r="G184" s="8">
        <v>41608</v>
      </c>
      <c r="H184" s="3">
        <v>2565.0690429687502</v>
      </c>
      <c r="I184" s="3">
        <v>6065</v>
      </c>
      <c r="J184" s="4">
        <v>42.292976800803793</v>
      </c>
      <c r="K184" s="4">
        <f t="shared" si="17"/>
        <v>2.2312382737132959</v>
      </c>
      <c r="M184" s="8">
        <v>41608</v>
      </c>
      <c r="N184" s="3">
        <v>2782.4119781494142</v>
      </c>
      <c r="O184" s="3">
        <v>6515</v>
      </c>
      <c r="P184" s="4">
        <f t="shared" si="23"/>
        <v>42.707781706053936</v>
      </c>
      <c r="Q184" s="4">
        <f t="shared" si="18"/>
        <v>2.1273392812507224</v>
      </c>
      <c r="V184" s="2">
        <v>41608</v>
      </c>
      <c r="W184" s="3">
        <v>19046.127685546875</v>
      </c>
      <c r="X184" s="3">
        <v>879553.72938537598</v>
      </c>
      <c r="Y184" s="51">
        <f t="shared" si="19"/>
        <v>2.1654308371651307</v>
      </c>
      <c r="AA184" s="2">
        <v>41608</v>
      </c>
      <c r="AB184" s="3">
        <v>15596.127685546875</v>
      </c>
      <c r="AC184" s="3">
        <v>698989.78828430176</v>
      </c>
      <c r="AD184" s="51">
        <f t="shared" si="20"/>
        <v>2.2312382737132959</v>
      </c>
      <c r="AF184" s="2">
        <v>41608</v>
      </c>
      <c r="AG184" s="3">
        <v>16376.127685546875</v>
      </c>
      <c r="AH184" s="3">
        <v>769793.88430786133</v>
      </c>
      <c r="AI184" s="51">
        <f t="shared" si="21"/>
        <v>2.1273392812507224</v>
      </c>
    </row>
    <row r="185" spans="1:35">
      <c r="A185" s="2">
        <v>41639</v>
      </c>
      <c r="B185" s="3">
        <v>2782.4119781494142</v>
      </c>
      <c r="C185" s="3">
        <v>6515</v>
      </c>
      <c r="D185" s="4">
        <f t="shared" si="22"/>
        <v>42.707781706053936</v>
      </c>
      <c r="E185" s="51">
        <f t="shared" si="16"/>
        <v>2.085260415910946</v>
      </c>
      <c r="G185" s="8">
        <v>41639</v>
      </c>
      <c r="H185" s="3">
        <v>2565.0690429687502</v>
      </c>
      <c r="I185" s="3">
        <v>6065</v>
      </c>
      <c r="J185" s="4">
        <v>42.292976800803793</v>
      </c>
      <c r="K185" s="4">
        <f t="shared" si="17"/>
        <v>2.1745138395202388</v>
      </c>
      <c r="M185" s="8">
        <v>41639</v>
      </c>
      <c r="N185" s="3">
        <v>2782.4119781494142</v>
      </c>
      <c r="O185" s="3">
        <v>6515</v>
      </c>
      <c r="P185" s="4">
        <f t="shared" si="23"/>
        <v>42.707781706053936</v>
      </c>
      <c r="Q185" s="4">
        <f t="shared" si="18"/>
        <v>2.0795362190453242</v>
      </c>
      <c r="V185" s="2">
        <v>41639</v>
      </c>
      <c r="W185" s="3">
        <v>18227.154144287109</v>
      </c>
      <c r="X185" s="3">
        <v>874094.86149597168</v>
      </c>
      <c r="Y185" s="51">
        <f t="shared" si="19"/>
        <v>2.085260415910946</v>
      </c>
      <c r="AA185" s="2">
        <v>41639</v>
      </c>
      <c r="AB185" s="3">
        <v>15147.154144287109</v>
      </c>
      <c r="AC185" s="3">
        <v>696576.58042907715</v>
      </c>
      <c r="AD185" s="51">
        <f t="shared" si="20"/>
        <v>2.1745138395202388</v>
      </c>
      <c r="AF185" s="2">
        <v>41639</v>
      </c>
      <c r="AG185" s="3">
        <v>15927.154144287109</v>
      </c>
      <c r="AH185" s="3">
        <v>765899.33843994141</v>
      </c>
      <c r="AI185" s="51">
        <f t="shared" si="21"/>
        <v>2.0795362190453242</v>
      </c>
    </row>
    <row r="186" spans="1:35">
      <c r="A186" s="2">
        <v>41670</v>
      </c>
      <c r="B186" s="3">
        <v>2710.1770611572265</v>
      </c>
      <c r="C186" s="3">
        <v>6265</v>
      </c>
      <c r="D186" s="4">
        <f t="shared" si="22"/>
        <v>43.259011351272569</v>
      </c>
      <c r="E186" s="51">
        <f t="shared" si="16"/>
        <v>1.945448396700276</v>
      </c>
      <c r="G186" s="8">
        <v>41670</v>
      </c>
      <c r="H186" s="3">
        <v>2492.8341259765625</v>
      </c>
      <c r="I186" s="3">
        <v>5815</v>
      </c>
      <c r="J186" s="4">
        <v>42.869030541299438</v>
      </c>
      <c r="K186" s="4">
        <f t="shared" si="17"/>
        <v>2.0058549177977123</v>
      </c>
      <c r="M186" s="8">
        <v>41670</v>
      </c>
      <c r="N186" s="3">
        <v>2710.1770611572265</v>
      </c>
      <c r="O186" s="3">
        <v>6265</v>
      </c>
      <c r="P186" s="4">
        <f t="shared" si="23"/>
        <v>43.259011351272569</v>
      </c>
      <c r="Q186" s="4">
        <f t="shared" si="18"/>
        <v>1.9269579853129783</v>
      </c>
      <c r="V186" s="2">
        <v>41670</v>
      </c>
      <c r="W186" s="3">
        <v>17051.154144287109</v>
      </c>
      <c r="X186" s="3">
        <v>876463.96446228027</v>
      </c>
      <c r="Y186" s="51">
        <f t="shared" si="19"/>
        <v>1.945448396700276</v>
      </c>
      <c r="AA186" s="2">
        <v>41670</v>
      </c>
      <c r="AB186" s="3">
        <v>13971.154144287109</v>
      </c>
      <c r="AC186" s="3">
        <v>696518.67741394043</v>
      </c>
      <c r="AD186" s="51">
        <f t="shared" si="20"/>
        <v>2.0058549177977123</v>
      </c>
      <c r="AF186" s="2">
        <v>41670</v>
      </c>
      <c r="AG186" s="3">
        <v>14751.154144287109</v>
      </c>
      <c r="AH186" s="3">
        <v>765515.08941650391</v>
      </c>
      <c r="AI186" s="51">
        <f t="shared" si="21"/>
        <v>1.9269579853129783</v>
      </c>
    </row>
    <row r="187" spans="1:35">
      <c r="A187" s="2">
        <v>41698</v>
      </c>
      <c r="B187" s="3">
        <v>2524.4401275634764</v>
      </c>
      <c r="C187" s="3">
        <v>5693</v>
      </c>
      <c r="D187" s="4">
        <f t="shared" si="22"/>
        <v>44.342879458343162</v>
      </c>
      <c r="E187" s="51">
        <f t="shared" si="16"/>
        <v>1.7325257631543209</v>
      </c>
      <c r="G187" s="8">
        <v>41698</v>
      </c>
      <c r="H187" s="3">
        <v>2406.5471923828127</v>
      </c>
      <c r="I187" s="3">
        <v>5438</v>
      </c>
      <c r="J187" s="4">
        <v>44.254269812114977</v>
      </c>
      <c r="K187" s="4">
        <f t="shared" si="17"/>
        <v>1.7818439532322361</v>
      </c>
      <c r="M187" s="8">
        <v>41698</v>
      </c>
      <c r="N187" s="3">
        <v>2524.4401275634764</v>
      </c>
      <c r="O187" s="3">
        <v>5693</v>
      </c>
      <c r="P187" s="4">
        <f t="shared" si="23"/>
        <v>44.342879458343162</v>
      </c>
      <c r="Q187" s="4">
        <f t="shared" si="18"/>
        <v>1.69700565624855</v>
      </c>
      <c r="V187" s="2">
        <v>41698</v>
      </c>
      <c r="W187" s="3">
        <v>15367.393142700195</v>
      </c>
      <c r="X187" s="3">
        <v>886993.62915802002</v>
      </c>
      <c r="Y187" s="51">
        <f t="shared" si="19"/>
        <v>1.7325257631543209</v>
      </c>
      <c r="AA187" s="2">
        <v>41698</v>
      </c>
      <c r="AB187" s="3">
        <v>12482.393142700195</v>
      </c>
      <c r="AC187" s="3">
        <v>700532.34011077881</v>
      </c>
      <c r="AD187" s="51">
        <f t="shared" si="20"/>
        <v>1.7818439532322361</v>
      </c>
      <c r="AF187" s="2">
        <v>41698</v>
      </c>
      <c r="AG187" s="3">
        <v>13067.393142700195</v>
      </c>
      <c r="AH187" s="3">
        <v>770026.49311065674</v>
      </c>
      <c r="AI187" s="51">
        <f t="shared" si="21"/>
        <v>1.69700565624855</v>
      </c>
    </row>
    <row r="188" spans="1:35">
      <c r="A188" s="2">
        <v>41729</v>
      </c>
      <c r="B188" s="3">
        <v>2634.4401275634764</v>
      </c>
      <c r="C188" s="3">
        <v>5893</v>
      </c>
      <c r="D188" s="4">
        <f t="shared" si="22"/>
        <v>44.704566902485595</v>
      </c>
      <c r="E188" s="51">
        <f t="shared" si="16"/>
        <v>1.6917090169332127</v>
      </c>
      <c r="G188" s="8">
        <v>41729</v>
      </c>
      <c r="H188" s="3">
        <v>2406.5471923828127</v>
      </c>
      <c r="I188" s="3">
        <v>5438</v>
      </c>
      <c r="J188" s="4">
        <v>44.254269812114977</v>
      </c>
      <c r="K188" s="4">
        <f t="shared" si="17"/>
        <v>1.7451941223432976</v>
      </c>
      <c r="M188" s="8">
        <v>41729</v>
      </c>
      <c r="N188" s="3">
        <v>2524.4401275634764</v>
      </c>
      <c r="O188" s="3">
        <v>5693</v>
      </c>
      <c r="P188" s="4">
        <f t="shared" si="23"/>
        <v>44.342879458343162</v>
      </c>
      <c r="Q188" s="4">
        <f t="shared" si="18"/>
        <v>1.6407296360701102</v>
      </c>
      <c r="V188" s="2">
        <v>41729</v>
      </c>
      <c r="W188" s="3">
        <v>15702.393142700195</v>
      </c>
      <c r="X188" s="3">
        <v>928197.04721832275</v>
      </c>
      <c r="Y188" s="51">
        <f t="shared" si="19"/>
        <v>1.6917090169332127</v>
      </c>
      <c r="AA188" s="2">
        <v>41729</v>
      </c>
      <c r="AB188" s="3">
        <v>12617.393142700195</v>
      </c>
      <c r="AC188" s="3">
        <v>722979.35118865967</v>
      </c>
      <c r="AD188" s="51">
        <f t="shared" si="20"/>
        <v>1.7451941223432976</v>
      </c>
      <c r="AF188" s="2">
        <v>41729</v>
      </c>
      <c r="AG188" s="3">
        <v>13202.393142700195</v>
      </c>
      <c r="AH188" s="3">
        <v>804665.97618865967</v>
      </c>
      <c r="AI188" s="51">
        <f t="shared" si="21"/>
        <v>1.6407296360701102</v>
      </c>
    </row>
    <row r="189" spans="1:35">
      <c r="A189" s="2">
        <v>41759</v>
      </c>
      <c r="B189" s="3">
        <v>2688.6982745361329</v>
      </c>
      <c r="C189" s="3">
        <v>5887.5</v>
      </c>
      <c r="D189" s="4">
        <f t="shared" si="22"/>
        <v>45.667911244775084</v>
      </c>
      <c r="E189" s="51">
        <f t="shared" si="16"/>
        <v>3.1352363284519811</v>
      </c>
      <c r="G189" s="8">
        <v>41759</v>
      </c>
      <c r="H189" s="3">
        <v>2441.0602392578126</v>
      </c>
      <c r="I189" s="3">
        <v>5162.5</v>
      </c>
      <c r="J189" s="4">
        <v>47.284459840345036</v>
      </c>
      <c r="K189" s="4">
        <f t="shared" si="17"/>
        <v>3.4308564520121725</v>
      </c>
      <c r="M189" s="8">
        <v>41759</v>
      </c>
      <c r="N189" s="3">
        <v>2578.6982745361329</v>
      </c>
      <c r="O189" s="3">
        <v>5687.5</v>
      </c>
      <c r="P189" s="4">
        <f t="shared" si="23"/>
        <v>45.339749881953985</v>
      </c>
      <c r="Q189" s="4">
        <f t="shared" si="18"/>
        <v>3.3312869290587384</v>
      </c>
      <c r="V189" s="2">
        <v>41759</v>
      </c>
      <c r="W189" s="3">
        <v>29266.096908569336</v>
      </c>
      <c r="X189" s="3">
        <v>933457.44443511963</v>
      </c>
      <c r="Y189" s="51">
        <f t="shared" si="19"/>
        <v>3.1352363284519811</v>
      </c>
      <c r="AA189" s="2">
        <v>41759</v>
      </c>
      <c r="AB189" s="3">
        <v>24761.396911621094</v>
      </c>
      <c r="AC189" s="3">
        <v>721726.40441131592</v>
      </c>
      <c r="AD189" s="51">
        <f t="shared" si="20"/>
        <v>3.4308564520121725</v>
      </c>
      <c r="AF189" s="2">
        <v>41759</v>
      </c>
      <c r="AG189" s="3">
        <v>26766.096908569336</v>
      </c>
      <c r="AH189" s="3">
        <v>803476.17838287354</v>
      </c>
      <c r="AI189" s="51">
        <f t="shared" si="21"/>
        <v>3.3312869290587384</v>
      </c>
    </row>
    <row r="190" spans="1:35">
      <c r="A190" s="2">
        <v>41790</v>
      </c>
      <c r="B190" s="3">
        <v>2376.058274536133</v>
      </c>
      <c r="C190" s="3">
        <v>5389</v>
      </c>
      <c r="D190" s="4">
        <f t="shared" si="22"/>
        <v>44.09089394203253</v>
      </c>
      <c r="E190" s="51">
        <f t="shared" si="16"/>
        <v>3.2058428872507072</v>
      </c>
      <c r="G190" s="8">
        <v>41790</v>
      </c>
      <c r="H190" s="3">
        <v>2128.4202392578127</v>
      </c>
      <c r="I190" s="3">
        <v>4664</v>
      </c>
      <c r="J190" s="4">
        <v>45.635082316848468</v>
      </c>
      <c r="K190" s="4">
        <f t="shared" si="17"/>
        <v>3.502843707235352</v>
      </c>
      <c r="M190" s="8">
        <v>41790</v>
      </c>
      <c r="N190" s="3">
        <v>2266.058274536133</v>
      </c>
      <c r="O190" s="3">
        <v>5189</v>
      </c>
      <c r="P190" s="4">
        <f t="shared" si="23"/>
        <v>43.670423483062883</v>
      </c>
      <c r="Q190" s="4">
        <f t="shared" si="18"/>
        <v>3.3683763724992417</v>
      </c>
      <c r="V190" s="2">
        <v>41790</v>
      </c>
      <c r="W190" s="3">
        <v>28898.173904418945</v>
      </c>
      <c r="X190" s="3">
        <v>901422.02599334717</v>
      </c>
      <c r="Y190" s="51">
        <f t="shared" si="19"/>
        <v>3.2058428872507072</v>
      </c>
      <c r="AA190" s="2">
        <v>41790</v>
      </c>
      <c r="AB190" s="3">
        <v>24262.896911621094</v>
      </c>
      <c r="AC190" s="3">
        <v>692662.84594726563</v>
      </c>
      <c r="AD190" s="51">
        <f t="shared" si="20"/>
        <v>3.502843707235352</v>
      </c>
      <c r="AF190" s="2">
        <v>41790</v>
      </c>
      <c r="AG190" s="3">
        <v>26109.596908569336</v>
      </c>
      <c r="AH190" s="3">
        <v>775138.93998718262</v>
      </c>
      <c r="AI190" s="51">
        <f t="shared" si="21"/>
        <v>3.3683763724992417</v>
      </c>
    </row>
    <row r="191" spans="1:35">
      <c r="A191" s="2">
        <v>41820</v>
      </c>
      <c r="B191" s="3">
        <v>2376.058274536133</v>
      </c>
      <c r="C191" s="3">
        <v>5389</v>
      </c>
      <c r="D191" s="4">
        <f t="shared" si="22"/>
        <v>44.09089394203253</v>
      </c>
      <c r="E191" s="51">
        <f t="shared" si="16"/>
        <v>3.288486501228264</v>
      </c>
      <c r="G191" s="8">
        <v>41820</v>
      </c>
      <c r="H191" s="3">
        <v>2128.4202392578127</v>
      </c>
      <c r="I191" s="3">
        <v>4664</v>
      </c>
      <c r="J191" s="4">
        <v>45.635082316848468</v>
      </c>
      <c r="K191" s="4">
        <f t="shared" si="17"/>
        <v>3.6101709393795494</v>
      </c>
      <c r="M191" s="8">
        <v>41820</v>
      </c>
      <c r="N191" s="3">
        <v>2266.058274536133</v>
      </c>
      <c r="O191" s="3">
        <v>5189</v>
      </c>
      <c r="P191" s="4">
        <f t="shared" si="23"/>
        <v>43.670423483062883</v>
      </c>
      <c r="Q191" s="4">
        <f t="shared" si="18"/>
        <v>3.4607696874505356</v>
      </c>
      <c r="V191" s="2">
        <v>41820</v>
      </c>
      <c r="W191" s="3">
        <v>29442.556900024414</v>
      </c>
      <c r="X191" s="3">
        <v>895322.41926574707</v>
      </c>
      <c r="Y191" s="51">
        <f t="shared" si="19"/>
        <v>3.288486501228264</v>
      </c>
      <c r="AA191" s="2">
        <v>41820</v>
      </c>
      <c r="AB191" s="3">
        <v>24807.279907226563</v>
      </c>
      <c r="AC191" s="3">
        <v>687149.73123931885</v>
      </c>
      <c r="AD191" s="51">
        <f t="shared" si="20"/>
        <v>3.6101709393795494</v>
      </c>
      <c r="AF191" s="2">
        <v>41820</v>
      </c>
      <c r="AG191" s="3">
        <v>26653.979904174805</v>
      </c>
      <c r="AH191" s="3">
        <v>770174.91226959229</v>
      </c>
      <c r="AI191" s="51">
        <f t="shared" si="21"/>
        <v>3.4607696874505356</v>
      </c>
    </row>
    <row r="192" spans="1:35">
      <c r="A192" s="2">
        <v>41851</v>
      </c>
      <c r="B192" s="3">
        <v>2260.3997393798827</v>
      </c>
      <c r="C192" s="3">
        <v>5139</v>
      </c>
      <c r="D192" s="4">
        <f t="shared" si="22"/>
        <v>43.985206059153199</v>
      </c>
      <c r="E192" s="51">
        <f t="shared" si="16"/>
        <v>3.3525289295396865</v>
      </c>
      <c r="G192" s="8">
        <v>41851</v>
      </c>
      <c r="H192" s="3">
        <v>2128.4202392578127</v>
      </c>
      <c r="I192" s="3">
        <v>4664</v>
      </c>
      <c r="J192" s="4">
        <v>45.635082316848468</v>
      </c>
      <c r="K192" s="4">
        <f t="shared" si="17"/>
        <v>3.6806243793137337</v>
      </c>
      <c r="M192" s="8">
        <v>41851</v>
      </c>
      <c r="N192" s="3">
        <v>2150.3997393798827</v>
      </c>
      <c r="O192" s="3">
        <v>4939</v>
      </c>
      <c r="P192" s="4">
        <f t="shared" si="23"/>
        <v>43.539172694470189</v>
      </c>
      <c r="Q192" s="4">
        <f t="shared" si="18"/>
        <v>3.5438752865147407</v>
      </c>
      <c r="V192" s="2">
        <v>41851</v>
      </c>
      <c r="W192" s="3">
        <v>30303.894912719727</v>
      </c>
      <c r="X192" s="3">
        <v>903911.51126861572</v>
      </c>
      <c r="Y192" s="51">
        <f t="shared" si="19"/>
        <v>3.3525289295396865</v>
      </c>
      <c r="AA192" s="2">
        <v>41851</v>
      </c>
      <c r="AB192" s="3">
        <v>25517.281921386719</v>
      </c>
      <c r="AC192" s="3">
        <v>693286.77125549316</v>
      </c>
      <c r="AD192" s="51">
        <f t="shared" si="20"/>
        <v>3.6806243793137337</v>
      </c>
      <c r="AF192" s="2">
        <v>41851</v>
      </c>
      <c r="AG192" s="3">
        <v>27515.317916870117</v>
      </c>
      <c r="AH192" s="3">
        <v>776418.91128540039</v>
      </c>
      <c r="AI192" s="51">
        <f t="shared" si="21"/>
        <v>3.5438752865147407</v>
      </c>
    </row>
    <row r="193" spans="1:35">
      <c r="A193" s="2">
        <v>41882</v>
      </c>
      <c r="B193" s="3">
        <v>2272.8997393798827</v>
      </c>
      <c r="C193" s="3">
        <v>5389</v>
      </c>
      <c r="D193" s="4">
        <f t="shared" si="22"/>
        <v>42.176651315269673</v>
      </c>
      <c r="E193" s="51">
        <f t="shared" si="16"/>
        <v>3.1811205596182659</v>
      </c>
      <c r="G193" s="8">
        <v>41882</v>
      </c>
      <c r="H193" s="3">
        <v>2140.9202392578127</v>
      </c>
      <c r="I193" s="3">
        <v>4914</v>
      </c>
      <c r="J193" s="4">
        <v>43.567770436666919</v>
      </c>
      <c r="K193" s="4">
        <f t="shared" si="17"/>
        <v>3.6664903267829758</v>
      </c>
      <c r="M193" s="8">
        <v>41882</v>
      </c>
      <c r="N193" s="3">
        <v>2162.8997393798827</v>
      </c>
      <c r="O193" s="3">
        <v>5189</v>
      </c>
      <c r="P193" s="4">
        <f t="shared" si="23"/>
        <v>41.682400065135532</v>
      </c>
      <c r="Q193" s="4">
        <f t="shared" si="18"/>
        <v>3.5305437202470245</v>
      </c>
      <c r="V193" s="2">
        <v>41882</v>
      </c>
      <c r="W193" s="3">
        <v>29256.608901977539</v>
      </c>
      <c r="X193" s="3">
        <v>919695.06825256348</v>
      </c>
      <c r="Y193" s="51">
        <f t="shared" si="19"/>
        <v>3.1811205596182659</v>
      </c>
      <c r="AA193" s="2">
        <v>41882</v>
      </c>
      <c r="AB193" s="3">
        <v>25969.995910644531</v>
      </c>
      <c r="AC193" s="3">
        <v>708306.68012237549</v>
      </c>
      <c r="AD193" s="51">
        <f t="shared" si="20"/>
        <v>3.6664903267829758</v>
      </c>
      <c r="AF193" s="2">
        <v>41882</v>
      </c>
      <c r="AG193" s="3">
        <v>27968.03190612793</v>
      </c>
      <c r="AH193" s="3">
        <v>792173.50420379639</v>
      </c>
      <c r="AI193" s="51">
        <f t="shared" si="21"/>
        <v>3.5305437202470245</v>
      </c>
    </row>
    <row r="194" spans="1:35">
      <c r="A194" s="2">
        <v>41912</v>
      </c>
      <c r="B194" s="3">
        <v>3156.475491333008</v>
      </c>
      <c r="C194" s="3">
        <v>8169</v>
      </c>
      <c r="D194" s="4">
        <f t="shared" si="22"/>
        <v>38.639680393353018</v>
      </c>
      <c r="E194" s="51">
        <f t="shared" si="16"/>
        <v>3.4763679041446331</v>
      </c>
      <c r="G194" s="8">
        <v>41912</v>
      </c>
      <c r="H194" s="3">
        <v>3024.4959912109375</v>
      </c>
      <c r="I194" s="3">
        <v>7694</v>
      </c>
      <c r="J194" s="4">
        <v>39.309799729801632</v>
      </c>
      <c r="K194" s="4">
        <f t="shared" si="17"/>
        <v>4.0884627847285078</v>
      </c>
      <c r="M194" s="8">
        <v>41912</v>
      </c>
      <c r="N194" s="3">
        <v>3046.475491333008</v>
      </c>
      <c r="O194" s="3">
        <v>7969</v>
      </c>
      <c r="P194" s="4">
        <f t="shared" si="23"/>
        <v>38.229081331823416</v>
      </c>
      <c r="Q194" s="4">
        <f t="shared" si="18"/>
        <v>3.8837476411646894</v>
      </c>
      <c r="V194" s="2">
        <v>41912</v>
      </c>
      <c r="W194" s="3">
        <v>32443.000900268555</v>
      </c>
      <c r="X194" s="3">
        <v>933244.17308044434</v>
      </c>
      <c r="Y194" s="51">
        <f t="shared" si="19"/>
        <v>3.4763679041446331</v>
      </c>
      <c r="AA194" s="2">
        <v>41912</v>
      </c>
      <c r="AB194" s="3">
        <v>29156.387908935547</v>
      </c>
      <c r="AC194" s="3">
        <v>713138.15103912354</v>
      </c>
      <c r="AD194" s="51">
        <f t="shared" si="20"/>
        <v>4.0884627847285078</v>
      </c>
      <c r="AF194" s="2">
        <v>41912</v>
      </c>
      <c r="AG194" s="3">
        <v>31154.423904418945</v>
      </c>
      <c r="AH194" s="3">
        <v>802174.26009368896</v>
      </c>
      <c r="AI194" s="51">
        <f t="shared" si="21"/>
        <v>3.8837476411646894</v>
      </c>
    </row>
    <row r="195" spans="1:35">
      <c r="A195" s="2">
        <v>41943</v>
      </c>
      <c r="B195" s="3">
        <v>3168.975491333008</v>
      </c>
      <c r="C195" s="3">
        <v>8419</v>
      </c>
      <c r="D195" s="4">
        <f t="shared" si="22"/>
        <v>37.640758894560015</v>
      </c>
      <c r="E195" s="51">
        <f t="shared" si="16"/>
        <v>3.445041107794617</v>
      </c>
      <c r="G195" s="8">
        <v>41943</v>
      </c>
      <c r="H195" s="3">
        <v>3036.9959912109375</v>
      </c>
      <c r="I195" s="3">
        <v>7944</v>
      </c>
      <c r="J195" s="4">
        <v>38.230060312322976</v>
      </c>
      <c r="K195" s="4">
        <f t="shared" si="17"/>
        <v>4.0443988904729906</v>
      </c>
      <c r="M195" s="8">
        <v>41943</v>
      </c>
      <c r="N195" s="3">
        <v>3058.975491333008</v>
      </c>
      <c r="O195" s="3">
        <v>8219</v>
      </c>
      <c r="P195" s="4">
        <f t="shared" si="23"/>
        <v>37.218341541951673</v>
      </c>
      <c r="Q195" s="4">
        <f t="shared" si="18"/>
        <v>3.8636064712866256</v>
      </c>
      <c r="V195" s="2">
        <v>41943</v>
      </c>
      <c r="W195" s="3">
        <v>32948.396072387695</v>
      </c>
      <c r="X195" s="3">
        <v>956400.66522979736</v>
      </c>
      <c r="Y195" s="51">
        <f t="shared" si="19"/>
        <v>3.445041107794617</v>
      </c>
      <c r="AA195" s="2">
        <v>41943</v>
      </c>
      <c r="AB195" s="3">
        <v>29406.387908935547</v>
      </c>
      <c r="AC195" s="3">
        <v>727089.20918273926</v>
      </c>
      <c r="AD195" s="51">
        <f t="shared" si="20"/>
        <v>4.0443988904729906</v>
      </c>
      <c r="AF195" s="2">
        <v>41943</v>
      </c>
      <c r="AG195" s="3">
        <v>31659.819076538086</v>
      </c>
      <c r="AH195" s="3">
        <v>819436.95124816895</v>
      </c>
      <c r="AI195" s="51">
        <f t="shared" si="21"/>
        <v>3.8636064712866256</v>
      </c>
    </row>
    <row r="196" spans="1:35">
      <c r="A196" s="2">
        <v>41973</v>
      </c>
      <c r="B196" s="3">
        <v>3002.3142700195313</v>
      </c>
      <c r="C196" s="3">
        <v>7968</v>
      </c>
      <c r="D196" s="4">
        <f t="shared" si="22"/>
        <v>37.679646963096523</v>
      </c>
      <c r="E196" s="51">
        <f t="shared" si="16"/>
        <v>3.4068938418943642</v>
      </c>
      <c r="G196" s="8">
        <v>41973</v>
      </c>
      <c r="H196" s="3">
        <v>2872.5691699218751</v>
      </c>
      <c r="I196" s="3">
        <v>7498</v>
      </c>
      <c r="J196" s="4">
        <v>38.311138569243468</v>
      </c>
      <c r="K196" s="4">
        <f t="shared" si="17"/>
        <v>4.0165546776343657</v>
      </c>
      <c r="M196" s="8">
        <v>41973</v>
      </c>
      <c r="N196" s="3">
        <v>2892.3142700195313</v>
      </c>
      <c r="O196" s="3">
        <v>7768</v>
      </c>
      <c r="P196" s="4">
        <f t="shared" si="23"/>
        <v>37.23370584474165</v>
      </c>
      <c r="Q196" s="4">
        <f t="shared" si="18"/>
        <v>3.8202364360277152</v>
      </c>
      <c r="V196" s="2">
        <v>41973</v>
      </c>
      <c r="W196" s="3">
        <v>32497.396072387695</v>
      </c>
      <c r="X196" s="3">
        <v>953871.69605255127</v>
      </c>
      <c r="Y196" s="51">
        <f t="shared" si="19"/>
        <v>3.4068938418943642</v>
      </c>
      <c r="AA196" s="2">
        <v>41973</v>
      </c>
      <c r="AB196" s="3">
        <v>28960.387908935547</v>
      </c>
      <c r="AC196" s="3">
        <v>721025.61108398438</v>
      </c>
      <c r="AD196" s="51">
        <f t="shared" si="20"/>
        <v>4.0165546776343657</v>
      </c>
      <c r="AF196" s="2">
        <v>41973</v>
      </c>
      <c r="AG196" s="3">
        <v>31208.819076538086</v>
      </c>
      <c r="AH196" s="3">
        <v>816934.22904968262</v>
      </c>
      <c r="AI196" s="51">
        <f t="shared" si="21"/>
        <v>3.8202364360277152</v>
      </c>
    </row>
    <row r="197" spans="1:35">
      <c r="A197" s="2">
        <v>42004</v>
      </c>
      <c r="B197" s="3">
        <v>1238.5208520507813</v>
      </c>
      <c r="C197" s="3">
        <v>4268</v>
      </c>
      <c r="D197" s="4">
        <f t="shared" si="22"/>
        <v>29.018764106157015</v>
      </c>
      <c r="E197" s="51">
        <f t="shared" si="16"/>
        <v>2.9527397974944245</v>
      </c>
      <c r="G197" s="8">
        <v>42004</v>
      </c>
      <c r="H197" s="9">
        <v>1108.7757519531251</v>
      </c>
      <c r="I197" s="9">
        <v>3798</v>
      </c>
      <c r="J197" s="10">
        <v>29.193674353689442</v>
      </c>
      <c r="K197" s="4">
        <f t="shared" si="17"/>
        <v>3.4765538074035685</v>
      </c>
      <c r="M197" s="8">
        <v>42004</v>
      </c>
      <c r="N197" s="9">
        <v>1128.5208520507813</v>
      </c>
      <c r="O197" s="9">
        <v>4068</v>
      </c>
      <c r="P197" s="10">
        <f t="shared" si="23"/>
        <v>27.74141720872127</v>
      </c>
      <c r="Q197" s="4">
        <f t="shared" si="18"/>
        <v>3.3415927700964896</v>
      </c>
      <c r="V197" s="2">
        <v>42004</v>
      </c>
      <c r="W197" s="3">
        <v>28237.357116699219</v>
      </c>
      <c r="X197" s="3">
        <v>956310.3779296875</v>
      </c>
      <c r="Y197" s="51">
        <f t="shared" si="19"/>
        <v>2.9527397974944245</v>
      </c>
      <c r="AA197" s="2">
        <v>42004</v>
      </c>
      <c r="AB197" s="3">
        <v>25000.34895324707</v>
      </c>
      <c r="AC197" s="3">
        <v>719112.95893096924</v>
      </c>
      <c r="AD197" s="51">
        <f t="shared" si="20"/>
        <v>3.4765538074035685</v>
      </c>
      <c r="AF197" s="2">
        <v>42004</v>
      </c>
      <c r="AG197" s="3">
        <v>27248.780120849609</v>
      </c>
      <c r="AH197" s="3">
        <v>815442.87397003174</v>
      </c>
      <c r="AI197" s="51">
        <f t="shared" si="21"/>
        <v>3.3415927700964896</v>
      </c>
    </row>
    <row r="198" spans="1:35">
      <c r="A198" s="2">
        <v>42035</v>
      </c>
      <c r="B198" s="3">
        <v>1392.2951245117188</v>
      </c>
      <c r="C198" s="3">
        <v>4902.8190155029297</v>
      </c>
      <c r="D198" s="4">
        <f t="shared" si="22"/>
        <v>28.397848668474612</v>
      </c>
      <c r="E198" s="51">
        <f t="shared" ref="E198:E230" si="24">VLOOKUP(A198,V:Y, 4, FALSE)</f>
        <v>3.8766078287156809</v>
      </c>
      <c r="G198" s="8">
        <v>42035</v>
      </c>
      <c r="H198" s="9">
        <v>1262.5500244140626</v>
      </c>
      <c r="I198" s="9">
        <v>4432.8190155029297</v>
      </c>
      <c r="J198" s="10">
        <v>28.481876205604994</v>
      </c>
      <c r="K198" s="4">
        <f t="shared" ref="K198:K230" si="25">VLOOKUP(G198,AA:AD, 4, FALSE)</f>
        <v>4.5506251548862782</v>
      </c>
      <c r="M198" s="8">
        <v>42035</v>
      </c>
      <c r="N198" s="9">
        <v>1282.2951245117188</v>
      </c>
      <c r="O198" s="9">
        <v>4702.8190155029297</v>
      </c>
      <c r="P198" s="10">
        <f t="shared" si="23"/>
        <v>27.266520788586785</v>
      </c>
      <c r="Q198" s="4">
        <f t="shared" ref="Q198:Q230" si="26">VLOOKUP(M198,AF:AI, 4, FALSE)</f>
        <v>4.4358726947300493</v>
      </c>
      <c r="V198" s="2">
        <v>42035</v>
      </c>
      <c r="W198" s="3">
        <v>37164.767501831055</v>
      </c>
      <c r="X198" s="3">
        <v>958692.9899520874</v>
      </c>
      <c r="Y198" s="51">
        <f t="shared" ref="Y198:Y232" si="27">W198/X198*100</f>
        <v>3.8766078287156809</v>
      </c>
      <c r="AA198" s="2">
        <v>42035</v>
      </c>
      <c r="AB198" s="3">
        <v>32577.759338378906</v>
      </c>
      <c r="AC198" s="3">
        <v>715896.34895324707</v>
      </c>
      <c r="AD198" s="51">
        <f t="shared" ref="AD198:AD232" si="28">AB198/AC198*100</f>
        <v>4.5506251548862782</v>
      </c>
      <c r="AF198" s="2">
        <v>42035</v>
      </c>
      <c r="AG198" s="3">
        <v>36176.190505981445</v>
      </c>
      <c r="AH198" s="3">
        <v>815537.1669921875</v>
      </c>
      <c r="AI198" s="51">
        <f t="shared" ref="AI198:AI232" si="29">AG198/AH198*100</f>
        <v>4.4358726947300493</v>
      </c>
    </row>
    <row r="199" spans="1:35">
      <c r="A199" s="2">
        <v>42063</v>
      </c>
      <c r="B199" s="3">
        <v>2003.3971240234375</v>
      </c>
      <c r="C199" s="3">
        <v>6127.6190032958984</v>
      </c>
      <c r="D199" s="4">
        <f t="shared" ref="D199:D212" si="30">(B199/C199)*100</f>
        <v>32.6945445359096</v>
      </c>
      <c r="E199" s="51">
        <f t="shared" si="24"/>
        <v>4.0848881655353653</v>
      </c>
      <c r="G199" s="8">
        <v>42063</v>
      </c>
      <c r="H199" s="9">
        <v>1873.6520239257814</v>
      </c>
      <c r="I199" s="9">
        <v>5657.6190032958984</v>
      </c>
      <c r="J199" s="10">
        <v>33.117324139965376</v>
      </c>
      <c r="K199" s="4">
        <f t="shared" si="25"/>
        <v>4.8423666458085535</v>
      </c>
      <c r="M199" s="8">
        <v>42063</v>
      </c>
      <c r="N199" s="9">
        <v>1893.3971240234375</v>
      </c>
      <c r="O199" s="9">
        <v>5927.6190032958984</v>
      </c>
      <c r="P199" s="10">
        <f t="shared" ref="P199:P212" si="31">N199/O199*100</f>
        <v>31.941950435253403</v>
      </c>
      <c r="Q199" s="4">
        <f t="shared" si="26"/>
        <v>4.6783454691573141</v>
      </c>
      <c r="V199" s="2">
        <v>42063</v>
      </c>
      <c r="W199" s="3">
        <v>39691.673446655273</v>
      </c>
      <c r="X199" s="3">
        <v>971670.99411773682</v>
      </c>
      <c r="Y199" s="51">
        <f t="shared" si="27"/>
        <v>4.0848881655353653</v>
      </c>
      <c r="AA199" s="2">
        <v>42063</v>
      </c>
      <c r="AB199" s="3">
        <v>35104.665283203125</v>
      </c>
      <c r="AC199" s="3">
        <v>724948.51899719238</v>
      </c>
      <c r="AD199" s="51">
        <f t="shared" si="28"/>
        <v>4.8423666458085535</v>
      </c>
      <c r="AF199" s="2">
        <v>42063</v>
      </c>
      <c r="AG199" s="3">
        <v>38703.096450805664</v>
      </c>
      <c r="AH199" s="3">
        <v>827281.71115112305</v>
      </c>
      <c r="AI199" s="51">
        <f t="shared" si="29"/>
        <v>4.6783454691573141</v>
      </c>
    </row>
    <row r="200" spans="1:35">
      <c r="A200" s="2">
        <v>42094</v>
      </c>
      <c r="B200" s="3">
        <v>2122.4196289062502</v>
      </c>
      <c r="C200" s="3">
        <v>6740.7890167236328</v>
      </c>
      <c r="D200" s="4">
        <f t="shared" si="30"/>
        <v>31.486219545525167</v>
      </c>
      <c r="E200" s="51">
        <f t="shared" si="24"/>
        <v>4.1310129796008539</v>
      </c>
      <c r="G200" s="8">
        <v>42094</v>
      </c>
      <c r="H200" s="9">
        <v>1873.6520239257814</v>
      </c>
      <c r="I200" s="9">
        <v>5657.6190032958984</v>
      </c>
      <c r="J200" s="10">
        <v>33.117324139965376</v>
      </c>
      <c r="K200" s="4">
        <f t="shared" si="25"/>
        <v>4.7493172658943896</v>
      </c>
      <c r="M200" s="8">
        <v>42094</v>
      </c>
      <c r="N200" s="9">
        <v>1972.1896289062499</v>
      </c>
      <c r="O200" s="9">
        <v>6242.7890167236328</v>
      </c>
      <c r="P200" s="10">
        <f t="shared" si="31"/>
        <v>31.591482967356519</v>
      </c>
      <c r="Q200" s="4">
        <f t="shared" si="26"/>
        <v>4.6204572767310035</v>
      </c>
      <c r="V200" s="2">
        <v>42094</v>
      </c>
      <c r="W200" s="3">
        <v>40186.924468994141</v>
      </c>
      <c r="X200" s="3">
        <v>972810.41399383545</v>
      </c>
      <c r="Y200" s="51">
        <f t="shared" si="27"/>
        <v>4.1310129796008539</v>
      </c>
      <c r="AA200" s="2">
        <v>42094</v>
      </c>
      <c r="AB200" s="3">
        <v>34372.388290405273</v>
      </c>
      <c r="AC200" s="3">
        <v>723733.25187683105</v>
      </c>
      <c r="AD200" s="51">
        <f t="shared" si="28"/>
        <v>4.7493172658943896</v>
      </c>
      <c r="AF200" s="2">
        <v>42094</v>
      </c>
      <c r="AG200" s="3">
        <v>38285.989471435547</v>
      </c>
      <c r="AH200" s="3">
        <v>828619.05604553223</v>
      </c>
      <c r="AI200" s="51">
        <f t="shared" si="29"/>
        <v>4.6204572767310035</v>
      </c>
    </row>
    <row r="201" spans="1:35">
      <c r="A201" s="2">
        <v>42124</v>
      </c>
      <c r="B201" s="3">
        <v>2471.4085302734375</v>
      </c>
      <c r="C201" s="3">
        <v>7336.182014465332</v>
      </c>
      <c r="D201" s="4">
        <f t="shared" si="30"/>
        <v>33.687939113293062</v>
      </c>
      <c r="E201" s="51">
        <f t="shared" si="24"/>
        <v>4.1284823805300528</v>
      </c>
      <c r="G201" s="8">
        <v>42124</v>
      </c>
      <c r="H201" s="9">
        <v>2093.1409252929689</v>
      </c>
      <c r="I201" s="9">
        <v>6003.0120010375977</v>
      </c>
      <c r="J201" s="10">
        <v>34.868178256701427</v>
      </c>
      <c r="K201" s="4">
        <f t="shared" si="25"/>
        <v>4.6718916192977993</v>
      </c>
      <c r="M201" s="8">
        <v>42124</v>
      </c>
      <c r="N201" s="9">
        <v>2191.6785302734374</v>
      </c>
      <c r="O201" s="9">
        <v>6588.182014465332</v>
      </c>
      <c r="P201" s="10">
        <f t="shared" si="31"/>
        <v>33.266818151977006</v>
      </c>
      <c r="Q201" s="4">
        <f t="shared" si="26"/>
        <v>4.6194723850012043</v>
      </c>
      <c r="V201" s="2">
        <v>42124</v>
      </c>
      <c r="W201" s="3">
        <v>40074.962455749512</v>
      </c>
      <c r="X201" s="3">
        <v>970694.76776123047</v>
      </c>
      <c r="Y201" s="51">
        <f t="shared" si="27"/>
        <v>4.1284823805300528</v>
      </c>
      <c r="AA201" s="2">
        <v>42124</v>
      </c>
      <c r="AB201" s="3">
        <v>33815.426277160645</v>
      </c>
      <c r="AC201" s="3">
        <v>723805.88063049316</v>
      </c>
      <c r="AD201" s="51">
        <f t="shared" si="28"/>
        <v>4.6718916192977993</v>
      </c>
      <c r="AF201" s="2">
        <v>42124</v>
      </c>
      <c r="AG201" s="3">
        <v>37924.027458190918</v>
      </c>
      <c r="AH201" s="3">
        <v>820960.1508026123</v>
      </c>
      <c r="AI201" s="51">
        <f t="shared" si="29"/>
        <v>4.6194723850012043</v>
      </c>
    </row>
    <row r="202" spans="1:35">
      <c r="A202" s="2">
        <v>42155</v>
      </c>
      <c r="B202" s="3">
        <v>2950.2481213378906</v>
      </c>
      <c r="C202" s="3">
        <v>8085.0120143890381</v>
      </c>
      <c r="D202" s="4">
        <f t="shared" si="30"/>
        <v>36.490336886170141</v>
      </c>
      <c r="E202" s="51">
        <f t="shared" si="24"/>
        <v>4.1698854030784895</v>
      </c>
      <c r="G202" s="8">
        <v>42155</v>
      </c>
      <c r="H202" s="3">
        <v>2539.3909252929689</v>
      </c>
      <c r="I202" s="3">
        <v>6703.0120010375977</v>
      </c>
      <c r="J202" s="4">
        <v>37.884326104442032</v>
      </c>
      <c r="K202" s="4">
        <f t="shared" si="25"/>
        <v>4.6460301389318008</v>
      </c>
      <c r="M202" s="8">
        <v>42155</v>
      </c>
      <c r="N202" s="3">
        <v>2637.9285302734374</v>
      </c>
      <c r="O202" s="3">
        <v>7288.182014465332</v>
      </c>
      <c r="P202" s="4">
        <f t="shared" si="31"/>
        <v>36.19460278348933</v>
      </c>
      <c r="Q202" s="4">
        <f t="shared" si="26"/>
        <v>4.6450016333067534</v>
      </c>
      <c r="V202" s="2">
        <v>42155</v>
      </c>
      <c r="W202" s="3">
        <v>41486.792455673218</v>
      </c>
      <c r="X202" s="3">
        <v>994914.45076751709</v>
      </c>
      <c r="Y202" s="51">
        <f t="shared" si="27"/>
        <v>4.1698854030784895</v>
      </c>
      <c r="AA202" s="2">
        <v>42155</v>
      </c>
      <c r="AB202" s="3">
        <v>34515.426277160645</v>
      </c>
      <c r="AC202" s="3">
        <v>742901.47168731689</v>
      </c>
      <c r="AD202" s="51">
        <f t="shared" si="28"/>
        <v>4.6460301389318008</v>
      </c>
      <c r="AF202" s="2">
        <v>42155</v>
      </c>
      <c r="AG202" s="3">
        <v>39049.027458190918</v>
      </c>
      <c r="AH202" s="3">
        <v>840667.67981719971</v>
      </c>
      <c r="AI202" s="51">
        <f t="shared" si="29"/>
        <v>4.6450016333067534</v>
      </c>
    </row>
    <row r="203" spans="1:35">
      <c r="A203" s="2">
        <v>42185</v>
      </c>
      <c r="B203" s="3">
        <v>3179.3871643066404</v>
      </c>
      <c r="C203" s="3">
        <v>8507.4120082855225</v>
      </c>
      <c r="D203" s="4">
        <f t="shared" si="30"/>
        <v>37.371966482993628</v>
      </c>
      <c r="E203" s="51">
        <f t="shared" si="24"/>
        <v>4.1147282345963792</v>
      </c>
      <c r="G203" s="8">
        <v>42185</v>
      </c>
      <c r="H203" s="3">
        <v>2581.6989233398435</v>
      </c>
      <c r="I203" s="3">
        <v>6892.411994934082</v>
      </c>
      <c r="J203" s="4">
        <v>37.457118425848464</v>
      </c>
      <c r="K203" s="4">
        <f t="shared" si="25"/>
        <v>4.4596284535987207</v>
      </c>
      <c r="M203" s="8">
        <v>42185</v>
      </c>
      <c r="N203" s="3">
        <v>2680.2365283203126</v>
      </c>
      <c r="O203" s="3">
        <v>7477.5820083618164</v>
      </c>
      <c r="P203" s="4">
        <f t="shared" si="31"/>
        <v>35.843625991973532</v>
      </c>
      <c r="Q203" s="4">
        <f t="shared" si="26"/>
        <v>4.511669521357982</v>
      </c>
      <c r="V203" s="2">
        <v>42185</v>
      </c>
      <c r="W203" s="3">
        <v>41517.992437362671</v>
      </c>
      <c r="X203" s="3">
        <v>1009009.345703125</v>
      </c>
      <c r="Y203" s="51">
        <f t="shared" si="27"/>
        <v>4.1147282345963792</v>
      </c>
      <c r="AA203" s="2">
        <v>42185</v>
      </c>
      <c r="AB203" s="3">
        <v>34030.626258850098</v>
      </c>
      <c r="AC203" s="3">
        <v>763082.09558105469</v>
      </c>
      <c r="AD203" s="51">
        <f t="shared" si="28"/>
        <v>4.4596284535987207</v>
      </c>
      <c r="AF203" s="2">
        <v>42185</v>
      </c>
      <c r="AG203" s="3">
        <v>38847.227439880371</v>
      </c>
      <c r="AH203" s="3">
        <v>861038.85171508789</v>
      </c>
      <c r="AI203" s="51">
        <f t="shared" si="29"/>
        <v>4.511669521357982</v>
      </c>
    </row>
    <row r="204" spans="1:35">
      <c r="A204" s="2">
        <v>42216</v>
      </c>
      <c r="B204" s="3">
        <v>3291.0014123535157</v>
      </c>
      <c r="C204" s="3">
        <v>9435.3260097503662</v>
      </c>
      <c r="D204" s="4">
        <f t="shared" si="30"/>
        <v>34.87957288336014</v>
      </c>
      <c r="E204" s="51">
        <f t="shared" si="24"/>
        <v>4.0469754910447087</v>
      </c>
      <c r="G204" s="8">
        <v>42216</v>
      </c>
      <c r="H204" s="3">
        <v>2581.6989233398435</v>
      </c>
      <c r="I204" s="3">
        <v>6892.411994934082</v>
      </c>
      <c r="J204" s="4">
        <v>37.457118425848464</v>
      </c>
      <c r="K204" s="4">
        <f t="shared" si="25"/>
        <v>4.1939757348122733</v>
      </c>
      <c r="M204" s="8">
        <v>42216</v>
      </c>
      <c r="N204" s="3">
        <v>2680.2365283203126</v>
      </c>
      <c r="O204" s="3">
        <v>7477.5820083618164</v>
      </c>
      <c r="P204" s="4">
        <f t="shared" si="31"/>
        <v>35.843625991973532</v>
      </c>
      <c r="Q204" s="4">
        <f t="shared" si="26"/>
        <v>4.2859255103422704</v>
      </c>
      <c r="V204" s="2">
        <v>42216</v>
      </c>
      <c r="W204" s="3">
        <v>40986.903326034546</v>
      </c>
      <c r="X204" s="3">
        <v>1012778.6396713257</v>
      </c>
      <c r="Y204" s="51">
        <f t="shared" si="27"/>
        <v>4.0469754910447087</v>
      </c>
      <c r="AA204" s="2">
        <v>42216</v>
      </c>
      <c r="AB204" s="3">
        <v>32182.95613861084</v>
      </c>
      <c r="AC204" s="3">
        <v>767361.52456665039</v>
      </c>
      <c r="AD204" s="51">
        <f t="shared" si="28"/>
        <v>4.1939757348122733</v>
      </c>
      <c r="AF204" s="2">
        <v>42216</v>
      </c>
      <c r="AG204" s="3">
        <v>36999.557319641113</v>
      </c>
      <c r="AH204" s="3">
        <v>863280.45670318604</v>
      </c>
      <c r="AI204" s="51">
        <f t="shared" si="29"/>
        <v>4.2859255103422704</v>
      </c>
    </row>
    <row r="205" spans="1:35">
      <c r="A205" s="2">
        <v>42247</v>
      </c>
      <c r="B205" s="3">
        <v>3544.1129647827147</v>
      </c>
      <c r="C205" s="3">
        <v>10616.96703338623</v>
      </c>
      <c r="D205" s="4">
        <f t="shared" si="30"/>
        <v>33.381595267630182</v>
      </c>
      <c r="E205" s="51">
        <f t="shared" si="24"/>
        <v>4.4957570452257585</v>
      </c>
      <c r="G205" s="8">
        <v>42247</v>
      </c>
      <c r="H205" s="3">
        <v>2496.9989233398437</v>
      </c>
      <c r="I205" s="3">
        <v>6584.411994934082</v>
      </c>
      <c r="J205" s="4">
        <v>37.922884006362089</v>
      </c>
      <c r="K205" s="4">
        <f t="shared" si="25"/>
        <v>4.4602201530239736</v>
      </c>
      <c r="M205" s="8">
        <v>42247</v>
      </c>
      <c r="N205" s="3">
        <v>2608.4918005371092</v>
      </c>
      <c r="O205" s="3">
        <v>7562.1660232543945</v>
      </c>
      <c r="P205" s="4">
        <f t="shared" si="31"/>
        <v>34.493976891220633</v>
      </c>
      <c r="Q205" s="4">
        <f t="shared" si="26"/>
        <v>4.6962842764499895</v>
      </c>
      <c r="V205" s="2">
        <v>42247</v>
      </c>
      <c r="W205" s="3">
        <v>46330.347389221191</v>
      </c>
      <c r="X205" s="3">
        <v>1030534.9449081421</v>
      </c>
      <c r="Y205" s="51">
        <f t="shared" si="27"/>
        <v>4.4957570452257585</v>
      </c>
      <c r="AA205" s="2">
        <v>42247</v>
      </c>
      <c r="AB205" s="3">
        <v>34874.95613861084</v>
      </c>
      <c r="AC205" s="3">
        <v>781911.0927734375</v>
      </c>
      <c r="AD205" s="51">
        <f t="shared" si="28"/>
        <v>4.4602201530239736</v>
      </c>
      <c r="AF205" s="2">
        <v>42247</v>
      </c>
      <c r="AG205" s="3">
        <v>41245.944374084473</v>
      </c>
      <c r="AH205" s="3">
        <v>878267.62491607666</v>
      </c>
      <c r="AI205" s="51">
        <f t="shared" si="29"/>
        <v>4.6962842764499895</v>
      </c>
    </row>
    <row r="206" spans="1:35">
      <c r="A206" s="2">
        <v>42277</v>
      </c>
      <c r="B206" s="3">
        <v>4496.8507015991208</v>
      </c>
      <c r="C206" s="3">
        <v>12047.109046936035</v>
      </c>
      <c r="D206" s="4">
        <f t="shared" si="30"/>
        <v>37.327218373131714</v>
      </c>
      <c r="E206" s="51">
        <f t="shared" si="24"/>
        <v>4.6339688156070862</v>
      </c>
      <c r="G206" s="8">
        <v>42277</v>
      </c>
      <c r="H206" s="3">
        <v>2496.9989233398437</v>
      </c>
      <c r="I206" s="3">
        <v>6584.411994934082</v>
      </c>
      <c r="J206" s="4">
        <v>37.922884006362089</v>
      </c>
      <c r="K206" s="4">
        <f t="shared" si="25"/>
        <v>4.4098610775795732</v>
      </c>
      <c r="M206" s="8">
        <v>42277</v>
      </c>
      <c r="N206" s="3">
        <v>2608.4918005371092</v>
      </c>
      <c r="O206" s="3">
        <v>7562.1660232543945</v>
      </c>
      <c r="P206" s="4">
        <f t="shared" si="31"/>
        <v>34.493976891220633</v>
      </c>
      <c r="Q206" s="4">
        <f t="shared" si="26"/>
        <v>4.7468613272864753</v>
      </c>
      <c r="V206" s="2">
        <v>42277</v>
      </c>
      <c r="W206" s="3">
        <v>48852.195091247559</v>
      </c>
      <c r="X206" s="3">
        <v>1054219.3319625854</v>
      </c>
      <c r="Y206" s="51">
        <f t="shared" si="27"/>
        <v>4.6339688156070862</v>
      </c>
      <c r="AA206" s="2">
        <v>42277</v>
      </c>
      <c r="AB206" s="3">
        <v>35357.994819641113</v>
      </c>
      <c r="AC206" s="3">
        <v>801793.84786987305</v>
      </c>
      <c r="AD206" s="51">
        <f t="shared" si="28"/>
        <v>4.4098610775795732</v>
      </c>
      <c r="AF206" s="2">
        <v>42277</v>
      </c>
      <c r="AG206" s="3">
        <v>42698.983055114746</v>
      </c>
      <c r="AH206" s="3">
        <v>899520.33798980713</v>
      </c>
      <c r="AI206" s="51">
        <f t="shared" si="29"/>
        <v>4.7468613272864753</v>
      </c>
    </row>
    <row r="207" spans="1:35">
      <c r="A207" s="2">
        <v>42308</v>
      </c>
      <c r="B207" s="3">
        <v>4710.3586996459962</v>
      </c>
      <c r="C207" s="3">
        <v>12723.109046936035</v>
      </c>
      <c r="D207" s="4">
        <f t="shared" si="30"/>
        <v>37.022072846104699</v>
      </c>
      <c r="E207" s="51">
        <f t="shared" si="24"/>
        <v>4.7282242496742679</v>
      </c>
      <c r="G207" s="8">
        <v>42308</v>
      </c>
      <c r="H207" s="3">
        <v>2496.9989233398437</v>
      </c>
      <c r="I207" s="3">
        <v>6584.411994934082</v>
      </c>
      <c r="J207" s="4">
        <v>37.922884006362089</v>
      </c>
      <c r="K207" s="4">
        <f t="shared" si="25"/>
        <v>4.4285393153985382</v>
      </c>
      <c r="M207" s="8">
        <v>42308</v>
      </c>
      <c r="N207" s="3">
        <v>2608.4918005371092</v>
      </c>
      <c r="O207" s="3">
        <v>7562.1660232543945</v>
      </c>
      <c r="P207" s="4">
        <f t="shared" si="31"/>
        <v>34.493976891220633</v>
      </c>
      <c r="Q207" s="4">
        <f t="shared" si="26"/>
        <v>4.7617744549122527</v>
      </c>
      <c r="V207" s="2">
        <v>42308</v>
      </c>
      <c r="W207" s="3">
        <v>50247.371635437012</v>
      </c>
      <c r="X207" s="3">
        <v>1062711.262878418</v>
      </c>
      <c r="Y207" s="51">
        <f t="shared" si="27"/>
        <v>4.7282242496742679</v>
      </c>
      <c r="AA207" s="2">
        <v>42308</v>
      </c>
      <c r="AB207" s="3">
        <v>35839.171363830566</v>
      </c>
      <c r="AC207" s="3">
        <v>809277.47980499268</v>
      </c>
      <c r="AD207" s="51">
        <f t="shared" si="28"/>
        <v>4.4285393153985382</v>
      </c>
      <c r="AF207" s="2">
        <v>42308</v>
      </c>
      <c r="AG207" s="3">
        <v>43180.159599304199</v>
      </c>
      <c r="AH207" s="3">
        <v>906808.16590881348</v>
      </c>
      <c r="AI207" s="51">
        <f t="shared" si="29"/>
        <v>4.7617744549122527</v>
      </c>
    </row>
    <row r="208" spans="1:35">
      <c r="A208" s="2">
        <v>42338</v>
      </c>
      <c r="B208" s="3">
        <v>5299.316078796387</v>
      </c>
      <c r="C208" s="3">
        <v>15409.61402130127</v>
      </c>
      <c r="D208" s="4">
        <f t="shared" si="30"/>
        <v>34.389674338831263</v>
      </c>
      <c r="E208" s="51">
        <f t="shared" si="24"/>
        <v>4.9397826746757065</v>
      </c>
      <c r="G208" s="8">
        <v>42338</v>
      </c>
      <c r="H208" s="3">
        <v>2515.6739233398439</v>
      </c>
      <c r="I208" s="3">
        <v>6809.411994934082</v>
      </c>
      <c r="J208" s="4">
        <v>36.944069843496031</v>
      </c>
      <c r="K208" s="4">
        <f t="shared" si="25"/>
        <v>4.442924091678722</v>
      </c>
      <c r="M208" s="8">
        <v>42338</v>
      </c>
      <c r="N208" s="3">
        <v>2637.193115234375</v>
      </c>
      <c r="O208" s="3">
        <v>8558.421028137207</v>
      </c>
      <c r="P208" s="4">
        <f t="shared" si="31"/>
        <v>30.814014717950567</v>
      </c>
      <c r="Q208" s="4">
        <f t="shared" si="26"/>
        <v>4.854310889934748</v>
      </c>
      <c r="V208" s="2">
        <v>42338</v>
      </c>
      <c r="W208" s="3">
        <v>52933.876609802246</v>
      </c>
      <c r="X208" s="3">
        <v>1071583.1058959961</v>
      </c>
      <c r="Y208" s="51">
        <f t="shared" si="27"/>
        <v>4.9397826746757065</v>
      </c>
      <c r="AA208" s="2">
        <v>42338</v>
      </c>
      <c r="AB208" s="3">
        <v>36064.171363830566</v>
      </c>
      <c r="AC208" s="3">
        <v>811721.5288772583</v>
      </c>
      <c r="AD208" s="51">
        <f t="shared" si="28"/>
        <v>4.442924091678722</v>
      </c>
      <c r="AF208" s="2">
        <v>42338</v>
      </c>
      <c r="AG208" s="3">
        <v>44176.414604187012</v>
      </c>
      <c r="AH208" s="3">
        <v>910045.02195739746</v>
      </c>
      <c r="AI208" s="51">
        <f t="shared" si="29"/>
        <v>4.854310889934748</v>
      </c>
    </row>
    <row r="209" spans="1:35">
      <c r="A209" s="2">
        <v>42369</v>
      </c>
      <c r="B209" s="3">
        <v>6309.2560861206057</v>
      </c>
      <c r="C209" s="3">
        <v>19088.163024902344</v>
      </c>
      <c r="D209" s="4">
        <f t="shared" si="30"/>
        <v>33.053238689807785</v>
      </c>
      <c r="E209" s="51">
        <f t="shared" si="24"/>
        <v>5.4489607839036367</v>
      </c>
      <c r="G209" s="8">
        <v>42369</v>
      </c>
      <c r="H209" s="3">
        <v>2593.1348608398439</v>
      </c>
      <c r="I209" s="3">
        <v>7043.786994934082</v>
      </c>
      <c r="J209" s="4">
        <v>36.814498546092267</v>
      </c>
      <c r="K209" s="4">
        <f t="shared" si="25"/>
        <v>4.4807753975922147</v>
      </c>
      <c r="M209" s="8">
        <v>42369</v>
      </c>
      <c r="N209" s="3">
        <v>2714.654052734375</v>
      </c>
      <c r="O209" s="3">
        <v>8792.796028137207</v>
      </c>
      <c r="P209" s="4">
        <f t="shared" si="31"/>
        <v>30.873615674097316</v>
      </c>
      <c r="Q209" s="4">
        <f t="shared" si="26"/>
        <v>4.8783848263072667</v>
      </c>
      <c r="V209" s="2">
        <v>42369</v>
      </c>
      <c r="W209" s="3">
        <v>58324.662567138672</v>
      </c>
      <c r="X209" s="3">
        <v>1070381.3971176147</v>
      </c>
      <c r="Y209" s="51">
        <f t="shared" si="27"/>
        <v>5.4489607839036367</v>
      </c>
      <c r="AA209" s="2">
        <v>42369</v>
      </c>
      <c r="AB209" s="3">
        <v>36446.346366882324</v>
      </c>
      <c r="AC209" s="3">
        <v>813393.7350769043</v>
      </c>
      <c r="AD209" s="51">
        <f t="shared" si="28"/>
        <v>4.4807753975922147</v>
      </c>
      <c r="AF209" s="2">
        <v>42369</v>
      </c>
      <c r="AG209" s="3">
        <v>44558.58960723877</v>
      </c>
      <c r="AH209" s="3">
        <v>913388.16419219971</v>
      </c>
      <c r="AI209" s="51">
        <f t="shared" si="29"/>
        <v>4.8783848263072667</v>
      </c>
    </row>
    <row r="210" spans="1:35">
      <c r="A210" s="2">
        <v>42400</v>
      </c>
      <c r="B210" s="3">
        <v>6346.2560861206057</v>
      </c>
      <c r="C210" s="3">
        <v>21088.163024902344</v>
      </c>
      <c r="D210" s="4">
        <f t="shared" si="30"/>
        <v>30.093925576288999</v>
      </c>
      <c r="E210" s="51">
        <f t="shared" si="24"/>
        <v>5.8278032306753458</v>
      </c>
      <c r="G210" s="8">
        <v>42400</v>
      </c>
      <c r="H210" s="3">
        <v>2593.1348608398439</v>
      </c>
      <c r="I210" s="3">
        <v>7043.786994934082</v>
      </c>
      <c r="J210" s="4">
        <v>36.814498546092267</v>
      </c>
      <c r="K210" s="4">
        <f t="shared" si="25"/>
        <v>4.4222968570690853</v>
      </c>
      <c r="M210" s="8">
        <v>42400</v>
      </c>
      <c r="N210" s="3">
        <v>2721.966552734375</v>
      </c>
      <c r="O210" s="3">
        <v>10167.796028137207</v>
      </c>
      <c r="P210" s="4">
        <f t="shared" si="31"/>
        <v>26.770467711998876</v>
      </c>
      <c r="Q210" s="4">
        <f t="shared" si="26"/>
        <v>5.2622516271192765</v>
      </c>
      <c r="V210" s="2">
        <v>42400</v>
      </c>
      <c r="W210" s="3">
        <v>63000.576568603516</v>
      </c>
      <c r="X210" s="3">
        <v>1081034.7239761353</v>
      </c>
      <c r="Y210" s="51">
        <f t="shared" si="27"/>
        <v>5.8278032306753458</v>
      </c>
      <c r="AA210" s="2">
        <v>42400</v>
      </c>
      <c r="AB210" s="3">
        <v>36446.346366882324</v>
      </c>
      <c r="AC210" s="3">
        <v>824149.70195007324</v>
      </c>
      <c r="AD210" s="51">
        <f t="shared" si="28"/>
        <v>4.4222968570690853</v>
      </c>
      <c r="AF210" s="2">
        <v>42400</v>
      </c>
      <c r="AG210" s="3">
        <v>48609.503608703613</v>
      </c>
      <c r="AH210" s="3">
        <v>923739.628074646</v>
      </c>
      <c r="AI210" s="51">
        <f t="shared" si="29"/>
        <v>5.2622516271192765</v>
      </c>
    </row>
    <row r="211" spans="1:35">
      <c r="A211" s="2">
        <v>42429</v>
      </c>
      <c r="B211" s="3">
        <v>6489.4115524291992</v>
      </c>
      <c r="C211" s="3">
        <v>21510.712020874023</v>
      </c>
      <c r="D211" s="4">
        <f t="shared" si="30"/>
        <v>30.168278698221918</v>
      </c>
      <c r="E211" s="51">
        <f t="shared" si="24"/>
        <v>5.9546421351822154</v>
      </c>
      <c r="G211" s="8">
        <v>42429</v>
      </c>
      <c r="H211" s="3">
        <v>2593.1348608398439</v>
      </c>
      <c r="I211" s="3">
        <v>7043.786994934082</v>
      </c>
      <c r="J211" s="4">
        <v>36.814498546092267</v>
      </c>
      <c r="K211" s="4">
        <f t="shared" si="25"/>
        <v>4.5215437991149265</v>
      </c>
      <c r="M211" s="8">
        <v>42429</v>
      </c>
      <c r="N211" s="3">
        <v>2721.966552734375</v>
      </c>
      <c r="O211" s="3">
        <v>10167.796028137207</v>
      </c>
      <c r="P211" s="4">
        <f t="shared" si="31"/>
        <v>26.770467711998876</v>
      </c>
      <c r="Q211" s="4">
        <f t="shared" si="26"/>
        <v>5.3809290329771473</v>
      </c>
      <c r="V211" s="2">
        <v>42429</v>
      </c>
      <c r="W211" s="3">
        <v>64703.896545410156</v>
      </c>
      <c r="X211" s="3">
        <v>1086612.6809387207</v>
      </c>
      <c r="Y211" s="51">
        <f t="shared" si="27"/>
        <v>5.9546421351822154</v>
      </c>
      <c r="AA211" s="2">
        <v>42429</v>
      </c>
      <c r="AB211" s="3">
        <v>37422.117347717285</v>
      </c>
      <c r="AC211" s="3">
        <v>827640.27089691162</v>
      </c>
      <c r="AD211" s="51">
        <f t="shared" si="28"/>
        <v>4.5215437991149265</v>
      </c>
      <c r="AF211" s="2">
        <v>42429</v>
      </c>
      <c r="AG211" s="3">
        <v>49890.274589538574</v>
      </c>
      <c r="AH211" s="3">
        <v>927168.41801452637</v>
      </c>
      <c r="AI211" s="51">
        <f t="shared" si="29"/>
        <v>5.3809290329771473</v>
      </c>
    </row>
    <row r="212" spans="1:35">
      <c r="A212" s="2">
        <v>42460</v>
      </c>
      <c r="B212" s="3">
        <v>7165.6155081176757</v>
      </c>
      <c r="C212" s="3">
        <v>23481.255020141602</v>
      </c>
      <c r="D212" s="4">
        <f t="shared" si="30"/>
        <v>30.516322496268618</v>
      </c>
      <c r="E212" s="51">
        <f t="shared" si="24"/>
        <v>6.2153233873328366</v>
      </c>
      <c r="G212" s="8">
        <v>42460</v>
      </c>
      <c r="H212" s="3">
        <v>2706.8717211914063</v>
      </c>
      <c r="I212" s="3">
        <v>7282.1279983520508</v>
      </c>
      <c r="J212" s="4">
        <v>37.171438373562957</v>
      </c>
      <c r="K212" s="4">
        <f t="shared" si="25"/>
        <v>4.5843315043935844</v>
      </c>
      <c r="M212" s="8">
        <v>42460</v>
      </c>
      <c r="N212" s="3">
        <v>3225.7034130859374</v>
      </c>
      <c r="O212" s="3">
        <v>11006.137031555176</v>
      </c>
      <c r="P212" s="4">
        <f t="shared" si="31"/>
        <v>29.308225073317505</v>
      </c>
      <c r="Q212" s="4">
        <f t="shared" si="26"/>
        <v>5.5617365697028767</v>
      </c>
      <c r="V212" s="2">
        <v>42460</v>
      </c>
      <c r="W212" s="3">
        <v>67403.839546203613</v>
      </c>
      <c r="X212" s="3">
        <v>1084478.3987197876</v>
      </c>
      <c r="Y212" s="51">
        <f t="shared" si="27"/>
        <v>6.2153233873328366</v>
      </c>
      <c r="AA212" s="2">
        <v>42460</v>
      </c>
      <c r="AB212" s="3">
        <v>37854.358352661133</v>
      </c>
      <c r="AC212" s="3">
        <v>825733.44262695313</v>
      </c>
      <c r="AD212" s="51">
        <f t="shared" si="28"/>
        <v>4.5843315043935844</v>
      </c>
      <c r="AF212" s="2">
        <v>42460</v>
      </c>
      <c r="AG212" s="3">
        <v>51458.015594482422</v>
      </c>
      <c r="AH212" s="3">
        <v>925214.90274810791</v>
      </c>
      <c r="AI212" s="51">
        <f t="shared" si="29"/>
        <v>5.5617365697028767</v>
      </c>
    </row>
    <row r="213" spans="1:35">
      <c r="A213" s="2">
        <v>42490</v>
      </c>
      <c r="B213" s="3">
        <v>8257.5060742235182</v>
      </c>
      <c r="C213" s="3">
        <v>30182.14302444458</v>
      </c>
      <c r="D213" s="4">
        <f t="shared" ref="D213" si="32">(B213/C213)*100</f>
        <v>27.358912412335158</v>
      </c>
      <c r="E213" s="51">
        <f t="shared" si="24"/>
        <v>5.0265043640276996</v>
      </c>
      <c r="G213" s="8">
        <v>42490</v>
      </c>
      <c r="H213" s="3">
        <v>2835.2670629882814</v>
      </c>
      <c r="I213" s="3">
        <v>7664.2569961547852</v>
      </c>
      <c r="J213" s="4">
        <v>36.99337149590307</v>
      </c>
      <c r="K213" s="4">
        <f t="shared" si="25"/>
        <v>2.6366047442185794</v>
      </c>
      <c r="M213" s="8">
        <v>42490</v>
      </c>
      <c r="N213" s="3">
        <v>3760.0829223632813</v>
      </c>
      <c r="O213" s="3">
        <v>14872.97208404541</v>
      </c>
      <c r="P213" s="4">
        <f t="shared" ref="P213" si="33">N213/O213*100</f>
        <v>25.281314999554201</v>
      </c>
      <c r="Q213" s="4">
        <f t="shared" si="26"/>
        <v>3.9048973848002952</v>
      </c>
      <c r="V213" s="2">
        <v>42490</v>
      </c>
      <c r="W213" s="3">
        <v>55212.074779510498</v>
      </c>
      <c r="X213" s="3">
        <v>1098418.9166259766</v>
      </c>
      <c r="Y213" s="51">
        <f t="shared" si="27"/>
        <v>5.0265043640276996</v>
      </c>
      <c r="AA213" s="2">
        <v>42490</v>
      </c>
      <c r="AB213" s="3">
        <v>21843.534576416016</v>
      </c>
      <c r="AC213" s="3">
        <v>828472.09557342529</v>
      </c>
      <c r="AD213" s="51">
        <f t="shared" si="28"/>
        <v>2.6366047442185794</v>
      </c>
      <c r="AF213" s="2">
        <v>42490</v>
      </c>
      <c r="AG213" s="3">
        <v>36432.197875976563</v>
      </c>
      <c r="AH213" s="3">
        <v>932987.33067321777</v>
      </c>
      <c r="AI213" s="51">
        <f t="shared" si="29"/>
        <v>3.9048973848002952</v>
      </c>
    </row>
    <row r="214" spans="1:35">
      <c r="A214" s="2">
        <v>42521</v>
      </c>
      <c r="B214" s="3">
        <v>10840.998876957894</v>
      </c>
      <c r="C214" s="3">
        <v>40266.727948665619</v>
      </c>
      <c r="D214" s="4">
        <f t="shared" ref="D214:D215" si="34">(B214/C214)*100</f>
        <v>26.922969481847726</v>
      </c>
      <c r="E214" s="51">
        <f t="shared" si="24"/>
        <v>6.2462533653692889</v>
      </c>
      <c r="G214" s="8">
        <v>42521</v>
      </c>
      <c r="H214" s="3">
        <v>3166.9008728027343</v>
      </c>
      <c r="I214" s="3">
        <v>8163.8709945678711</v>
      </c>
      <c r="J214" s="4">
        <v>38.79165747364145</v>
      </c>
      <c r="K214" s="4">
        <f t="shared" si="25"/>
        <v>2.8644718568386782</v>
      </c>
      <c r="M214" s="8">
        <v>42521</v>
      </c>
      <c r="N214" s="3">
        <v>4091.7167321777342</v>
      </c>
      <c r="O214" s="3">
        <v>15372.586082458496</v>
      </c>
      <c r="P214" s="4">
        <f t="shared" ref="P214:P215" si="35">N214/O214*100</f>
        <v>26.616970692047392</v>
      </c>
      <c r="Q214" s="4">
        <f t="shared" si="26"/>
        <v>4.1813506930842621</v>
      </c>
      <c r="V214" s="2">
        <v>42521</v>
      </c>
      <c r="W214" s="3">
        <v>67886.216700077057</v>
      </c>
      <c r="X214" s="3">
        <v>1086830.9805755615</v>
      </c>
      <c r="Y214" s="51">
        <f t="shared" si="27"/>
        <v>6.2462533653692889</v>
      </c>
      <c r="AA214" s="2">
        <v>42521</v>
      </c>
      <c r="AB214" s="3">
        <v>23221.160568237305</v>
      </c>
      <c r="AC214" s="3">
        <v>810661.15251922607</v>
      </c>
      <c r="AD214" s="51">
        <f t="shared" si="28"/>
        <v>2.8644718568386782</v>
      </c>
      <c r="AF214" s="2">
        <v>42521</v>
      </c>
      <c r="AG214" s="3">
        <v>38317.068867683411</v>
      </c>
      <c r="AH214" s="3">
        <v>916380.17665100098</v>
      </c>
      <c r="AI214" s="51">
        <f t="shared" si="29"/>
        <v>4.1813506930842621</v>
      </c>
    </row>
    <row r="215" spans="1:35">
      <c r="A215" s="2">
        <v>42551</v>
      </c>
      <c r="B215" s="3">
        <v>11536.676398015023</v>
      </c>
      <c r="C215" s="3">
        <v>42154.094937801361</v>
      </c>
      <c r="D215" s="4">
        <f t="shared" si="34"/>
        <v>27.367866431570796</v>
      </c>
      <c r="E215" s="51">
        <f t="shared" si="24"/>
        <v>6.3306139681467739</v>
      </c>
      <c r="G215" s="8">
        <v>42551</v>
      </c>
      <c r="H215" s="3">
        <v>3390.8008728027344</v>
      </c>
      <c r="I215" s="3">
        <v>8713.8709945678711</v>
      </c>
      <c r="J215" s="4">
        <v>38.912681573051991</v>
      </c>
      <c r="K215" s="4">
        <f t="shared" si="25"/>
        <v>2.8610382194054784</v>
      </c>
      <c r="M215" s="8">
        <v>42551</v>
      </c>
      <c r="N215" s="3">
        <v>4315.6167321777348</v>
      </c>
      <c r="O215" s="3">
        <v>15922.586082458496</v>
      </c>
      <c r="P215" s="4">
        <f t="shared" si="35"/>
        <v>27.103742506577738</v>
      </c>
      <c r="Q215" s="4">
        <f t="shared" si="26"/>
        <v>4.1574394760992641</v>
      </c>
      <c r="V215" s="2">
        <v>42551</v>
      </c>
      <c r="W215" s="3">
        <v>69473.583689212799</v>
      </c>
      <c r="X215" s="3">
        <v>1097422.5255050659</v>
      </c>
      <c r="Y215" s="51">
        <f t="shared" si="27"/>
        <v>6.3306139681467739</v>
      </c>
      <c r="AA215" s="2">
        <v>42551</v>
      </c>
      <c r="AB215" s="3">
        <v>23471.160568237305</v>
      </c>
      <c r="AC215" s="3">
        <v>820372.14354705811</v>
      </c>
      <c r="AD215" s="51">
        <f t="shared" si="28"/>
        <v>2.8610382194054784</v>
      </c>
      <c r="AF215" s="2">
        <v>42551</v>
      </c>
      <c r="AG215" s="3">
        <v>38567.068867683411</v>
      </c>
      <c r="AH215" s="3">
        <v>927663.98860168457</v>
      </c>
      <c r="AI215" s="51">
        <f t="shared" si="29"/>
        <v>4.1574394760992641</v>
      </c>
    </row>
    <row r="216" spans="1:35">
      <c r="A216" s="2">
        <v>42582</v>
      </c>
      <c r="B216" s="3">
        <v>12423.442992863655</v>
      </c>
      <c r="C216" s="3">
        <v>46194.564969539642</v>
      </c>
      <c r="D216" s="4">
        <f t="shared" ref="D216" si="36">(B216/C216)*100</f>
        <v>26.893733063739383</v>
      </c>
      <c r="E216" s="51">
        <f t="shared" si="24"/>
        <v>6.7185466051009213</v>
      </c>
      <c r="G216" s="8">
        <v>42582</v>
      </c>
      <c r="H216" s="3">
        <v>3390.8008728027344</v>
      </c>
      <c r="I216" s="3">
        <v>8713.8709945678711</v>
      </c>
      <c r="J216" s="4">
        <v>38.912681573051991</v>
      </c>
      <c r="K216" s="4">
        <f t="shared" si="25"/>
        <v>3.0050932276943394</v>
      </c>
      <c r="M216" s="8">
        <v>42582</v>
      </c>
      <c r="N216" s="3">
        <v>4315.6167321777348</v>
      </c>
      <c r="O216" s="3">
        <v>15922.586082458496</v>
      </c>
      <c r="P216" s="4">
        <f t="shared" ref="P216" si="37">N216/O216*100</f>
        <v>27.103742506577738</v>
      </c>
      <c r="Q216" s="4">
        <f t="shared" si="26"/>
        <v>4.2402334940910089</v>
      </c>
      <c r="V216" s="2">
        <v>42582</v>
      </c>
      <c r="W216" s="3">
        <v>74420.204477787018</v>
      </c>
      <c r="X216" s="3">
        <v>1107683.0876083374</v>
      </c>
      <c r="Y216" s="51">
        <f t="shared" si="27"/>
        <v>6.7185466051009213</v>
      </c>
      <c r="AA216" s="2">
        <v>42582</v>
      </c>
      <c r="AB216" s="3">
        <v>24778.647323608398</v>
      </c>
      <c r="AC216" s="3">
        <v>824555.02861785889</v>
      </c>
      <c r="AD216" s="51">
        <f t="shared" si="28"/>
        <v>3.0050932276943394</v>
      </c>
      <c r="AF216" s="2">
        <v>42582</v>
      </c>
      <c r="AG216" s="3">
        <v>39473.219624519348</v>
      </c>
      <c r="AH216" s="3">
        <v>930920.89573669434</v>
      </c>
      <c r="AI216" s="51">
        <f t="shared" si="29"/>
        <v>4.2402334940910089</v>
      </c>
    </row>
    <row r="217" spans="1:35">
      <c r="A217" s="2">
        <v>42613</v>
      </c>
      <c r="B217" s="3">
        <v>13188.484430327415</v>
      </c>
      <c r="C217" s="3">
        <v>49782.713969707489</v>
      </c>
      <c r="D217" s="4">
        <f t="shared" ref="D217" si="38">(B217/C217)*100</f>
        <v>26.492096108606162</v>
      </c>
      <c r="E217" s="51">
        <f t="shared" si="24"/>
        <v>7.1943617980947989</v>
      </c>
      <c r="G217" s="8">
        <v>42613</v>
      </c>
      <c r="H217" s="3">
        <v>3904.0856774902345</v>
      </c>
      <c r="I217" s="3">
        <v>9250.4410018920898</v>
      </c>
      <c r="J217" s="4">
        <v>42.204319520460601</v>
      </c>
      <c r="K217" s="4">
        <f t="shared" si="25"/>
        <v>3.2824904880649584</v>
      </c>
      <c r="M217" s="8">
        <v>42613</v>
      </c>
      <c r="N217" s="3">
        <v>4876.4621047973633</v>
      </c>
      <c r="O217" s="3">
        <v>16857.256086349487</v>
      </c>
      <c r="P217" s="4">
        <f t="shared" ref="P217" si="39">N217/O217*100</f>
        <v>28.927970719660479</v>
      </c>
      <c r="Q217" s="4">
        <f t="shared" si="26"/>
        <v>4.5094032138998497</v>
      </c>
      <c r="V217" s="2">
        <v>42613</v>
      </c>
      <c r="W217" s="3">
        <v>79703.373505115509</v>
      </c>
      <c r="X217" s="3">
        <v>1107858.8447723389</v>
      </c>
      <c r="Y217" s="51">
        <f t="shared" si="27"/>
        <v>7.1943617980947989</v>
      </c>
      <c r="AA217" s="2">
        <v>42613</v>
      </c>
      <c r="AB217" s="3">
        <v>26972.401359558105</v>
      </c>
      <c r="AC217" s="3">
        <v>821705.39282989502</v>
      </c>
      <c r="AD217" s="51">
        <f t="shared" si="28"/>
        <v>3.2824904880649584</v>
      </c>
      <c r="AF217" s="2">
        <v>42613</v>
      </c>
      <c r="AG217" s="3">
        <v>41927.909655570984</v>
      </c>
      <c r="AH217" s="3">
        <v>929788.43688964844</v>
      </c>
      <c r="AI217" s="51">
        <f t="shared" si="29"/>
        <v>4.5094032138998497</v>
      </c>
    </row>
    <row r="218" spans="1:35">
      <c r="A218" s="2">
        <v>42643</v>
      </c>
      <c r="B218" s="3">
        <v>12640.95090493679</v>
      </c>
      <c r="C218" s="3">
        <v>48781.017021656036</v>
      </c>
      <c r="D218" s="4">
        <f t="shared" ref="D218" si="40">(B218/C218)*100</f>
        <v>25.913668219186402</v>
      </c>
      <c r="E218" s="51">
        <f t="shared" si="24"/>
        <v>7.1075159613400052</v>
      </c>
      <c r="G218" s="8">
        <v>42643</v>
      </c>
      <c r="H218" s="3">
        <v>2076.3381420898436</v>
      </c>
      <c r="I218" s="3">
        <v>4746.3190078735352</v>
      </c>
      <c r="J218" s="4">
        <v>43.746282933057486</v>
      </c>
      <c r="K218" s="4">
        <f t="shared" si="25"/>
        <v>2.8123611782893092</v>
      </c>
      <c r="M218" s="8">
        <v>42643</v>
      </c>
      <c r="N218" s="3">
        <v>3048.7145693969728</v>
      </c>
      <c r="O218" s="3">
        <v>12353.134092330933</v>
      </c>
      <c r="P218" s="4">
        <f t="shared" ref="P218" si="41">N218/O218*100</f>
        <v>24.67968490109465</v>
      </c>
      <c r="Q218" s="4">
        <f t="shared" si="26"/>
        <v>4.0754492287848842</v>
      </c>
      <c r="V218" s="2">
        <v>42643</v>
      </c>
      <c r="W218" s="3">
        <v>79441.337872982025</v>
      </c>
      <c r="X218" s="3">
        <v>1117708.8916168213</v>
      </c>
      <c r="Y218" s="51">
        <f t="shared" si="27"/>
        <v>7.1075159613400052</v>
      </c>
      <c r="AA218" s="2">
        <v>42643</v>
      </c>
      <c r="AB218" s="3">
        <v>23207.94068145752</v>
      </c>
      <c r="AC218" s="3">
        <v>825211.95572662354</v>
      </c>
      <c r="AD218" s="51">
        <f t="shared" si="28"/>
        <v>2.8123611782893092</v>
      </c>
      <c r="AF218" s="2">
        <v>42643</v>
      </c>
      <c r="AG218" s="3">
        <v>38163.448977470398</v>
      </c>
      <c r="AH218" s="3">
        <v>936423.12380981445</v>
      </c>
      <c r="AI218" s="51">
        <f t="shared" si="29"/>
        <v>4.0754492287848842</v>
      </c>
    </row>
    <row r="219" spans="1:35">
      <c r="A219" s="2">
        <v>42674</v>
      </c>
      <c r="B219" s="3">
        <v>13370.829527983666</v>
      </c>
      <c r="C219" s="3">
        <v>50612.515022754669</v>
      </c>
      <c r="D219" s="4">
        <f t="shared" ref="D219:D220" si="42">(B219/C219)*100</f>
        <v>26.418030247997613</v>
      </c>
      <c r="E219" s="51">
        <f t="shared" si="24"/>
        <v>7.1508453070510862</v>
      </c>
      <c r="G219" s="8">
        <v>42674</v>
      </c>
      <c r="H219" s="3">
        <v>2076.3381420898436</v>
      </c>
      <c r="I219" s="3">
        <v>4746.3190078735352</v>
      </c>
      <c r="J219" s="4">
        <v>43.746282933057486</v>
      </c>
      <c r="K219" s="4">
        <f t="shared" si="25"/>
        <v>2.7942149717091969</v>
      </c>
      <c r="M219" s="8">
        <v>42674</v>
      </c>
      <c r="N219" s="3">
        <v>3348.8431924438478</v>
      </c>
      <c r="O219" s="3">
        <v>12734.632093429565</v>
      </c>
      <c r="P219" s="4">
        <f t="shared" ref="P219:P220" si="43">N219/O219*100</f>
        <v>26.297133422265755</v>
      </c>
      <c r="Q219" s="4">
        <f t="shared" si="26"/>
        <v>4.1019073854018355</v>
      </c>
      <c r="V219" s="2">
        <v>42674</v>
      </c>
      <c r="W219" s="3">
        <v>80734.505704402924</v>
      </c>
      <c r="X219" s="3">
        <v>1129020.4477615356</v>
      </c>
      <c r="Y219" s="51">
        <f t="shared" si="27"/>
        <v>7.1508453070510862</v>
      </c>
      <c r="AA219" s="2">
        <v>42674</v>
      </c>
      <c r="AB219" s="3">
        <v>23207.94068145752</v>
      </c>
      <c r="AC219" s="3">
        <v>830571.05184936523</v>
      </c>
      <c r="AD219" s="51">
        <f t="shared" si="28"/>
        <v>2.7942149717091969</v>
      </c>
      <c r="AF219" s="2">
        <v>42674</v>
      </c>
      <c r="AG219" s="3">
        <v>38559.55180644989</v>
      </c>
      <c r="AH219" s="3">
        <v>940039.55193328857</v>
      </c>
      <c r="AI219" s="51">
        <f t="shared" si="29"/>
        <v>4.1019073854018355</v>
      </c>
    </row>
    <row r="220" spans="1:35">
      <c r="A220" s="2">
        <v>42704</v>
      </c>
      <c r="B220" s="3">
        <v>13370.829527983666</v>
      </c>
      <c r="C220" s="3">
        <v>50612.515022754669</v>
      </c>
      <c r="D220" s="4">
        <f t="shared" si="42"/>
        <v>26.418030247997613</v>
      </c>
      <c r="E220" s="51">
        <f t="shared" si="24"/>
        <v>7.0966666123815676</v>
      </c>
      <c r="G220" s="8">
        <v>42704</v>
      </c>
      <c r="H220" s="3">
        <v>2076.3381420898436</v>
      </c>
      <c r="I220" s="3">
        <v>4746.3190078735352</v>
      </c>
      <c r="J220" s="4">
        <v>43.746282933057486</v>
      </c>
      <c r="K220" s="4">
        <f t="shared" si="25"/>
        <v>2.7637359748743937</v>
      </c>
      <c r="M220" s="8">
        <v>42704</v>
      </c>
      <c r="N220" s="3">
        <v>3348.8431924438478</v>
      </c>
      <c r="O220" s="3">
        <v>12734.632093429565</v>
      </c>
      <c r="P220" s="4">
        <f t="shared" si="43"/>
        <v>26.297133422265755</v>
      </c>
      <c r="Q220" s="4">
        <f t="shared" si="26"/>
        <v>4.0416658005543029</v>
      </c>
      <c r="V220" s="2">
        <v>42704</v>
      </c>
      <c r="W220" s="3">
        <v>80941.705701351166</v>
      </c>
      <c r="X220" s="3">
        <v>1140559.5066299438</v>
      </c>
      <c r="Y220" s="51">
        <f t="shared" si="27"/>
        <v>7.0966666123815676</v>
      </c>
      <c r="AA220" s="2">
        <v>42704</v>
      </c>
      <c r="AB220" s="3">
        <v>23415.140678405762</v>
      </c>
      <c r="AC220" s="3">
        <v>847227.84272003174</v>
      </c>
      <c r="AD220" s="51">
        <f t="shared" si="28"/>
        <v>2.7637359748743937</v>
      </c>
      <c r="AF220" s="2">
        <v>42704</v>
      </c>
      <c r="AG220" s="3">
        <v>38766.751803398132</v>
      </c>
      <c r="AH220" s="3">
        <v>959177.5697555542</v>
      </c>
      <c r="AI220" s="51">
        <f t="shared" si="29"/>
        <v>4.0416658005543029</v>
      </c>
    </row>
    <row r="221" spans="1:35">
      <c r="A221" s="2">
        <v>42735</v>
      </c>
      <c r="B221" s="3">
        <v>14204.358734526635</v>
      </c>
      <c r="C221" s="3">
        <v>52850.803528308868</v>
      </c>
      <c r="D221" s="4">
        <f t="shared" ref="D221" si="44">(B221/C221)*100</f>
        <v>26.876334485469549</v>
      </c>
      <c r="E221" s="51">
        <f t="shared" si="24"/>
        <v>7.3060274832861234</v>
      </c>
      <c r="G221" s="8">
        <v>42735</v>
      </c>
      <c r="H221" s="3">
        <v>2410.6173486328125</v>
      </c>
      <c r="I221" s="3">
        <v>5759.6075134277344</v>
      </c>
      <c r="J221" s="4">
        <v>41.853847558410692</v>
      </c>
      <c r="K221" s="4">
        <f t="shared" si="25"/>
        <v>2.8865812750138193</v>
      </c>
      <c r="M221" s="8">
        <v>42735</v>
      </c>
      <c r="N221" s="3">
        <v>3683.1223989868163</v>
      </c>
      <c r="O221" s="3">
        <v>13747.920598983765</v>
      </c>
      <c r="P221" s="4">
        <f t="shared" ref="P221" si="45">N221/O221*100</f>
        <v>26.79039620914795</v>
      </c>
      <c r="Q221" s="4">
        <f t="shared" si="26"/>
        <v>4.1542160266557939</v>
      </c>
      <c r="V221" s="2">
        <v>42735</v>
      </c>
      <c r="W221" s="3">
        <v>83846.752568721771</v>
      </c>
      <c r="X221" s="3">
        <v>1147638.0667953491</v>
      </c>
      <c r="Y221" s="51">
        <f t="shared" si="27"/>
        <v>7.3060274832861234</v>
      </c>
      <c r="AA221" s="2">
        <v>42735</v>
      </c>
      <c r="AB221" s="3">
        <v>24675.834548950195</v>
      </c>
      <c r="AC221" s="3">
        <v>854846.34583282471</v>
      </c>
      <c r="AD221" s="51">
        <f t="shared" si="28"/>
        <v>2.8865812750138193</v>
      </c>
      <c r="AF221" s="2">
        <v>42735</v>
      </c>
      <c r="AG221" s="3">
        <v>40189.107676506042</v>
      </c>
      <c r="AH221" s="3">
        <v>967429.41191864014</v>
      </c>
      <c r="AI221" s="51">
        <f t="shared" si="29"/>
        <v>4.1542160266557939</v>
      </c>
    </row>
    <row r="222" spans="1:35">
      <c r="A222" s="2">
        <v>42766</v>
      </c>
      <c r="B222" s="3">
        <v>15225.535028471946</v>
      </c>
      <c r="C222" s="3">
        <v>53942.271500110626</v>
      </c>
      <c r="D222" s="4">
        <f t="shared" ref="D222" si="46">(B222/C222)*100</f>
        <v>28.22560972138654</v>
      </c>
      <c r="E222" s="51">
        <f t="shared" si="24"/>
        <v>6.7275628630974662</v>
      </c>
      <c r="G222" s="8">
        <v>42766</v>
      </c>
      <c r="H222" s="3">
        <v>2256.8430761718751</v>
      </c>
      <c r="I222" s="3">
        <v>5124.7884979248047</v>
      </c>
      <c r="J222" s="4">
        <v>44.037779843709551</v>
      </c>
      <c r="K222" s="4">
        <f t="shared" si="25"/>
        <v>1.8728078726325075</v>
      </c>
      <c r="M222" s="8">
        <v>42766</v>
      </c>
      <c r="N222" s="3">
        <v>3529.3481265258788</v>
      </c>
      <c r="O222" s="3">
        <v>13113.101583480835</v>
      </c>
      <c r="P222" s="4">
        <f t="shared" ref="P222" si="47">N222/O222*100</f>
        <v>26.914670827929509</v>
      </c>
      <c r="Q222" s="4">
        <f t="shared" si="26"/>
        <v>3.2672864101746324</v>
      </c>
      <c r="V222" s="2">
        <v>42766</v>
      </c>
      <c r="W222" s="3">
        <v>76728.955129146576</v>
      </c>
      <c r="X222" s="3">
        <v>1140516.3606872559</v>
      </c>
      <c r="Y222" s="51">
        <f t="shared" si="27"/>
        <v>6.7275628630974662</v>
      </c>
      <c r="AA222" s="2">
        <v>42766</v>
      </c>
      <c r="AB222" s="3">
        <v>15868.584136962891</v>
      </c>
      <c r="AC222" s="3">
        <v>847315.1127166748</v>
      </c>
      <c r="AD222" s="51">
        <f t="shared" si="28"/>
        <v>1.8728078726325075</v>
      </c>
      <c r="AF222" s="2">
        <v>42766</v>
      </c>
      <c r="AG222" s="3">
        <v>31381.857264518738</v>
      </c>
      <c r="AH222" s="3">
        <v>960486.87886047363</v>
      </c>
      <c r="AI222" s="51">
        <f t="shared" si="29"/>
        <v>3.2672864101746324</v>
      </c>
    </row>
    <row r="223" spans="1:35">
      <c r="A223" s="2">
        <v>42794</v>
      </c>
      <c r="B223" s="3">
        <v>15786.804435210228</v>
      </c>
      <c r="C223" s="3">
        <v>54355.37153673172</v>
      </c>
      <c r="D223" s="4">
        <f t="shared" ref="D223" si="48">(B223/C223)*100</f>
        <v>29.043687843329309</v>
      </c>
      <c r="E223" s="51">
        <f t="shared" si="24"/>
        <v>6.6379636182071735</v>
      </c>
      <c r="G223" s="8">
        <v>42794</v>
      </c>
      <c r="H223" s="3">
        <v>2818.1124829101564</v>
      </c>
      <c r="I223" s="3">
        <v>5537.8885345458984</v>
      </c>
      <c r="J223" s="4">
        <v>50.887851305249121</v>
      </c>
      <c r="K223" s="4">
        <f t="shared" si="25"/>
        <v>1.7629828207482494</v>
      </c>
      <c r="M223" s="8">
        <v>42794</v>
      </c>
      <c r="N223" s="3">
        <v>4090.6175332641601</v>
      </c>
      <c r="O223" s="3">
        <v>13526.201620101929</v>
      </c>
      <c r="P223" s="4">
        <f t="shared" ref="P223" si="49">N223/O223*100</f>
        <v>30.24217476682367</v>
      </c>
      <c r="Q223" s="4">
        <f t="shared" si="26"/>
        <v>3.2076324490954424</v>
      </c>
      <c r="V223" s="2">
        <v>42794</v>
      </c>
      <c r="W223" s="3">
        <v>76484.568410396576</v>
      </c>
      <c r="X223" s="3">
        <v>1152229.400604248</v>
      </c>
      <c r="Y223" s="51">
        <f t="shared" si="27"/>
        <v>6.6379636182071735</v>
      </c>
      <c r="AA223" s="2">
        <v>42794</v>
      </c>
      <c r="AB223" s="3">
        <v>15104.197418212891</v>
      </c>
      <c r="AC223" s="3">
        <v>856741.0436706543</v>
      </c>
      <c r="AD223" s="51">
        <f t="shared" si="28"/>
        <v>1.7629828207482494</v>
      </c>
      <c r="AF223" s="2">
        <v>42794</v>
      </c>
      <c r="AG223" s="3">
        <v>31137.470545768738</v>
      </c>
      <c r="AH223" s="3">
        <v>970730.62577819824</v>
      </c>
      <c r="AI223" s="51">
        <f t="shared" si="29"/>
        <v>3.2076324490954424</v>
      </c>
    </row>
    <row r="224" spans="1:35">
      <c r="A224" s="2">
        <v>42825</v>
      </c>
      <c r="B224" s="3">
        <v>15472.426930327416</v>
      </c>
      <c r="C224" s="3">
        <v>53238.201523303986</v>
      </c>
      <c r="D224" s="4">
        <f t="shared" ref="D224:D225" si="50">(B224/C224)*100</f>
        <v>29.062640148643382</v>
      </c>
      <c r="E224" s="51">
        <f t="shared" si="24"/>
        <v>6.7200021324038417</v>
      </c>
      <c r="G224" s="8">
        <v>42825</v>
      </c>
      <c r="H224" s="3">
        <v>2666.6324829101563</v>
      </c>
      <c r="I224" s="3">
        <v>5358.8885345458984</v>
      </c>
      <c r="J224" s="4">
        <v>49.760924596953224</v>
      </c>
      <c r="K224" s="4">
        <f t="shared" si="25"/>
        <v>1.7923539387232905</v>
      </c>
      <c r="M224" s="8">
        <v>42825</v>
      </c>
      <c r="N224" s="3">
        <v>3860.3450283813477</v>
      </c>
      <c r="O224" s="3">
        <v>13032.031606674194</v>
      </c>
      <c r="P224" s="4">
        <f t="shared" ref="P224:P226" si="51">N224/O224*100</f>
        <v>29.621974108812932</v>
      </c>
      <c r="Q224" s="4">
        <f t="shared" si="26"/>
        <v>3.2972338413741351</v>
      </c>
      <c r="V224" s="2">
        <v>42825</v>
      </c>
      <c r="W224" s="3">
        <v>78761.873403072357</v>
      </c>
      <c r="X224" s="3">
        <v>1172051.3156280518</v>
      </c>
      <c r="Y224" s="51">
        <f t="shared" si="27"/>
        <v>6.7200021324038417</v>
      </c>
      <c r="AA224" s="2">
        <v>42825</v>
      </c>
      <c r="AB224" s="3">
        <v>15522.477416992188</v>
      </c>
      <c r="AC224" s="3">
        <v>866038.62561035156</v>
      </c>
      <c r="AD224" s="51">
        <f t="shared" si="28"/>
        <v>1.7923539387232905</v>
      </c>
      <c r="AF224" s="2">
        <v>42825</v>
      </c>
      <c r="AG224" s="3">
        <v>32240.5805311203</v>
      </c>
      <c r="AH224" s="3">
        <v>977806.91580200195</v>
      </c>
      <c r="AI224" s="51">
        <f t="shared" si="29"/>
        <v>3.2972338413741351</v>
      </c>
    </row>
    <row r="225" spans="1:35">
      <c r="A225" s="2">
        <v>42855</v>
      </c>
      <c r="B225" s="3">
        <v>15745.313160796166</v>
      </c>
      <c r="C225" s="3">
        <v>53691.864548206329</v>
      </c>
      <c r="D225" s="4">
        <f t="shared" si="50"/>
        <v>29.325323851734563</v>
      </c>
      <c r="E225" s="51">
        <f t="shared" si="24"/>
        <v>7.0083093150560831</v>
      </c>
      <c r="G225" s="8">
        <v>42855</v>
      </c>
      <c r="H225" s="3">
        <v>2666.6324829101563</v>
      </c>
      <c r="I225" s="3">
        <v>5358.8885345458984</v>
      </c>
      <c r="J225" s="4">
        <v>49.760924596953224</v>
      </c>
      <c r="K225" s="4">
        <f t="shared" si="25"/>
        <v>1.8543380514456267</v>
      </c>
      <c r="M225" s="8">
        <v>42855</v>
      </c>
      <c r="N225" s="3">
        <v>3860.3450283813477</v>
      </c>
      <c r="O225" s="3">
        <v>13032.031606674194</v>
      </c>
      <c r="P225" s="4">
        <f t="shared" si="51"/>
        <v>29.621974108812932</v>
      </c>
      <c r="Q225" s="4">
        <f t="shared" si="26"/>
        <v>3.5607108820919464</v>
      </c>
      <c r="V225" s="2">
        <v>42855</v>
      </c>
      <c r="W225" s="3">
        <v>81391.309830188751</v>
      </c>
      <c r="X225" s="3">
        <v>1161354.4176101685</v>
      </c>
      <c r="Y225" s="51">
        <f t="shared" si="27"/>
        <v>7.0083093150560831</v>
      </c>
      <c r="AA225" s="2">
        <v>42855</v>
      </c>
      <c r="AB225" s="3">
        <v>16077.848815917969</v>
      </c>
      <c r="AC225" s="3">
        <v>867039.79370880127</v>
      </c>
      <c r="AD225" s="51">
        <f t="shared" si="28"/>
        <v>1.8543380514456267</v>
      </c>
      <c r="AF225" s="2">
        <v>42855</v>
      </c>
      <c r="AG225" s="3">
        <v>34416.353933334351</v>
      </c>
      <c r="AH225" s="3">
        <v>966558.50679779053</v>
      </c>
      <c r="AI225" s="51">
        <f t="shared" si="29"/>
        <v>3.5607108820919464</v>
      </c>
    </row>
    <row r="226" spans="1:35">
      <c r="A226" s="2">
        <v>42886</v>
      </c>
      <c r="B226" s="3">
        <v>18016.712328724861</v>
      </c>
      <c r="C226" s="3">
        <v>58385.949505805969</v>
      </c>
      <c r="D226" s="4">
        <f t="shared" ref="D226" si="52">(B226/C226)*100</f>
        <v>30.857958945984524</v>
      </c>
      <c r="E226" s="51">
        <f t="shared" si="24"/>
        <v>7.3443461300643085</v>
      </c>
      <c r="G226" s="8">
        <v>42886</v>
      </c>
      <c r="H226" s="3">
        <v>3076.6214376068115</v>
      </c>
      <c r="I226" s="3">
        <v>6216.5295219421387</v>
      </c>
      <c r="J226" s="4">
        <v>49.490980888089275</v>
      </c>
      <c r="K226" s="4">
        <f t="shared" si="25"/>
        <v>2.0149477537554978</v>
      </c>
      <c r="M226" s="8">
        <v>42886</v>
      </c>
      <c r="N226" s="3">
        <v>4270.3339830780033</v>
      </c>
      <c r="O226" s="3">
        <v>13889.672594070435</v>
      </c>
      <c r="P226" s="4">
        <f t="shared" si="51"/>
        <v>30.744669855652528</v>
      </c>
      <c r="Q226" s="4">
        <f t="shared" si="26"/>
        <v>3.641063317725334</v>
      </c>
      <c r="V226" s="2">
        <v>42886</v>
      </c>
      <c r="W226" s="3">
        <v>85647.413774013519</v>
      </c>
      <c r="X226" s="3">
        <v>1166167.9917755127</v>
      </c>
      <c r="Y226" s="51">
        <f t="shared" si="27"/>
        <v>7.3443461300643085</v>
      </c>
      <c r="AA226" s="2">
        <v>42886</v>
      </c>
      <c r="AB226" s="3">
        <v>17542.222790241241</v>
      </c>
      <c r="AC226" s="3">
        <v>870604.34979248047</v>
      </c>
      <c r="AD226" s="51">
        <f t="shared" si="28"/>
        <v>2.0149477537554978</v>
      </c>
      <c r="AF226" s="2">
        <v>42886</v>
      </c>
      <c r="AG226" s="3">
        <v>35455.727907657623</v>
      </c>
      <c r="AH226" s="3">
        <v>973773.99989318848</v>
      </c>
      <c r="AI226" s="51">
        <f t="shared" si="29"/>
        <v>3.641063317725334</v>
      </c>
    </row>
    <row r="227" spans="1:35">
      <c r="A227" s="2">
        <v>42916</v>
      </c>
      <c r="B227" s="3">
        <v>20117.492298207282</v>
      </c>
      <c r="C227" s="3">
        <v>61805.280514717102</v>
      </c>
      <c r="D227" s="4">
        <f t="shared" ref="D227:D229" si="53">(B227/C227)*100</f>
        <v>32.549795309831005</v>
      </c>
      <c r="E227" s="51">
        <f t="shared" si="24"/>
        <v>7.855674016816633</v>
      </c>
      <c r="G227" s="8">
        <v>42916</v>
      </c>
      <c r="H227" s="3">
        <v>5085.529947128296</v>
      </c>
      <c r="I227" s="3">
        <v>9057.470531463623</v>
      </c>
      <c r="J227" s="4">
        <v>56.147352944316012</v>
      </c>
      <c r="K227" s="4">
        <f t="shared" si="25"/>
        <v>2.3960737591879813</v>
      </c>
      <c r="M227" s="8">
        <v>42916</v>
      </c>
      <c r="N227" s="3">
        <v>6279.2424925994874</v>
      </c>
      <c r="O227" s="3">
        <v>16730.613603591919</v>
      </c>
      <c r="P227" s="4">
        <f t="shared" ref="P227:P229" si="54">N227/O227*100</f>
        <v>37.531453665580969</v>
      </c>
      <c r="Q227" s="4">
        <f t="shared" si="26"/>
        <v>3.9475256568434842</v>
      </c>
      <c r="V227" s="2">
        <v>42916</v>
      </c>
      <c r="W227" s="3">
        <v>90193.994782924652</v>
      </c>
      <c r="X227" s="3">
        <v>1148138.2067260742</v>
      </c>
      <c r="Y227" s="51">
        <f t="shared" si="27"/>
        <v>7.855674016816633</v>
      </c>
      <c r="AA227" s="2">
        <v>42916</v>
      </c>
      <c r="AB227" s="3">
        <v>20393.163799762726</v>
      </c>
      <c r="AC227" s="3">
        <v>851107.51376342773</v>
      </c>
      <c r="AD227" s="51">
        <f t="shared" si="28"/>
        <v>2.3960737591879813</v>
      </c>
      <c r="AF227" s="2">
        <v>42916</v>
      </c>
      <c r="AG227" s="3">
        <v>37656.668917179108</v>
      </c>
      <c r="AH227" s="3">
        <v>953930.94790649414</v>
      </c>
      <c r="AI227" s="51">
        <f t="shared" si="29"/>
        <v>3.9475256568434842</v>
      </c>
    </row>
    <row r="228" spans="1:35">
      <c r="A228" s="2">
        <v>42947</v>
      </c>
      <c r="B228" s="3">
        <v>20587.267410931589</v>
      </c>
      <c r="C228" s="3">
        <v>61042.694485664368</v>
      </c>
      <c r="D228" s="4">
        <f t="shared" si="53"/>
        <v>33.72601354575923</v>
      </c>
      <c r="E228" s="51">
        <f t="shared" si="24"/>
        <v>7.7041561663475182</v>
      </c>
      <c r="G228" s="8">
        <v>42947</v>
      </c>
      <c r="H228" s="3">
        <v>5713.2506893157961</v>
      </c>
      <c r="I228" s="3">
        <v>9881.7705192565918</v>
      </c>
      <c r="J228" s="4">
        <v>57.816063206308954</v>
      </c>
      <c r="K228" s="4">
        <f t="shared" si="25"/>
        <v>2.4898021051422621</v>
      </c>
      <c r="M228" s="8">
        <v>42947</v>
      </c>
      <c r="N228" s="3">
        <v>6896.9369200897218</v>
      </c>
      <c r="O228" s="3">
        <v>16783.658586502075</v>
      </c>
      <c r="P228" s="4">
        <f t="shared" si="54"/>
        <v>41.093167407709586</v>
      </c>
      <c r="Q228" s="4">
        <f t="shared" si="26"/>
        <v>3.8386935948155898</v>
      </c>
      <c r="V228" s="2">
        <v>42947</v>
      </c>
      <c r="W228" s="3">
        <v>88300.908753871918</v>
      </c>
      <c r="X228" s="3">
        <v>1146146.402633667</v>
      </c>
      <c r="Y228" s="51">
        <f t="shared" si="27"/>
        <v>7.7041561663475182</v>
      </c>
      <c r="AA228" s="2">
        <v>42947</v>
      </c>
      <c r="AB228" s="3">
        <v>21217.463787555695</v>
      </c>
      <c r="AC228" s="3">
        <v>852174.70672607422</v>
      </c>
      <c r="AD228" s="51">
        <f t="shared" si="28"/>
        <v>2.4898021051422621</v>
      </c>
      <c r="AF228" s="2">
        <v>42947</v>
      </c>
      <c r="AG228" s="3">
        <v>36579.213900089264</v>
      </c>
      <c r="AH228" s="3">
        <v>952907.88380432129</v>
      </c>
      <c r="AI228" s="51">
        <f t="shared" si="29"/>
        <v>3.8386935948155898</v>
      </c>
    </row>
    <row r="229" spans="1:35">
      <c r="A229" s="2">
        <v>42978</v>
      </c>
      <c r="B229" s="3">
        <v>20076.593265423773</v>
      </c>
      <c r="C229" s="3">
        <v>59183.210469245911</v>
      </c>
      <c r="D229" s="4">
        <f t="shared" si="53"/>
        <v>33.922785036909104</v>
      </c>
      <c r="E229" s="51">
        <f t="shared" si="24"/>
        <v>7.403992958964646</v>
      </c>
      <c r="G229" s="8">
        <v>42978</v>
      </c>
      <c r="H229" s="3">
        <v>5713.2506893157961</v>
      </c>
      <c r="I229" s="3">
        <v>9881.7705192565918</v>
      </c>
      <c r="J229" s="4">
        <v>57.816063206308954</v>
      </c>
      <c r="K229" s="4">
        <f t="shared" si="25"/>
        <v>2.4932939320376675</v>
      </c>
      <c r="M229" s="8">
        <v>42978</v>
      </c>
      <c r="N229" s="3">
        <v>6883.9816478729244</v>
      </c>
      <c r="O229" s="3">
        <v>16391.074571609497</v>
      </c>
      <c r="P229" s="4">
        <f t="shared" si="54"/>
        <v>41.998354761904807</v>
      </c>
      <c r="Q229" s="4">
        <f t="shared" si="26"/>
        <v>3.6065366097106031</v>
      </c>
      <c r="V229" s="2">
        <v>42978</v>
      </c>
      <c r="W229" s="3">
        <v>84555.974694728851</v>
      </c>
      <c r="X229" s="3">
        <v>1142032.0786819458</v>
      </c>
      <c r="Y229" s="51">
        <f t="shared" si="27"/>
        <v>7.403992958964646</v>
      </c>
      <c r="AA229" s="2">
        <v>42978</v>
      </c>
      <c r="AB229" s="3">
        <v>21207.463787555695</v>
      </c>
      <c r="AC229" s="3">
        <v>850580.17087554932</v>
      </c>
      <c r="AD229" s="51">
        <f t="shared" si="28"/>
        <v>2.4932939320376675</v>
      </c>
      <c r="AF229" s="2">
        <v>42978</v>
      </c>
      <c r="AG229" s="3">
        <v>34301.179842472076</v>
      </c>
      <c r="AH229" s="3">
        <v>951083.64490509033</v>
      </c>
      <c r="AI229" s="51">
        <f t="shared" si="29"/>
        <v>3.6065366097106031</v>
      </c>
    </row>
    <row r="230" spans="1:35">
      <c r="A230" s="2">
        <v>43008</v>
      </c>
      <c r="B230" s="3">
        <v>18935.40661930561</v>
      </c>
      <c r="C230" s="3">
        <v>55154.897439002991</v>
      </c>
      <c r="D230" s="4">
        <f t="shared" ref="D230" si="55">(B230/C230)*100</f>
        <v>34.331324140792198</v>
      </c>
      <c r="E230" s="51">
        <f t="shared" si="24"/>
        <v>7.1633676364680792</v>
      </c>
      <c r="G230" s="8">
        <v>43008</v>
      </c>
      <c r="H230" s="3">
        <v>5748.7440877532963</v>
      </c>
      <c r="I230" s="3">
        <v>9865.1105155944824</v>
      </c>
      <c r="J230" s="4">
        <v>58.273488965641562</v>
      </c>
      <c r="K230" s="4">
        <f t="shared" si="25"/>
        <v>2.4503496839128851</v>
      </c>
      <c r="M230" s="8">
        <v>43008</v>
      </c>
      <c r="N230" s="3">
        <v>6919.4750463104247</v>
      </c>
      <c r="O230" s="3">
        <v>16374.414567947388</v>
      </c>
      <c r="P230" s="4">
        <f t="shared" ref="P230" si="56">N230/O230*100</f>
        <v>42.257846945289685</v>
      </c>
      <c r="Q230" s="4">
        <f t="shared" si="26"/>
        <v>3.6147275365926297</v>
      </c>
      <c r="V230" s="2">
        <v>43008</v>
      </c>
      <c r="W230" s="3">
        <v>81682.531629085541</v>
      </c>
      <c r="X230" s="3">
        <v>1140281.1606826782</v>
      </c>
      <c r="Y230" s="51">
        <f t="shared" si="27"/>
        <v>7.1633676364680792</v>
      </c>
      <c r="AA230" s="2">
        <v>43008</v>
      </c>
      <c r="AB230" s="3">
        <v>20910.803783893585</v>
      </c>
      <c r="AC230" s="3">
        <v>853380.39387512207</v>
      </c>
      <c r="AD230" s="51">
        <f t="shared" si="28"/>
        <v>2.4503496839128851</v>
      </c>
      <c r="AF230" s="2">
        <v>43008</v>
      </c>
      <c r="AG230" s="3">
        <v>34421.419832706451</v>
      </c>
      <c r="AH230" s="3">
        <v>952254.89291381836</v>
      </c>
      <c r="AI230" s="51">
        <f t="shared" si="29"/>
        <v>3.6147275365926297</v>
      </c>
    </row>
    <row r="231" spans="1:35">
      <c r="A231" s="2">
        <v>43039</v>
      </c>
      <c r="B231" s="3">
        <v>18780.884446454049</v>
      </c>
      <c r="C231" s="3">
        <v>54577.897439002991</v>
      </c>
      <c r="D231" s="4">
        <f t="shared" ref="D231:D232" si="57">(B231/C231)*100</f>
        <v>34.411154199268715</v>
      </c>
      <c r="E231" s="51">
        <f t="shared" ref="E231:E232" si="58">VLOOKUP(A231,V:Y, 4, FALSE)</f>
        <v>7.0908624143196608</v>
      </c>
      <c r="G231" s="8">
        <v>43039</v>
      </c>
      <c r="H231" s="3">
        <v>5748.7440877532963</v>
      </c>
      <c r="I231" s="3">
        <v>9865.1105155944824</v>
      </c>
      <c r="J231" s="4">
        <v>58.273488965641562</v>
      </c>
      <c r="K231" s="4">
        <f t="shared" ref="K231:K232" si="59">VLOOKUP(G231,AA:AD, 4, FALSE)</f>
        <v>2.3752049525698369</v>
      </c>
      <c r="M231" s="8">
        <v>43039</v>
      </c>
      <c r="N231" s="3">
        <v>6919.4750463104247</v>
      </c>
      <c r="O231" s="3">
        <v>16374.414567947388</v>
      </c>
      <c r="P231" s="4">
        <f t="shared" ref="P231:P232" si="60">N231/O231*100</f>
        <v>42.257846945289685</v>
      </c>
      <c r="Q231" s="4">
        <f t="shared" ref="Q231:Q232" si="61">VLOOKUP(M231,AF:AI, 4, FALSE)</f>
        <v>3.5725643392911142</v>
      </c>
      <c r="V231" s="2">
        <v>43039</v>
      </c>
      <c r="W231" s="3">
        <v>80659.884091854095</v>
      </c>
      <c r="X231" s="3">
        <v>1137518.6737365723</v>
      </c>
      <c r="Y231" s="51">
        <f t="shared" si="27"/>
        <v>7.0908624143196608</v>
      </c>
      <c r="AA231" s="2">
        <v>43039</v>
      </c>
      <c r="AB231" s="3">
        <v>20215.15624666214</v>
      </c>
      <c r="AC231" s="3">
        <v>851091.02794647217</v>
      </c>
      <c r="AD231" s="51">
        <f t="shared" si="28"/>
        <v>2.3752049525698369</v>
      </c>
      <c r="AF231" s="2">
        <v>43039</v>
      </c>
      <c r="AG231" s="3">
        <v>33975.772295475006</v>
      </c>
      <c r="AH231" s="3">
        <v>951019.18590545654</v>
      </c>
      <c r="AI231" s="51">
        <f t="shared" si="29"/>
        <v>3.5725643392911142</v>
      </c>
    </row>
    <row r="232" spans="1:35">
      <c r="A232" s="2">
        <v>43069</v>
      </c>
      <c r="B232" s="3">
        <v>18327.459949383734</v>
      </c>
      <c r="C232" s="3">
        <v>52570.528450965881</v>
      </c>
      <c r="D232" s="4">
        <f t="shared" si="57"/>
        <v>34.862613120730387</v>
      </c>
      <c r="E232" s="51">
        <f t="shared" si="58"/>
        <v>7.1362537239255559</v>
      </c>
      <c r="G232" s="8">
        <v>43069</v>
      </c>
      <c r="H232" s="3">
        <v>5748.7440877532963</v>
      </c>
      <c r="I232" s="3">
        <v>9865.1105155944824</v>
      </c>
      <c r="J232" s="4">
        <v>58.273488965641562</v>
      </c>
      <c r="K232" s="4">
        <f t="shared" si="59"/>
        <v>2.3670223788898879</v>
      </c>
      <c r="M232" s="8">
        <v>43069</v>
      </c>
      <c r="N232" s="3">
        <v>6919.4750463104247</v>
      </c>
      <c r="O232" s="3">
        <v>16374.414567947388</v>
      </c>
      <c r="P232" s="4">
        <f t="shared" si="60"/>
        <v>42.257846945289685</v>
      </c>
      <c r="Q232" s="4">
        <f t="shared" si="61"/>
        <v>3.5904204349377853</v>
      </c>
      <c r="V232" s="2">
        <v>43069</v>
      </c>
      <c r="W232" s="3">
        <v>81932.138745307922</v>
      </c>
      <c r="X232" s="3">
        <v>1148111.346862793</v>
      </c>
      <c r="Y232" s="51">
        <f t="shared" si="27"/>
        <v>7.1362537239255559</v>
      </c>
      <c r="AA232" s="2">
        <v>43069</v>
      </c>
      <c r="AB232" s="3">
        <v>20290.659893035889</v>
      </c>
      <c r="AC232" s="3">
        <v>857222.98504638672</v>
      </c>
      <c r="AD232" s="51">
        <f t="shared" si="28"/>
        <v>2.3670223788898879</v>
      </c>
      <c r="AF232" s="2">
        <v>43069</v>
      </c>
      <c r="AG232" s="3">
        <v>34356.275941848755</v>
      </c>
      <c r="AH232" s="3">
        <v>956887.26611328125</v>
      </c>
      <c r="AI232" s="51">
        <f t="shared" si="29"/>
        <v>3.5904204349377853</v>
      </c>
    </row>
    <row r="233" spans="1:35">
      <c r="B233" s="3"/>
      <c r="C233" s="3"/>
      <c r="D233" s="4"/>
      <c r="E233" s="51"/>
      <c r="G233" s="8"/>
      <c r="H233" s="3"/>
      <c r="I233" s="3"/>
      <c r="J233" s="4"/>
      <c r="K233" s="4"/>
      <c r="M233" s="8"/>
      <c r="N233" s="3"/>
      <c r="O233" s="3"/>
      <c r="P233" s="4"/>
      <c r="Q233" s="4"/>
      <c r="W233" s="3"/>
      <c r="X233" s="3"/>
      <c r="Y233" s="51"/>
      <c r="AB233" s="3"/>
      <c r="AC233" s="3"/>
      <c r="AD233" s="51"/>
      <c r="AG233" s="3"/>
      <c r="AH233" s="3"/>
      <c r="AI233" s="51"/>
    </row>
    <row r="234" spans="1:35">
      <c r="B234" s="3"/>
      <c r="C234" s="3"/>
      <c r="D234" s="4"/>
      <c r="E234" s="51"/>
      <c r="G234" s="8"/>
      <c r="H234" s="3"/>
      <c r="I234" s="3"/>
      <c r="J234" s="4"/>
      <c r="K234" s="4"/>
      <c r="M234" s="8"/>
      <c r="N234" s="3"/>
      <c r="O234" s="3"/>
      <c r="P234" s="4"/>
      <c r="Q234" s="4"/>
      <c r="W234" s="3"/>
      <c r="X234" s="3"/>
      <c r="Y234" s="51"/>
      <c r="AB234" s="3"/>
      <c r="AC234" s="3"/>
      <c r="AD234" s="51"/>
      <c r="AG234" s="3"/>
      <c r="AH234" s="3"/>
      <c r="AI234" s="51"/>
    </row>
    <row r="235" spans="1:35">
      <c r="W235" s="3"/>
      <c r="X235" s="3"/>
      <c r="Y235" s="51"/>
    </row>
    <row r="236" spans="1:35">
      <c r="W236" s="3"/>
      <c r="X236" s="3"/>
      <c r="Y236" s="51"/>
    </row>
    <row r="237" spans="1:35">
      <c r="W237" s="3"/>
      <c r="X237" s="3"/>
      <c r="Y237" s="51"/>
    </row>
    <row r="238" spans="1:35">
      <c r="W238" s="3"/>
      <c r="X238" s="3"/>
      <c r="Y238" s="51"/>
    </row>
    <row r="239" spans="1:35">
      <c r="W239" s="3"/>
      <c r="X239" s="3"/>
      <c r="Y239" s="51"/>
    </row>
    <row r="240" spans="1:35">
      <c r="W240" s="3"/>
      <c r="X240" s="3"/>
      <c r="Y240" s="51"/>
    </row>
    <row r="241" spans="23:25">
      <c r="W241" s="3"/>
      <c r="X241" s="3"/>
      <c r="Y241" s="51"/>
    </row>
    <row r="242" spans="23:25">
      <c r="W242" s="3"/>
      <c r="X242" s="3"/>
      <c r="Y242" s="51"/>
    </row>
    <row r="243" spans="23:25">
      <c r="W243" s="3"/>
      <c r="X243" s="3"/>
      <c r="Y243" s="51"/>
    </row>
    <row r="244" spans="23:25">
      <c r="W244" s="3"/>
      <c r="X244" s="3"/>
      <c r="Y244" s="51"/>
    </row>
    <row r="245" spans="23:25">
      <c r="W245" s="3"/>
      <c r="X245" s="3"/>
      <c r="Y245" s="51"/>
    </row>
  </sheetData>
  <mergeCells count="6">
    <mergeCell ref="AF4:AI4"/>
    <mergeCell ref="V4:Y4"/>
    <mergeCell ref="A4:E4"/>
    <mergeCell ref="G4:K4"/>
    <mergeCell ref="M4:Q4"/>
    <mergeCell ref="AA4:AD4"/>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CF303"/>
  <sheetViews>
    <sheetView zoomScale="85" zoomScaleNormal="85" workbookViewId="0">
      <pane xSplit="1" ySplit="4" topLeftCell="B5" activePane="bottomRight" state="frozen"/>
      <selection pane="topRight" activeCell="B1" sqref="B1"/>
      <selection pane="bottomLeft" activeCell="A5" sqref="A5"/>
      <selection pane="bottomRight" activeCell="A4" sqref="A4"/>
    </sheetView>
  </sheetViews>
  <sheetFormatPr defaultRowHeight="12.75"/>
  <cols>
    <col min="1" max="1" width="10.140625" style="2" bestFit="1" customWidth="1"/>
    <col min="5" max="5" width="6.28515625" customWidth="1"/>
    <col min="6" max="6" width="13.85546875" customWidth="1"/>
    <col min="7" max="7" width="10" customWidth="1"/>
    <col min="8" max="8" width="2.42578125" customWidth="1"/>
    <col min="9" max="9" width="2.42578125" style="2" customWidth="1"/>
    <col min="13" max="13" width="2.42578125" customWidth="1"/>
    <col min="17" max="17" width="2.42578125" customWidth="1"/>
    <col min="18" max="18" width="10.140625" style="2" bestFit="1" customWidth="1"/>
    <col min="21" max="21" width="2.42578125" customWidth="1"/>
    <col min="25" max="25" width="2.42578125" customWidth="1"/>
    <col min="29" max="29" width="2.42578125" customWidth="1"/>
    <col min="30" max="32" width="9.140625" style="31"/>
    <col min="33" max="33" width="2.42578125" style="31" customWidth="1"/>
    <col min="34" max="34" width="9.140625" style="31"/>
    <col min="37" max="37" width="2.42578125" customWidth="1"/>
    <col min="41" max="41" width="2.42578125" customWidth="1"/>
    <col min="45" max="45" width="2.42578125" customWidth="1"/>
    <col min="49" max="49" width="2.42578125" customWidth="1"/>
    <col min="53" max="53" width="2.42578125" customWidth="1"/>
    <col min="57" max="57" width="2.42578125" customWidth="1"/>
    <col min="61" max="61" width="2.42578125" customWidth="1"/>
    <col min="65" max="65" width="2.42578125" customWidth="1"/>
    <col min="69" max="69" width="2.42578125" customWidth="1"/>
    <col min="73" max="73" width="2.42578125" customWidth="1"/>
    <col min="77" max="77" width="2.42578125" customWidth="1"/>
    <col min="81" max="81" width="2.42578125" customWidth="1"/>
  </cols>
  <sheetData>
    <row r="1" spans="1:84" ht="16.5">
      <c r="A1" s="12" t="s">
        <v>7</v>
      </c>
      <c r="AD1"/>
      <c r="AE1"/>
      <c r="AF1"/>
      <c r="AG1"/>
      <c r="AH1"/>
    </row>
    <row r="2" spans="1:84">
      <c r="AD2"/>
      <c r="AE2"/>
      <c r="AF2"/>
      <c r="AG2"/>
      <c r="AH2"/>
    </row>
    <row r="3" spans="1:84">
      <c r="A3" s="117" t="s">
        <v>3</v>
      </c>
      <c r="B3" s="117"/>
      <c r="C3" s="117"/>
      <c r="D3" s="117"/>
      <c r="J3" s="117" t="s">
        <v>9</v>
      </c>
      <c r="K3" s="117"/>
      <c r="L3" s="117"/>
      <c r="N3" s="117" t="s">
        <v>10</v>
      </c>
      <c r="O3" s="117"/>
      <c r="P3" s="117"/>
      <c r="R3" s="117" t="s">
        <v>20</v>
      </c>
      <c r="S3" s="117"/>
      <c r="T3" s="117"/>
      <c r="V3" s="117" t="s">
        <v>11</v>
      </c>
      <c r="W3" s="117"/>
      <c r="X3" s="117"/>
      <c r="Z3" s="117" t="s">
        <v>26</v>
      </c>
      <c r="AA3" s="117"/>
      <c r="AB3" s="117"/>
      <c r="AD3" s="117" t="s">
        <v>19</v>
      </c>
      <c r="AE3" s="117"/>
      <c r="AF3" s="117"/>
      <c r="AG3"/>
      <c r="AH3" s="117" t="s">
        <v>12</v>
      </c>
      <c r="AI3" s="117"/>
      <c r="AJ3" s="117"/>
      <c r="AL3" s="117" t="s">
        <v>13</v>
      </c>
      <c r="AM3" s="117"/>
      <c r="AN3" s="117"/>
      <c r="AP3" s="117" t="s">
        <v>14</v>
      </c>
      <c r="AQ3" s="117"/>
      <c r="AR3" s="117"/>
      <c r="AT3" s="117" t="s">
        <v>24</v>
      </c>
      <c r="AU3" s="117"/>
      <c r="AV3" s="117"/>
      <c r="AX3" s="117" t="s">
        <v>25</v>
      </c>
      <c r="AY3" s="117"/>
      <c r="AZ3" s="117"/>
      <c r="BB3" s="117" t="s">
        <v>23</v>
      </c>
      <c r="BC3" s="117"/>
      <c r="BD3" s="117"/>
      <c r="BF3" s="117" t="s">
        <v>15</v>
      </c>
      <c r="BG3" s="117"/>
      <c r="BH3" s="117"/>
      <c r="BJ3" s="117" t="s">
        <v>22</v>
      </c>
      <c r="BK3" s="117"/>
      <c r="BL3" s="117"/>
      <c r="BN3" s="117" t="s">
        <v>21</v>
      </c>
      <c r="BO3" s="117"/>
      <c r="BP3" s="117"/>
      <c r="BR3" s="117" t="s">
        <v>16</v>
      </c>
      <c r="BS3" s="117"/>
      <c r="BT3" s="117"/>
      <c r="BV3" s="117" t="s">
        <v>17</v>
      </c>
      <c r="BW3" s="117"/>
      <c r="BX3" s="117"/>
      <c r="BZ3" s="117" t="s">
        <v>18</v>
      </c>
      <c r="CA3" s="117"/>
      <c r="CB3" s="117"/>
      <c r="CD3" s="118" t="str">
        <f>"Selected sector: "&amp;R237</f>
        <v>Selected sector: Health Care</v>
      </c>
      <c r="CE3" s="118"/>
      <c r="CF3" s="118"/>
    </row>
    <row r="4" spans="1:84">
      <c r="A4" s="5" t="s">
        <v>1</v>
      </c>
      <c r="B4" s="1" t="s">
        <v>0</v>
      </c>
      <c r="C4" s="6" t="s">
        <v>2</v>
      </c>
      <c r="D4" s="7" t="s">
        <v>33</v>
      </c>
      <c r="J4" s="1" t="s">
        <v>0</v>
      </c>
      <c r="K4" s="1" t="s">
        <v>8</v>
      </c>
      <c r="L4" s="1" t="s">
        <v>9</v>
      </c>
      <c r="N4" s="1" t="s">
        <v>0</v>
      </c>
      <c r="O4" s="1" t="s">
        <v>8</v>
      </c>
      <c r="P4" s="1" t="s">
        <v>10</v>
      </c>
      <c r="R4" s="1" t="s">
        <v>0</v>
      </c>
      <c r="S4" s="1" t="s">
        <v>8</v>
      </c>
      <c r="T4" s="1" t="s">
        <v>20</v>
      </c>
      <c r="V4" s="1" t="s">
        <v>0</v>
      </c>
      <c r="W4" s="1" t="s">
        <v>8</v>
      </c>
      <c r="X4" s="1" t="s">
        <v>11</v>
      </c>
      <c r="Z4" s="1" t="s">
        <v>0</v>
      </c>
      <c r="AA4" s="1" t="s">
        <v>8</v>
      </c>
      <c r="AB4" s="1" t="s">
        <v>26</v>
      </c>
      <c r="AD4" s="1" t="s">
        <v>0</v>
      </c>
      <c r="AE4" s="1" t="s">
        <v>8</v>
      </c>
      <c r="AF4" s="1" t="s">
        <v>19</v>
      </c>
      <c r="AG4"/>
      <c r="AH4" s="1" t="s">
        <v>0</v>
      </c>
      <c r="AI4" s="1" t="s">
        <v>8</v>
      </c>
      <c r="AJ4" s="1" t="s">
        <v>12</v>
      </c>
      <c r="AL4" s="1" t="s">
        <v>0</v>
      </c>
      <c r="AM4" s="1" t="s">
        <v>8</v>
      </c>
      <c r="AN4" s="1" t="s">
        <v>13</v>
      </c>
      <c r="AP4" s="1" t="s">
        <v>0</v>
      </c>
      <c r="AQ4" s="1" t="s">
        <v>8</v>
      </c>
      <c r="AR4" s="1" t="s">
        <v>14</v>
      </c>
      <c r="AT4" s="1" t="s">
        <v>0</v>
      </c>
      <c r="AU4" s="1" t="s">
        <v>8</v>
      </c>
      <c r="AV4" s="1" t="s">
        <v>24</v>
      </c>
      <c r="AX4" s="1" t="s">
        <v>0</v>
      </c>
      <c r="AY4" s="1" t="s">
        <v>8</v>
      </c>
      <c r="AZ4" s="1" t="s">
        <v>25</v>
      </c>
      <c r="BB4" s="1" t="s">
        <v>0</v>
      </c>
      <c r="BC4" s="1" t="s">
        <v>8</v>
      </c>
      <c r="BD4" s="1" t="s">
        <v>23</v>
      </c>
      <c r="BF4" s="1" t="s">
        <v>0</v>
      </c>
      <c r="BG4" s="1" t="s">
        <v>8</v>
      </c>
      <c r="BH4" s="1" t="s">
        <v>15</v>
      </c>
      <c r="BJ4" s="1" t="s">
        <v>0</v>
      </c>
      <c r="BK4" s="1" t="s">
        <v>8</v>
      </c>
      <c r="BL4" s="1" t="s">
        <v>22</v>
      </c>
      <c r="BN4" s="1" t="s">
        <v>0</v>
      </c>
      <c r="BO4" s="1" t="s">
        <v>8</v>
      </c>
      <c r="BP4" s="1" t="s">
        <v>21</v>
      </c>
      <c r="BR4" s="1" t="s">
        <v>0</v>
      </c>
      <c r="BS4" s="1" t="s">
        <v>8</v>
      </c>
      <c r="BT4" s="1" t="s">
        <v>16</v>
      </c>
      <c r="BV4" s="1" t="s">
        <v>0</v>
      </c>
      <c r="BW4" s="1" t="s">
        <v>8</v>
      </c>
      <c r="BX4" s="1" t="s">
        <v>17</v>
      </c>
      <c r="BZ4" s="1" t="s">
        <v>0</v>
      </c>
      <c r="CA4" s="1" t="s">
        <v>8</v>
      </c>
      <c r="CB4" s="1" t="s">
        <v>18</v>
      </c>
      <c r="CD4" s="15" t="s">
        <v>27</v>
      </c>
      <c r="CE4" s="16" t="s">
        <v>28</v>
      </c>
      <c r="CF4" s="17" t="str">
        <f>R237</f>
        <v>Health Care</v>
      </c>
    </row>
    <row r="5" spans="1:84">
      <c r="A5" s="2">
        <v>36191</v>
      </c>
      <c r="B5" s="3">
        <v>2141.6040954589844</v>
      </c>
      <c r="C5" s="3">
        <v>3596.5099830627441</v>
      </c>
      <c r="D5" s="4">
        <f>(B5/C5)*100</f>
        <v>59.546730178549943</v>
      </c>
      <c r="J5" s="3">
        <v>106.478701171875</v>
      </c>
      <c r="K5" s="3">
        <v>299.94000244140625</v>
      </c>
      <c r="L5" s="4">
        <v>35.500000101745613</v>
      </c>
      <c r="R5"/>
      <c r="V5" s="3">
        <v>150.375</v>
      </c>
      <c r="W5" s="3">
        <v>252.5</v>
      </c>
      <c r="X5" s="4">
        <v>59.554455445544555</v>
      </c>
      <c r="Z5" s="3"/>
      <c r="AA5" s="3"/>
      <c r="AB5" s="4"/>
      <c r="AD5" s="3">
        <v>21</v>
      </c>
      <c r="AE5" s="3">
        <v>100</v>
      </c>
      <c r="AF5" s="4">
        <v>21</v>
      </c>
      <c r="AG5"/>
      <c r="AH5" s="3">
        <v>819.17939453124995</v>
      </c>
      <c r="AI5" s="3">
        <v>1492.6799774169922</v>
      </c>
      <c r="AJ5" s="4">
        <v>54.879773757587259</v>
      </c>
      <c r="AL5" s="3"/>
      <c r="AM5" s="3"/>
      <c r="AN5" s="4"/>
      <c r="AP5" s="3"/>
      <c r="AQ5" s="3"/>
      <c r="AR5" s="4"/>
      <c r="AT5" s="3">
        <v>568.5</v>
      </c>
      <c r="AU5" s="3">
        <v>575</v>
      </c>
      <c r="AV5" s="4">
        <v>98.869565217391312</v>
      </c>
      <c r="AX5" s="3">
        <v>21.6</v>
      </c>
      <c r="AY5" s="3">
        <v>135</v>
      </c>
      <c r="AZ5" s="4">
        <v>16</v>
      </c>
      <c r="BB5" s="3">
        <v>31.2</v>
      </c>
      <c r="BC5" s="3">
        <v>124.80000305175781</v>
      </c>
      <c r="BD5" s="4">
        <v>24.999999388670325</v>
      </c>
      <c r="BF5" s="3"/>
      <c r="BG5" s="3"/>
      <c r="BH5" s="4"/>
      <c r="BJ5" s="3">
        <v>354.52099975585935</v>
      </c>
      <c r="BK5" s="3">
        <v>341.59000015258789</v>
      </c>
      <c r="BL5" s="4">
        <v>103.78553224552687</v>
      </c>
      <c r="BN5" s="3">
        <v>68.75</v>
      </c>
      <c r="BO5" s="3">
        <v>275</v>
      </c>
      <c r="BP5" s="4">
        <v>25</v>
      </c>
      <c r="BR5" s="3"/>
      <c r="BS5" s="3"/>
      <c r="BT5" s="4"/>
      <c r="BV5" s="3"/>
      <c r="BW5" s="3"/>
      <c r="BX5" s="4"/>
      <c r="BZ5" s="3"/>
      <c r="CA5" s="3"/>
      <c r="CB5" s="4"/>
      <c r="CD5" s="18">
        <f t="shared" ref="CD5:CD68" si="0">INDEX($A$1:$CB$412, ROW(), MATCH($R$237,$A$4:$CB$4, 0)-2)</f>
        <v>0</v>
      </c>
      <c r="CE5" s="18">
        <f t="shared" ref="CE5:CE68" si="1">INDEX($A$1:$CB$412, ROW(), MATCH($R$237,$A$4:$CB$4, 0)-1)</f>
        <v>0</v>
      </c>
      <c r="CF5" s="19" t="e">
        <f>IFERROR((CD5/CE5)*100, NA())</f>
        <v>#N/A</v>
      </c>
    </row>
    <row r="6" spans="1:84">
      <c r="A6" s="2">
        <v>36219</v>
      </c>
      <c r="B6" s="3">
        <v>2164.1040954589844</v>
      </c>
      <c r="C6" s="3">
        <v>3746.5099830627441</v>
      </c>
      <c r="D6" s="4">
        <f t="shared" ref="D6:D69" si="2">(B6/C6)*100</f>
        <v>57.763201092282834</v>
      </c>
      <c r="J6" s="3">
        <v>106.478701171875</v>
      </c>
      <c r="K6" s="3">
        <v>299.94000244140625</v>
      </c>
      <c r="L6" s="4">
        <v>35.500000101745613</v>
      </c>
      <c r="R6"/>
      <c r="V6" s="3">
        <v>150.375</v>
      </c>
      <c r="W6" s="3">
        <v>252.5</v>
      </c>
      <c r="X6" s="4">
        <v>59.554455445544555</v>
      </c>
      <c r="Z6" s="3"/>
      <c r="AA6" s="3"/>
      <c r="AB6" s="4"/>
      <c r="AD6" s="3">
        <v>21</v>
      </c>
      <c r="AE6" s="3">
        <v>100</v>
      </c>
      <c r="AF6" s="4">
        <v>21</v>
      </c>
      <c r="AG6"/>
      <c r="AH6" s="3">
        <v>819.17939453124995</v>
      </c>
      <c r="AI6" s="3">
        <v>1492.6799774169922</v>
      </c>
      <c r="AJ6" s="4">
        <v>54.879773757587259</v>
      </c>
      <c r="AL6" s="3"/>
      <c r="AM6" s="3"/>
      <c r="AN6" s="4"/>
      <c r="AP6" s="3"/>
      <c r="AQ6" s="3"/>
      <c r="AR6" s="4"/>
      <c r="AT6" s="3">
        <v>568.5</v>
      </c>
      <c r="AU6" s="3">
        <v>575</v>
      </c>
      <c r="AV6" s="4">
        <v>98.869565217391312</v>
      </c>
      <c r="AX6" s="3">
        <v>21.6</v>
      </c>
      <c r="AY6" s="3">
        <v>135</v>
      </c>
      <c r="AZ6" s="4">
        <v>16</v>
      </c>
      <c r="BB6" s="3">
        <v>31.2</v>
      </c>
      <c r="BC6" s="3">
        <v>124.80000305175781</v>
      </c>
      <c r="BD6" s="4">
        <v>24.999999388670325</v>
      </c>
      <c r="BF6" s="3"/>
      <c r="BG6" s="3"/>
      <c r="BH6" s="4"/>
      <c r="BJ6" s="3">
        <v>354.52099975585935</v>
      </c>
      <c r="BK6" s="3">
        <v>341.59000015258789</v>
      </c>
      <c r="BL6" s="4">
        <v>103.78553224552687</v>
      </c>
      <c r="BN6" s="3">
        <v>91.25</v>
      </c>
      <c r="BO6" s="3">
        <v>425</v>
      </c>
      <c r="BP6" s="4">
        <v>21.470588235294116</v>
      </c>
      <c r="BR6" s="3"/>
      <c r="BS6" s="3"/>
      <c r="BT6" s="4"/>
      <c r="BV6" s="3"/>
      <c r="BW6" s="3"/>
      <c r="BX6" s="4"/>
      <c r="BZ6" s="3"/>
      <c r="CA6" s="3"/>
      <c r="CB6" s="4"/>
      <c r="CD6" s="18">
        <f t="shared" si="0"/>
        <v>0</v>
      </c>
      <c r="CE6" s="18">
        <f t="shared" si="1"/>
        <v>0</v>
      </c>
      <c r="CF6" s="19" t="e">
        <f t="shared" ref="CF6:CF69" si="3">IFERROR((CD6/CE6)*100, NA())</f>
        <v>#N/A</v>
      </c>
    </row>
    <row r="7" spans="1:84">
      <c r="A7" s="2">
        <v>36250</v>
      </c>
      <c r="B7" s="3">
        <v>1648.1040954589844</v>
      </c>
      <c r="C7" s="3">
        <v>3396.5099830627441</v>
      </c>
      <c r="D7" s="4">
        <f t="shared" si="2"/>
        <v>48.523458010649954</v>
      </c>
      <c r="J7" s="3">
        <v>106.478701171875</v>
      </c>
      <c r="K7" s="3">
        <v>299.94000244140625</v>
      </c>
      <c r="L7" s="4">
        <v>35.500000101745613</v>
      </c>
      <c r="R7"/>
      <c r="V7" s="3">
        <v>150.375</v>
      </c>
      <c r="W7" s="3">
        <v>252.5</v>
      </c>
      <c r="X7" s="4">
        <v>59.554455445544555</v>
      </c>
      <c r="Z7" s="3"/>
      <c r="AA7" s="3"/>
      <c r="AB7" s="4"/>
      <c r="AD7" s="3">
        <v>73.5</v>
      </c>
      <c r="AE7" s="3">
        <v>325</v>
      </c>
      <c r="AF7" s="4">
        <v>22.615384615384613</v>
      </c>
      <c r="AG7"/>
      <c r="AH7" s="3">
        <v>819.17939453124995</v>
      </c>
      <c r="AI7" s="3">
        <v>1492.6799774169922</v>
      </c>
      <c r="AJ7" s="4">
        <v>54.879773757587259</v>
      </c>
      <c r="AL7" s="3"/>
      <c r="AM7" s="3"/>
      <c r="AN7" s="4"/>
      <c r="AP7" s="3"/>
      <c r="AQ7" s="3"/>
      <c r="AR7" s="4"/>
      <c r="AT7" s="3"/>
      <c r="AU7" s="3"/>
      <c r="AV7" s="4"/>
      <c r="AX7" s="3">
        <v>21.6</v>
      </c>
      <c r="AY7" s="3">
        <v>135</v>
      </c>
      <c r="AZ7" s="4">
        <v>16</v>
      </c>
      <c r="BB7" s="3">
        <v>31.2</v>
      </c>
      <c r="BC7" s="3">
        <v>124.80000305175781</v>
      </c>
      <c r="BD7" s="4">
        <v>24.999999388670325</v>
      </c>
      <c r="BF7" s="3"/>
      <c r="BG7" s="3"/>
      <c r="BH7" s="4"/>
      <c r="BJ7" s="3">
        <v>354.52099975585935</v>
      </c>
      <c r="BK7" s="3">
        <v>341.59000015258789</v>
      </c>
      <c r="BL7" s="4">
        <v>103.78553224552687</v>
      </c>
      <c r="BN7" s="3">
        <v>91.25</v>
      </c>
      <c r="BO7" s="3">
        <v>425</v>
      </c>
      <c r="BP7" s="4">
        <v>21.470588235294116</v>
      </c>
      <c r="BR7" s="3"/>
      <c r="BS7" s="3"/>
      <c r="BT7" s="4"/>
      <c r="BV7" s="3"/>
      <c r="BW7" s="3"/>
      <c r="BX7" s="4"/>
      <c r="BZ7" s="3"/>
      <c r="CA7" s="3"/>
      <c r="CB7" s="4"/>
      <c r="CD7" s="18">
        <f t="shared" si="0"/>
        <v>0</v>
      </c>
      <c r="CE7" s="18">
        <f t="shared" si="1"/>
        <v>0</v>
      </c>
      <c r="CF7" s="19" t="e">
        <f t="shared" si="3"/>
        <v>#N/A</v>
      </c>
    </row>
    <row r="8" spans="1:84">
      <c r="A8" s="2">
        <v>36280</v>
      </c>
      <c r="B8" s="3">
        <v>1693.2229954528809</v>
      </c>
      <c r="C8" s="3">
        <v>3521.7999830543995</v>
      </c>
      <c r="D8" s="4">
        <f t="shared" si="2"/>
        <v>48.078340723494932</v>
      </c>
      <c r="J8" s="3">
        <v>106.478701171875</v>
      </c>
      <c r="K8" s="3">
        <v>299.94000244140625</v>
      </c>
      <c r="L8" s="4">
        <v>35.500000101745613</v>
      </c>
      <c r="R8"/>
      <c r="V8" s="3">
        <v>150.375</v>
      </c>
      <c r="W8" s="3">
        <v>252.5</v>
      </c>
      <c r="X8" s="4">
        <v>59.554455445544555</v>
      </c>
      <c r="Z8" s="3">
        <v>0.11889999389648437</v>
      </c>
      <c r="AA8" s="3">
        <v>0.28999999165534973</v>
      </c>
      <c r="AB8" s="4">
        <v>40.999999075100312</v>
      </c>
      <c r="AD8" s="3">
        <v>73.5</v>
      </c>
      <c r="AE8" s="3">
        <v>325</v>
      </c>
      <c r="AF8" s="4">
        <v>22.615384615384613</v>
      </c>
      <c r="AG8"/>
      <c r="AH8" s="3">
        <v>819.17939453124995</v>
      </c>
      <c r="AI8" s="3">
        <v>1492.6799774169922</v>
      </c>
      <c r="AJ8" s="4">
        <v>54.879773757587259</v>
      </c>
      <c r="AL8" s="3"/>
      <c r="AM8" s="3"/>
      <c r="AN8" s="4"/>
      <c r="AP8" s="3"/>
      <c r="AQ8" s="3"/>
      <c r="AR8" s="4"/>
      <c r="AT8" s="3"/>
      <c r="AU8" s="3"/>
      <c r="AV8" s="4"/>
      <c r="AX8" s="3">
        <v>21.6</v>
      </c>
      <c r="AY8" s="3">
        <v>135</v>
      </c>
      <c r="AZ8" s="4">
        <v>16</v>
      </c>
      <c r="BB8" s="3">
        <v>76.2</v>
      </c>
      <c r="BC8" s="3">
        <v>249.80000305175781</v>
      </c>
      <c r="BD8" s="4">
        <v>30.504403150151919</v>
      </c>
      <c r="BF8" s="3"/>
      <c r="BG8" s="3"/>
      <c r="BH8" s="4"/>
      <c r="BJ8" s="3">
        <v>354.52099975585935</v>
      </c>
      <c r="BK8" s="3">
        <v>341.59000015258789</v>
      </c>
      <c r="BL8" s="4">
        <v>103.78553224552687</v>
      </c>
      <c r="BN8" s="3">
        <v>91.25</v>
      </c>
      <c r="BO8" s="3">
        <v>425</v>
      </c>
      <c r="BP8" s="4">
        <v>21.470588235294116</v>
      </c>
      <c r="BR8" s="3"/>
      <c r="BS8" s="3"/>
      <c r="BT8" s="4"/>
      <c r="BV8" s="3"/>
      <c r="BW8" s="3"/>
      <c r="BX8" s="4"/>
      <c r="BZ8" s="3"/>
      <c r="CA8" s="3"/>
      <c r="CB8" s="4"/>
      <c r="CD8" s="18">
        <f t="shared" si="0"/>
        <v>0</v>
      </c>
      <c r="CE8" s="18">
        <f t="shared" si="1"/>
        <v>0</v>
      </c>
      <c r="CF8" s="19" t="e">
        <f t="shared" si="3"/>
        <v>#N/A</v>
      </c>
    </row>
    <row r="9" spans="1:84">
      <c r="A9" s="2">
        <v>36311</v>
      </c>
      <c r="B9" s="3">
        <v>1665.0942942810059</v>
      </c>
      <c r="C9" s="3">
        <v>3626.8599806129932</v>
      </c>
      <c r="D9" s="4">
        <f t="shared" si="2"/>
        <v>45.910079329822381</v>
      </c>
      <c r="J9" s="3"/>
      <c r="K9" s="3"/>
      <c r="L9" s="4"/>
      <c r="R9"/>
      <c r="V9" s="3">
        <v>196.57499999999999</v>
      </c>
      <c r="W9" s="3">
        <v>362.5</v>
      </c>
      <c r="X9" s="4">
        <v>54.227586206896547</v>
      </c>
      <c r="Z9" s="3">
        <v>0.11889999389648437</v>
      </c>
      <c r="AA9" s="3">
        <v>0.28999999165534973</v>
      </c>
      <c r="AB9" s="4">
        <v>40.999999075100312</v>
      </c>
      <c r="AD9" s="3">
        <v>73.5</v>
      </c>
      <c r="AE9" s="3">
        <v>325</v>
      </c>
      <c r="AF9" s="4">
        <v>22.615384615384613</v>
      </c>
      <c r="AG9"/>
      <c r="AH9" s="3">
        <v>819.17939453124995</v>
      </c>
      <c r="AI9" s="3">
        <v>1492.6799774169922</v>
      </c>
      <c r="AJ9" s="4">
        <v>54.879773757587259</v>
      </c>
      <c r="AL9" s="3"/>
      <c r="AM9" s="3"/>
      <c r="AN9" s="4"/>
      <c r="AP9" s="3"/>
      <c r="AQ9" s="3"/>
      <c r="AR9" s="4"/>
      <c r="AT9" s="3"/>
      <c r="AU9" s="3"/>
      <c r="AV9" s="4"/>
      <c r="AX9" s="3">
        <v>21.6</v>
      </c>
      <c r="AY9" s="3">
        <v>135</v>
      </c>
      <c r="AZ9" s="4">
        <v>16</v>
      </c>
      <c r="BB9" s="3">
        <v>76.2</v>
      </c>
      <c r="BC9" s="3">
        <v>249.80000305175781</v>
      </c>
      <c r="BD9" s="4">
        <v>30.504403150151919</v>
      </c>
      <c r="BF9" s="3"/>
      <c r="BG9" s="3"/>
      <c r="BH9" s="4"/>
      <c r="BJ9" s="3">
        <v>386.67099975585938</v>
      </c>
      <c r="BK9" s="3">
        <v>636.59000015258789</v>
      </c>
      <c r="BL9" s="4">
        <v>60.740979227316792</v>
      </c>
      <c r="BN9" s="3">
        <v>91.25</v>
      </c>
      <c r="BO9" s="3">
        <v>425</v>
      </c>
      <c r="BP9" s="4">
        <v>21.470588235294116</v>
      </c>
      <c r="BR9" s="3"/>
      <c r="BS9" s="3"/>
      <c r="BT9" s="4"/>
      <c r="BV9" s="3"/>
      <c r="BW9" s="3"/>
      <c r="BX9" s="4"/>
      <c r="BZ9" s="3"/>
      <c r="CA9" s="3"/>
      <c r="CB9" s="4"/>
      <c r="CD9" s="18">
        <f t="shared" si="0"/>
        <v>0</v>
      </c>
      <c r="CE9" s="18">
        <f t="shared" si="1"/>
        <v>0</v>
      </c>
      <c r="CF9" s="19" t="e">
        <f t="shared" si="3"/>
        <v>#N/A</v>
      </c>
    </row>
    <row r="10" spans="1:84">
      <c r="A10" s="2">
        <v>36341</v>
      </c>
      <c r="B10" s="3">
        <v>1999.1531938171386</v>
      </c>
      <c r="C10" s="3">
        <v>4011.1399803459644</v>
      </c>
      <c r="D10" s="4">
        <f t="shared" si="2"/>
        <v>49.840025618969044</v>
      </c>
      <c r="J10" s="3"/>
      <c r="K10" s="3"/>
      <c r="L10" s="4"/>
      <c r="R10"/>
      <c r="V10" s="3">
        <v>196.57499999999999</v>
      </c>
      <c r="W10" s="3">
        <v>362.5</v>
      </c>
      <c r="X10" s="4">
        <v>54.227586206896547</v>
      </c>
      <c r="Z10" s="3">
        <v>0.11889999389648437</v>
      </c>
      <c r="AA10" s="3">
        <v>0.28999999165534973</v>
      </c>
      <c r="AB10" s="4">
        <v>40.999999075100312</v>
      </c>
      <c r="AD10" s="3">
        <v>52.5</v>
      </c>
      <c r="AE10" s="3">
        <v>225</v>
      </c>
      <c r="AF10" s="4">
        <v>23.333333333333332</v>
      </c>
      <c r="AG10"/>
      <c r="AH10" s="3">
        <v>1179.92939453125</v>
      </c>
      <c r="AI10" s="3">
        <v>1867.6799774169922</v>
      </c>
      <c r="AJ10" s="4">
        <v>63.176208386786712</v>
      </c>
      <c r="AL10" s="3"/>
      <c r="AM10" s="3"/>
      <c r="AN10" s="4"/>
      <c r="AP10" s="3">
        <v>147.59639953613282</v>
      </c>
      <c r="AQ10" s="3">
        <v>234.27999973297119</v>
      </c>
      <c r="AR10" s="4">
        <v>62.999999873809529</v>
      </c>
      <c r="AT10" s="3"/>
      <c r="AU10" s="3"/>
      <c r="AV10" s="4"/>
      <c r="AX10" s="3">
        <v>21.6</v>
      </c>
      <c r="AY10" s="3">
        <v>135</v>
      </c>
      <c r="AZ10" s="4">
        <v>16</v>
      </c>
      <c r="BB10" s="3">
        <v>76.2</v>
      </c>
      <c r="BC10" s="3">
        <v>249.80000305175781</v>
      </c>
      <c r="BD10" s="4">
        <v>30.504403150151919</v>
      </c>
      <c r="BF10" s="3"/>
      <c r="BG10" s="3"/>
      <c r="BH10" s="4"/>
      <c r="BJ10" s="3">
        <v>233.38349975585936</v>
      </c>
      <c r="BK10" s="3">
        <v>511.59000015258789</v>
      </c>
      <c r="BL10" s="4">
        <v>45.619245819161812</v>
      </c>
      <c r="BN10" s="3">
        <v>91.25</v>
      </c>
      <c r="BO10" s="3">
        <v>425</v>
      </c>
      <c r="BP10" s="4">
        <v>21.470588235294116</v>
      </c>
      <c r="BR10" s="3"/>
      <c r="BS10" s="3"/>
      <c r="BT10" s="4"/>
      <c r="BV10" s="3"/>
      <c r="BW10" s="3"/>
      <c r="BX10" s="4"/>
      <c r="BZ10" s="3"/>
      <c r="CA10" s="3"/>
      <c r="CB10" s="4"/>
      <c r="CD10" s="18">
        <f t="shared" si="0"/>
        <v>147.59639953613282</v>
      </c>
      <c r="CE10" s="18">
        <f t="shared" si="1"/>
        <v>234.27999973297119</v>
      </c>
      <c r="CF10" s="19">
        <f t="shared" si="3"/>
        <v>62.999999873809529</v>
      </c>
    </row>
    <row r="11" spans="1:84">
      <c r="A11" s="2">
        <v>36372</v>
      </c>
      <c r="B11" s="3">
        <v>1907.2781938171386</v>
      </c>
      <c r="C11" s="3">
        <v>3888.6399803459644</v>
      </c>
      <c r="D11" s="4">
        <f t="shared" si="2"/>
        <v>49.047435696205852</v>
      </c>
      <c r="J11" s="3"/>
      <c r="K11" s="3"/>
      <c r="L11" s="4"/>
      <c r="R11"/>
      <c r="V11" s="3">
        <v>104.7</v>
      </c>
      <c r="W11" s="3">
        <v>240</v>
      </c>
      <c r="X11" s="4">
        <v>43.625</v>
      </c>
      <c r="Z11" s="3">
        <v>0.11889999389648437</v>
      </c>
      <c r="AA11" s="3">
        <v>0.28999999165534973</v>
      </c>
      <c r="AB11" s="4">
        <v>40.999999075100312</v>
      </c>
      <c r="AD11" s="3">
        <v>52.5</v>
      </c>
      <c r="AE11" s="3">
        <v>225</v>
      </c>
      <c r="AF11" s="4">
        <v>23.333333333333332</v>
      </c>
      <c r="AG11"/>
      <c r="AH11" s="3">
        <v>1179.92939453125</v>
      </c>
      <c r="AI11" s="3">
        <v>1867.6799774169922</v>
      </c>
      <c r="AJ11" s="4">
        <v>63.176208386786712</v>
      </c>
      <c r="AL11" s="3"/>
      <c r="AM11" s="3"/>
      <c r="AN11" s="4"/>
      <c r="AP11" s="3">
        <v>147.59639953613282</v>
      </c>
      <c r="AQ11" s="3">
        <v>234.27999973297119</v>
      </c>
      <c r="AR11" s="4">
        <v>62.999999873809529</v>
      </c>
      <c r="AT11" s="3"/>
      <c r="AU11" s="3"/>
      <c r="AV11" s="4"/>
      <c r="AX11" s="3">
        <v>21.6</v>
      </c>
      <c r="AY11" s="3">
        <v>135</v>
      </c>
      <c r="AZ11" s="4">
        <v>16</v>
      </c>
      <c r="BB11" s="3">
        <v>76.2</v>
      </c>
      <c r="BC11" s="3">
        <v>249.80000305175781</v>
      </c>
      <c r="BD11" s="4">
        <v>30.504403150151919</v>
      </c>
      <c r="BF11" s="3"/>
      <c r="BG11" s="3"/>
      <c r="BH11" s="4"/>
      <c r="BJ11" s="3">
        <v>233.38349975585936</v>
      </c>
      <c r="BK11" s="3">
        <v>511.59000015258789</v>
      </c>
      <c r="BL11" s="4">
        <v>45.619245819161812</v>
      </c>
      <c r="BN11" s="3">
        <v>91.25</v>
      </c>
      <c r="BO11" s="3">
        <v>425</v>
      </c>
      <c r="BP11" s="4">
        <v>21.470588235294116</v>
      </c>
      <c r="BR11" s="3"/>
      <c r="BS11" s="3"/>
      <c r="BT11" s="4"/>
      <c r="BV11" s="3"/>
      <c r="BW11" s="3"/>
      <c r="BX11" s="4"/>
      <c r="BZ11" s="3"/>
      <c r="CA11" s="3"/>
      <c r="CB11" s="4"/>
      <c r="CD11" s="18">
        <f t="shared" si="0"/>
        <v>147.59639953613282</v>
      </c>
      <c r="CE11" s="18">
        <f t="shared" si="1"/>
        <v>234.27999973297119</v>
      </c>
      <c r="CF11" s="19">
        <f t="shared" si="3"/>
        <v>62.999999873809529</v>
      </c>
    </row>
    <row r="12" spans="1:84">
      <c r="A12" s="2">
        <v>36403</v>
      </c>
      <c r="B12" s="3">
        <v>1907.2781938171386</v>
      </c>
      <c r="C12" s="3">
        <v>3888.6399803459644</v>
      </c>
      <c r="D12" s="4">
        <f t="shared" si="2"/>
        <v>49.047435696205852</v>
      </c>
      <c r="J12" s="3"/>
      <c r="K12" s="3"/>
      <c r="L12" s="4"/>
      <c r="R12"/>
      <c r="V12" s="3">
        <v>104.7</v>
      </c>
      <c r="W12" s="3">
        <v>240</v>
      </c>
      <c r="X12" s="4">
        <v>43.625</v>
      </c>
      <c r="Z12" s="3">
        <v>0.11889999389648437</v>
      </c>
      <c r="AA12" s="3">
        <v>0.28999999165534973</v>
      </c>
      <c r="AB12" s="4">
        <v>40.999999075100312</v>
      </c>
      <c r="AD12" s="3">
        <v>52.5</v>
      </c>
      <c r="AE12" s="3">
        <v>225</v>
      </c>
      <c r="AF12" s="4">
        <v>23.333333333333332</v>
      </c>
      <c r="AG12"/>
      <c r="AH12" s="3">
        <v>1179.92939453125</v>
      </c>
      <c r="AI12" s="3">
        <v>1867.6799774169922</v>
      </c>
      <c r="AJ12" s="4">
        <v>63.176208386786712</v>
      </c>
      <c r="AL12" s="3"/>
      <c r="AM12" s="3"/>
      <c r="AN12" s="4"/>
      <c r="AP12" s="3">
        <v>147.59639953613282</v>
      </c>
      <c r="AQ12" s="3">
        <v>234.27999973297119</v>
      </c>
      <c r="AR12" s="4">
        <v>62.999999873809529</v>
      </c>
      <c r="AT12" s="3"/>
      <c r="AU12" s="3"/>
      <c r="AV12" s="4"/>
      <c r="AX12" s="3">
        <v>21.6</v>
      </c>
      <c r="AY12" s="3">
        <v>135</v>
      </c>
      <c r="AZ12" s="4">
        <v>16</v>
      </c>
      <c r="BB12" s="3">
        <v>76.2</v>
      </c>
      <c r="BC12" s="3">
        <v>249.80000305175781</v>
      </c>
      <c r="BD12" s="4">
        <v>30.504403150151919</v>
      </c>
      <c r="BF12" s="3"/>
      <c r="BG12" s="3"/>
      <c r="BH12" s="4"/>
      <c r="BJ12" s="3">
        <v>233.38349975585936</v>
      </c>
      <c r="BK12" s="3">
        <v>511.59000015258789</v>
      </c>
      <c r="BL12" s="4">
        <v>45.619245819161812</v>
      </c>
      <c r="BN12" s="3">
        <v>91.25</v>
      </c>
      <c r="BO12" s="3">
        <v>425</v>
      </c>
      <c r="BP12" s="4">
        <v>21.470588235294116</v>
      </c>
      <c r="BR12" s="3"/>
      <c r="BS12" s="3"/>
      <c r="BT12" s="4"/>
      <c r="BV12" s="3"/>
      <c r="BW12" s="3"/>
      <c r="BX12" s="4"/>
      <c r="BZ12" s="3"/>
      <c r="CA12" s="3"/>
      <c r="CB12" s="4"/>
      <c r="CD12" s="18">
        <f t="shared" si="0"/>
        <v>147.59639953613282</v>
      </c>
      <c r="CE12" s="18">
        <f t="shared" si="1"/>
        <v>234.27999973297119</v>
      </c>
      <c r="CF12" s="19">
        <f t="shared" si="3"/>
        <v>62.999999873809529</v>
      </c>
    </row>
    <row r="13" spans="1:84">
      <c r="A13" s="2">
        <v>36433</v>
      </c>
      <c r="B13" s="3">
        <v>1927.3946940612793</v>
      </c>
      <c r="C13" s="3">
        <v>4302.0499801933765</v>
      </c>
      <c r="D13" s="4">
        <f t="shared" si="2"/>
        <v>44.801773641287248</v>
      </c>
      <c r="J13" s="3"/>
      <c r="K13" s="3"/>
      <c r="L13" s="4"/>
      <c r="R13"/>
      <c r="V13" s="3">
        <v>104.7</v>
      </c>
      <c r="W13" s="3">
        <v>240</v>
      </c>
      <c r="X13" s="4">
        <v>43.625</v>
      </c>
      <c r="Z13" s="3">
        <v>28.118899993896484</v>
      </c>
      <c r="AA13" s="3">
        <v>100.28999999165535</v>
      </c>
      <c r="AB13" s="4">
        <v>28.037590982387201</v>
      </c>
      <c r="AD13" s="3">
        <v>187.5</v>
      </c>
      <c r="AE13" s="3">
        <v>525</v>
      </c>
      <c r="AF13" s="4">
        <v>35.714285714285715</v>
      </c>
      <c r="AG13"/>
      <c r="AH13" s="3">
        <v>1033.07939453125</v>
      </c>
      <c r="AI13" s="3">
        <v>1702.6799774169922</v>
      </c>
      <c r="AJ13" s="4">
        <v>60.673726609415887</v>
      </c>
      <c r="AL13" s="3"/>
      <c r="AM13" s="3"/>
      <c r="AN13" s="4"/>
      <c r="AP13" s="3">
        <v>147.59639953613282</v>
      </c>
      <c r="AQ13" s="3">
        <v>234.27999973297119</v>
      </c>
      <c r="AR13" s="4">
        <v>62.999999873809529</v>
      </c>
      <c r="AT13" s="3"/>
      <c r="AU13" s="3"/>
      <c r="AV13" s="4"/>
      <c r="AX13" s="3">
        <v>21.6</v>
      </c>
      <c r="AY13" s="3">
        <v>135</v>
      </c>
      <c r="AZ13" s="4">
        <v>16</v>
      </c>
      <c r="BB13" s="3">
        <v>76.2</v>
      </c>
      <c r="BC13" s="3">
        <v>249.80000305175781</v>
      </c>
      <c r="BD13" s="4">
        <v>30.504403150151919</v>
      </c>
      <c r="BF13" s="3"/>
      <c r="BG13" s="3"/>
      <c r="BH13" s="4"/>
      <c r="BJ13" s="3">
        <v>237.35</v>
      </c>
      <c r="BK13" s="3">
        <v>690</v>
      </c>
      <c r="BL13" s="4">
        <v>34.39855072463768</v>
      </c>
      <c r="BN13" s="3">
        <v>91.25</v>
      </c>
      <c r="BO13" s="3">
        <v>425</v>
      </c>
      <c r="BP13" s="4">
        <v>21.470588235294116</v>
      </c>
      <c r="BR13" s="3"/>
      <c r="BS13" s="3"/>
      <c r="BT13" s="4"/>
      <c r="BV13" s="3"/>
      <c r="BW13" s="3"/>
      <c r="BX13" s="4"/>
      <c r="BZ13" s="3"/>
      <c r="CA13" s="3"/>
      <c r="CB13" s="4"/>
      <c r="CD13" s="18">
        <f t="shared" si="0"/>
        <v>147.59639953613282</v>
      </c>
      <c r="CE13" s="18">
        <f t="shared" si="1"/>
        <v>234.27999973297119</v>
      </c>
      <c r="CF13" s="19">
        <f t="shared" si="3"/>
        <v>62.999999873809529</v>
      </c>
    </row>
    <row r="14" spans="1:84">
      <c r="A14" s="2">
        <v>36464</v>
      </c>
      <c r="B14" s="3">
        <v>2106.0196940612791</v>
      </c>
      <c r="C14" s="3">
        <v>4727.0499801933765</v>
      </c>
      <c r="D14" s="4">
        <f t="shared" si="2"/>
        <v>44.55251590073361</v>
      </c>
      <c r="J14" s="3"/>
      <c r="K14" s="3"/>
      <c r="L14" s="4"/>
      <c r="R14"/>
      <c r="V14" s="3">
        <v>104.7</v>
      </c>
      <c r="W14" s="3">
        <v>240</v>
      </c>
      <c r="X14" s="4">
        <v>43.625</v>
      </c>
      <c r="Z14" s="3">
        <v>28.118899993896484</v>
      </c>
      <c r="AA14" s="3">
        <v>100.28999999165535</v>
      </c>
      <c r="AB14" s="4">
        <v>28.037590982387201</v>
      </c>
      <c r="AD14" s="3">
        <v>187.5</v>
      </c>
      <c r="AE14" s="3">
        <v>525</v>
      </c>
      <c r="AF14" s="4">
        <v>35.714285714285715</v>
      </c>
      <c r="AG14"/>
      <c r="AH14" s="3">
        <v>1089.07939453125</v>
      </c>
      <c r="AI14" s="3">
        <v>1902.6799774169922</v>
      </c>
      <c r="AJ14" s="4">
        <v>57.239231371412437</v>
      </c>
      <c r="AL14" s="3"/>
      <c r="AM14" s="3"/>
      <c r="AN14" s="4"/>
      <c r="AP14" s="3">
        <v>147.59639953613282</v>
      </c>
      <c r="AQ14" s="3">
        <v>234.27999973297119</v>
      </c>
      <c r="AR14" s="4">
        <v>62.999999873809529</v>
      </c>
      <c r="AT14" s="3"/>
      <c r="AU14" s="3"/>
      <c r="AV14" s="4"/>
      <c r="AX14" s="3">
        <v>21.6</v>
      </c>
      <c r="AY14" s="3">
        <v>135</v>
      </c>
      <c r="AZ14" s="4">
        <v>16</v>
      </c>
      <c r="BB14" s="3">
        <v>76.2</v>
      </c>
      <c r="BC14" s="3">
        <v>249.80000305175781</v>
      </c>
      <c r="BD14" s="4">
        <v>30.504403150151919</v>
      </c>
      <c r="BF14" s="3"/>
      <c r="BG14" s="3"/>
      <c r="BH14" s="4"/>
      <c r="BJ14" s="3">
        <v>237.35</v>
      </c>
      <c r="BK14" s="3">
        <v>690</v>
      </c>
      <c r="BL14" s="4">
        <v>34.39855072463768</v>
      </c>
      <c r="BN14" s="3">
        <v>91.25</v>
      </c>
      <c r="BO14" s="3">
        <v>425</v>
      </c>
      <c r="BP14" s="4">
        <v>21.470588235294116</v>
      </c>
      <c r="BR14" s="3">
        <v>122.625</v>
      </c>
      <c r="BS14" s="3">
        <v>225</v>
      </c>
      <c r="BT14" s="4">
        <v>54.500000000000007</v>
      </c>
      <c r="BV14" s="3"/>
      <c r="BW14" s="3"/>
      <c r="BX14" s="4"/>
      <c r="BZ14" s="3"/>
      <c r="CA14" s="3"/>
      <c r="CB14" s="4"/>
      <c r="CD14" s="18">
        <f t="shared" si="0"/>
        <v>147.59639953613282</v>
      </c>
      <c r="CE14" s="18">
        <f t="shared" si="1"/>
        <v>234.27999973297119</v>
      </c>
      <c r="CF14" s="19">
        <f t="shared" si="3"/>
        <v>62.999999873809529</v>
      </c>
    </row>
    <row r="15" spans="1:84">
      <c r="A15" s="2">
        <v>36494</v>
      </c>
      <c r="B15" s="3">
        <v>2106.0196940612791</v>
      </c>
      <c r="C15" s="3">
        <v>4727.0499801933765</v>
      </c>
      <c r="D15" s="4">
        <f t="shared" si="2"/>
        <v>44.55251590073361</v>
      </c>
      <c r="J15" s="3"/>
      <c r="K15" s="3"/>
      <c r="L15" s="4"/>
      <c r="R15"/>
      <c r="V15" s="3">
        <v>104.7</v>
      </c>
      <c r="W15" s="3">
        <v>240</v>
      </c>
      <c r="X15" s="4">
        <v>43.625</v>
      </c>
      <c r="Z15" s="3">
        <v>28.118899993896484</v>
      </c>
      <c r="AA15" s="3">
        <v>100.28999999165535</v>
      </c>
      <c r="AB15" s="4">
        <v>28.037590982387201</v>
      </c>
      <c r="AD15" s="3">
        <v>187.5</v>
      </c>
      <c r="AE15" s="3">
        <v>525</v>
      </c>
      <c r="AF15" s="4">
        <v>35.714285714285715</v>
      </c>
      <c r="AG15"/>
      <c r="AH15" s="3">
        <v>1089.07939453125</v>
      </c>
      <c r="AI15" s="3">
        <v>1902.6799774169922</v>
      </c>
      <c r="AJ15" s="4">
        <v>57.239231371412437</v>
      </c>
      <c r="AL15" s="3"/>
      <c r="AM15" s="3"/>
      <c r="AN15" s="4"/>
      <c r="AP15" s="3">
        <v>147.59639953613282</v>
      </c>
      <c r="AQ15" s="3">
        <v>234.27999973297119</v>
      </c>
      <c r="AR15" s="4">
        <v>62.999999873809529</v>
      </c>
      <c r="AT15" s="3"/>
      <c r="AU15" s="3"/>
      <c r="AV15" s="4"/>
      <c r="AX15" s="3">
        <v>21.6</v>
      </c>
      <c r="AY15" s="3">
        <v>135</v>
      </c>
      <c r="AZ15" s="4">
        <v>16</v>
      </c>
      <c r="BB15" s="3">
        <v>76.2</v>
      </c>
      <c r="BC15" s="3">
        <v>249.80000305175781</v>
      </c>
      <c r="BD15" s="4">
        <v>30.504403150151919</v>
      </c>
      <c r="BF15" s="3"/>
      <c r="BG15" s="3"/>
      <c r="BH15" s="4"/>
      <c r="BJ15" s="3">
        <v>237.35</v>
      </c>
      <c r="BK15" s="3">
        <v>690</v>
      </c>
      <c r="BL15" s="4">
        <v>34.39855072463768</v>
      </c>
      <c r="BN15" s="3">
        <v>91.25</v>
      </c>
      <c r="BO15" s="3">
        <v>425</v>
      </c>
      <c r="BP15" s="4">
        <v>21.470588235294116</v>
      </c>
      <c r="BR15" s="3">
        <v>122.625</v>
      </c>
      <c r="BS15" s="3">
        <v>225</v>
      </c>
      <c r="BT15" s="4">
        <v>54.500000000000007</v>
      </c>
      <c r="BV15" s="3"/>
      <c r="BW15" s="3"/>
      <c r="BX15" s="4"/>
      <c r="BZ15" s="3"/>
      <c r="CA15" s="3"/>
      <c r="CB15" s="4"/>
      <c r="CD15" s="18">
        <f t="shared" si="0"/>
        <v>147.59639953613282</v>
      </c>
      <c r="CE15" s="18">
        <f t="shared" si="1"/>
        <v>234.27999973297119</v>
      </c>
      <c r="CF15" s="19">
        <f t="shared" si="3"/>
        <v>62.999999873809529</v>
      </c>
    </row>
    <row r="16" spans="1:84">
      <c r="A16" s="2">
        <v>36525</v>
      </c>
      <c r="B16" s="3">
        <v>2106.0196940612791</v>
      </c>
      <c r="C16" s="3">
        <v>4727.0499801933765</v>
      </c>
      <c r="D16" s="4">
        <f t="shared" si="2"/>
        <v>44.55251590073361</v>
      </c>
      <c r="J16" s="3"/>
      <c r="K16" s="3"/>
      <c r="L16" s="4"/>
      <c r="R16"/>
      <c r="V16" s="3">
        <v>104.7</v>
      </c>
      <c r="W16" s="3">
        <v>240</v>
      </c>
      <c r="X16" s="4">
        <v>43.625</v>
      </c>
      <c r="Z16" s="3">
        <v>28.118899993896484</v>
      </c>
      <c r="AA16" s="3">
        <v>100.28999999165535</v>
      </c>
      <c r="AB16" s="4">
        <v>28.037590982387201</v>
      </c>
      <c r="AD16" s="3">
        <v>187.5</v>
      </c>
      <c r="AE16" s="3">
        <v>525</v>
      </c>
      <c r="AF16" s="4">
        <v>35.714285714285715</v>
      </c>
      <c r="AG16"/>
      <c r="AH16" s="3">
        <v>1089.07939453125</v>
      </c>
      <c r="AI16" s="3">
        <v>1902.6799774169922</v>
      </c>
      <c r="AJ16" s="4">
        <v>57.239231371412437</v>
      </c>
      <c r="AL16" s="3"/>
      <c r="AM16" s="3"/>
      <c r="AN16" s="4"/>
      <c r="AP16" s="3">
        <v>147.59639953613282</v>
      </c>
      <c r="AQ16" s="3">
        <v>234.27999973297119</v>
      </c>
      <c r="AR16" s="4">
        <v>62.999999873809529</v>
      </c>
      <c r="AT16" s="3"/>
      <c r="AU16" s="3"/>
      <c r="AV16" s="4"/>
      <c r="AX16" s="3">
        <v>21.6</v>
      </c>
      <c r="AY16" s="3">
        <v>135</v>
      </c>
      <c r="AZ16" s="4">
        <v>16</v>
      </c>
      <c r="BB16" s="3">
        <v>76.2</v>
      </c>
      <c r="BC16" s="3">
        <v>249.80000305175781</v>
      </c>
      <c r="BD16" s="4">
        <v>30.504403150151919</v>
      </c>
      <c r="BF16" s="3"/>
      <c r="BG16" s="3"/>
      <c r="BH16" s="4"/>
      <c r="BJ16" s="3">
        <v>237.35</v>
      </c>
      <c r="BK16" s="3">
        <v>690</v>
      </c>
      <c r="BL16" s="4">
        <v>34.39855072463768</v>
      </c>
      <c r="BN16" s="3">
        <v>91.25</v>
      </c>
      <c r="BO16" s="3">
        <v>425</v>
      </c>
      <c r="BP16" s="4">
        <v>21.470588235294116</v>
      </c>
      <c r="BR16" s="3">
        <v>122.625</v>
      </c>
      <c r="BS16" s="3">
        <v>225</v>
      </c>
      <c r="BT16" s="4">
        <v>54.500000000000007</v>
      </c>
      <c r="BV16" s="3"/>
      <c r="BW16" s="3"/>
      <c r="BX16" s="4"/>
      <c r="BZ16" s="3"/>
      <c r="CA16" s="3"/>
      <c r="CB16" s="4"/>
      <c r="CD16" s="18">
        <f t="shared" si="0"/>
        <v>147.59639953613282</v>
      </c>
      <c r="CE16" s="18">
        <f t="shared" si="1"/>
        <v>234.27999973297119</v>
      </c>
      <c r="CF16" s="19">
        <f t="shared" si="3"/>
        <v>62.999999873809529</v>
      </c>
    </row>
    <row r="17" spans="1:84">
      <c r="A17" s="2">
        <v>36556</v>
      </c>
      <c r="B17" s="3">
        <v>2147.9007940673828</v>
      </c>
      <c r="C17" s="3">
        <v>5076.7599802017212</v>
      </c>
      <c r="D17" s="4">
        <f t="shared" si="2"/>
        <v>42.308496018006302</v>
      </c>
      <c r="J17" s="3"/>
      <c r="K17" s="3"/>
      <c r="L17" s="4"/>
      <c r="R17"/>
      <c r="V17" s="3">
        <v>104.7</v>
      </c>
      <c r="W17" s="3">
        <v>240</v>
      </c>
      <c r="X17" s="4">
        <v>43.625</v>
      </c>
      <c r="Z17" s="3">
        <v>28</v>
      </c>
      <c r="AA17" s="3">
        <v>100</v>
      </c>
      <c r="AB17" s="4">
        <v>28.000000000000004</v>
      </c>
      <c r="AD17" s="3">
        <v>187.5</v>
      </c>
      <c r="AE17" s="3">
        <v>525</v>
      </c>
      <c r="AF17" s="4">
        <v>35.714285714285715</v>
      </c>
      <c r="AG17"/>
      <c r="AH17" s="3">
        <v>1131.07939453125</v>
      </c>
      <c r="AI17" s="3">
        <v>2252.6799774169922</v>
      </c>
      <c r="AJ17" s="4">
        <v>50.210389663434938</v>
      </c>
      <c r="AL17" s="3"/>
      <c r="AM17" s="3"/>
      <c r="AN17" s="4"/>
      <c r="AP17" s="3">
        <v>147.59639953613282</v>
      </c>
      <c r="AQ17" s="3">
        <v>234.27999973297119</v>
      </c>
      <c r="AR17" s="4">
        <v>62.999999873809529</v>
      </c>
      <c r="AT17" s="3"/>
      <c r="AU17" s="3"/>
      <c r="AV17" s="4"/>
      <c r="AX17" s="3">
        <v>21.6</v>
      </c>
      <c r="AY17" s="3">
        <v>135</v>
      </c>
      <c r="AZ17" s="4">
        <v>16</v>
      </c>
      <c r="BB17" s="3">
        <v>76.2</v>
      </c>
      <c r="BC17" s="3">
        <v>249.80000305175781</v>
      </c>
      <c r="BD17" s="4">
        <v>30.504403150151919</v>
      </c>
      <c r="BF17" s="3"/>
      <c r="BG17" s="3"/>
      <c r="BH17" s="4"/>
      <c r="BJ17" s="3">
        <v>237.35</v>
      </c>
      <c r="BK17" s="3">
        <v>690</v>
      </c>
      <c r="BL17" s="4">
        <v>34.39855072463768</v>
      </c>
      <c r="BN17" s="3">
        <v>91.25</v>
      </c>
      <c r="BO17" s="3">
        <v>425</v>
      </c>
      <c r="BP17" s="4">
        <v>21.470588235294116</v>
      </c>
      <c r="BR17" s="3">
        <v>122.625</v>
      </c>
      <c r="BS17" s="3">
        <v>225</v>
      </c>
      <c r="BT17" s="4">
        <v>54.500000000000007</v>
      </c>
      <c r="BV17" s="3"/>
      <c r="BW17" s="3"/>
      <c r="BX17" s="4"/>
      <c r="BZ17" s="3"/>
      <c r="CA17" s="3"/>
      <c r="CB17" s="4"/>
      <c r="CD17" s="18">
        <f t="shared" si="0"/>
        <v>147.59639953613282</v>
      </c>
      <c r="CE17" s="18">
        <f t="shared" si="1"/>
        <v>234.27999973297119</v>
      </c>
      <c r="CF17" s="19">
        <f t="shared" si="3"/>
        <v>62.999999873809529</v>
      </c>
    </row>
    <row r="18" spans="1:84">
      <c r="A18" s="2">
        <v>36585</v>
      </c>
      <c r="B18" s="3">
        <v>2036.5365008544923</v>
      </c>
      <c r="C18" s="3">
        <v>5068.7100076675415</v>
      </c>
      <c r="D18" s="4">
        <f t="shared" si="2"/>
        <v>40.17859569345616</v>
      </c>
      <c r="J18" s="3"/>
      <c r="K18" s="3"/>
      <c r="L18" s="4"/>
      <c r="R18"/>
      <c r="V18" s="3">
        <v>178.2</v>
      </c>
      <c r="W18" s="3">
        <v>410</v>
      </c>
      <c r="X18" s="4">
        <v>43.463414634146339</v>
      </c>
      <c r="Z18" s="3">
        <v>105.413701171875</v>
      </c>
      <c r="AA18" s="3">
        <v>264.71000671386719</v>
      </c>
      <c r="AB18" s="4">
        <v>39.82233330748987</v>
      </c>
      <c r="AD18" s="3">
        <v>187.5</v>
      </c>
      <c r="AE18" s="3">
        <v>525</v>
      </c>
      <c r="AF18" s="4">
        <v>35.714285714285715</v>
      </c>
      <c r="AG18"/>
      <c r="AH18" s="3">
        <v>815.47500000000002</v>
      </c>
      <c r="AI18" s="3">
        <v>1657.1999969482422</v>
      </c>
      <c r="AJ18" s="4">
        <v>49.20800153884317</v>
      </c>
      <c r="AL18" s="3"/>
      <c r="AM18" s="3"/>
      <c r="AN18" s="4"/>
      <c r="AP18" s="3">
        <v>147.59639953613282</v>
      </c>
      <c r="AQ18" s="3">
        <v>234.27999973297119</v>
      </c>
      <c r="AR18" s="4">
        <v>62.999999873809529</v>
      </c>
      <c r="AT18" s="3"/>
      <c r="AU18" s="3"/>
      <c r="AV18" s="4"/>
      <c r="AX18" s="3">
        <v>21.6</v>
      </c>
      <c r="AY18" s="3">
        <v>135</v>
      </c>
      <c r="AZ18" s="4">
        <v>16</v>
      </c>
      <c r="BB18" s="3">
        <v>76.2</v>
      </c>
      <c r="BC18" s="3">
        <v>249.80000305175781</v>
      </c>
      <c r="BD18" s="4">
        <v>30.504403150151919</v>
      </c>
      <c r="BF18" s="3"/>
      <c r="BG18" s="3"/>
      <c r="BH18" s="4"/>
      <c r="BJ18" s="3">
        <v>272.35000000000002</v>
      </c>
      <c r="BK18" s="3">
        <v>790</v>
      </c>
      <c r="BL18" s="4">
        <v>34.474683544303801</v>
      </c>
      <c r="BN18" s="3">
        <v>91.25</v>
      </c>
      <c r="BO18" s="3">
        <v>425</v>
      </c>
      <c r="BP18" s="4">
        <v>21.470588235294116</v>
      </c>
      <c r="BR18" s="3">
        <v>140.95140014648439</v>
      </c>
      <c r="BS18" s="3">
        <v>377.72000122070313</v>
      </c>
      <c r="BT18" s="4">
        <v>37.316371833888134</v>
      </c>
      <c r="BV18" s="3"/>
      <c r="BW18" s="3"/>
      <c r="BX18" s="4"/>
      <c r="BZ18" s="3"/>
      <c r="CA18" s="3"/>
      <c r="CB18" s="4"/>
      <c r="CD18" s="18">
        <f t="shared" si="0"/>
        <v>147.59639953613282</v>
      </c>
      <c r="CE18" s="18">
        <f t="shared" si="1"/>
        <v>234.27999973297119</v>
      </c>
      <c r="CF18" s="19">
        <f t="shared" si="3"/>
        <v>62.999999873809529</v>
      </c>
    </row>
    <row r="19" spans="1:84">
      <c r="A19" s="2">
        <v>36616</v>
      </c>
      <c r="B19" s="3">
        <v>2074.0365008544923</v>
      </c>
      <c r="C19" s="3">
        <v>5143.7100076675415</v>
      </c>
      <c r="D19" s="4">
        <f t="shared" si="2"/>
        <v>40.321800757873241</v>
      </c>
      <c r="J19" s="3"/>
      <c r="K19" s="3"/>
      <c r="L19" s="4"/>
      <c r="R19"/>
      <c r="V19" s="3">
        <v>178.2</v>
      </c>
      <c r="W19" s="3">
        <v>410</v>
      </c>
      <c r="X19" s="4">
        <v>43.463414634146339</v>
      </c>
      <c r="Z19" s="3">
        <v>105.413701171875</v>
      </c>
      <c r="AA19" s="3">
        <v>264.71000671386719</v>
      </c>
      <c r="AB19" s="4">
        <v>39.82233330748987</v>
      </c>
      <c r="AD19" s="3">
        <v>187.5</v>
      </c>
      <c r="AE19" s="3">
        <v>525</v>
      </c>
      <c r="AF19" s="4">
        <v>35.714285714285715</v>
      </c>
      <c r="AG19"/>
      <c r="AH19" s="3">
        <v>815.47500000000002</v>
      </c>
      <c r="AI19" s="3">
        <v>1657.1999969482422</v>
      </c>
      <c r="AJ19" s="4">
        <v>49.20800153884317</v>
      </c>
      <c r="AL19" s="3">
        <v>37.5</v>
      </c>
      <c r="AM19" s="3">
        <v>75</v>
      </c>
      <c r="AN19" s="4">
        <v>50</v>
      </c>
      <c r="AP19" s="3">
        <v>147.59639953613282</v>
      </c>
      <c r="AQ19" s="3">
        <v>234.27999973297119</v>
      </c>
      <c r="AR19" s="4">
        <v>62.999999873809529</v>
      </c>
      <c r="AT19" s="3"/>
      <c r="AU19" s="3"/>
      <c r="AV19" s="4"/>
      <c r="AX19" s="3">
        <v>21.6</v>
      </c>
      <c r="AY19" s="3">
        <v>135</v>
      </c>
      <c r="AZ19" s="4">
        <v>16</v>
      </c>
      <c r="BB19" s="3">
        <v>76.2</v>
      </c>
      <c r="BC19" s="3">
        <v>249.80000305175781</v>
      </c>
      <c r="BD19" s="4">
        <v>30.504403150151919</v>
      </c>
      <c r="BF19" s="3"/>
      <c r="BG19" s="3"/>
      <c r="BH19" s="4"/>
      <c r="BJ19" s="3">
        <v>272.35000000000002</v>
      </c>
      <c r="BK19" s="3">
        <v>790</v>
      </c>
      <c r="BL19" s="4">
        <v>34.474683544303801</v>
      </c>
      <c r="BN19" s="3">
        <v>91.25</v>
      </c>
      <c r="BO19" s="3">
        <v>425</v>
      </c>
      <c r="BP19" s="4">
        <v>21.470588235294116</v>
      </c>
      <c r="BR19" s="3">
        <v>140.95140014648439</v>
      </c>
      <c r="BS19" s="3">
        <v>377.72000122070313</v>
      </c>
      <c r="BT19" s="4">
        <v>37.316371833888134</v>
      </c>
      <c r="BV19" s="3"/>
      <c r="BW19" s="3"/>
      <c r="BX19" s="4"/>
      <c r="BZ19" s="3"/>
      <c r="CA19" s="3"/>
      <c r="CB19" s="4"/>
      <c r="CD19" s="18">
        <f t="shared" si="0"/>
        <v>147.59639953613282</v>
      </c>
      <c r="CE19" s="18">
        <f t="shared" si="1"/>
        <v>234.27999973297119</v>
      </c>
      <c r="CF19" s="19">
        <f t="shared" si="3"/>
        <v>62.999999873809529</v>
      </c>
    </row>
    <row r="20" spans="1:84">
      <c r="A20" s="2">
        <v>36646</v>
      </c>
      <c r="B20" s="3">
        <v>2029.0365008544923</v>
      </c>
      <c r="C20" s="3">
        <v>5018.7100076675415</v>
      </c>
      <c r="D20" s="4">
        <f t="shared" si="2"/>
        <v>40.429442979461811</v>
      </c>
      <c r="J20" s="3"/>
      <c r="K20" s="3"/>
      <c r="L20" s="4"/>
      <c r="R20"/>
      <c r="V20" s="3">
        <v>178.2</v>
      </c>
      <c r="W20" s="3">
        <v>410</v>
      </c>
      <c r="X20" s="4">
        <v>43.463414634146339</v>
      </c>
      <c r="Z20" s="3">
        <v>105.413701171875</v>
      </c>
      <c r="AA20" s="3">
        <v>264.71000671386719</v>
      </c>
      <c r="AB20" s="4">
        <v>39.82233330748987</v>
      </c>
      <c r="AD20" s="3">
        <v>187.5</v>
      </c>
      <c r="AE20" s="3">
        <v>525</v>
      </c>
      <c r="AF20" s="4">
        <v>35.714285714285715</v>
      </c>
      <c r="AG20"/>
      <c r="AH20" s="3">
        <v>815.47500000000002</v>
      </c>
      <c r="AI20" s="3">
        <v>1657.1999969482422</v>
      </c>
      <c r="AJ20" s="4">
        <v>49.20800153884317</v>
      </c>
      <c r="AL20" s="3">
        <v>37.5</v>
      </c>
      <c r="AM20" s="3">
        <v>75</v>
      </c>
      <c r="AN20" s="4">
        <v>50</v>
      </c>
      <c r="AP20" s="3">
        <v>147.59639953613282</v>
      </c>
      <c r="AQ20" s="3">
        <v>234.27999973297119</v>
      </c>
      <c r="AR20" s="4">
        <v>62.999999873809529</v>
      </c>
      <c r="AT20" s="3"/>
      <c r="AU20" s="3"/>
      <c r="AV20" s="4"/>
      <c r="AX20" s="3">
        <v>21.6</v>
      </c>
      <c r="AY20" s="3">
        <v>135</v>
      </c>
      <c r="AZ20" s="4">
        <v>16</v>
      </c>
      <c r="BB20" s="3">
        <v>31.2</v>
      </c>
      <c r="BC20" s="3">
        <v>124.80000305175781</v>
      </c>
      <c r="BD20" s="4">
        <v>24.999999388670325</v>
      </c>
      <c r="BF20" s="3"/>
      <c r="BG20" s="3"/>
      <c r="BH20" s="4"/>
      <c r="BJ20" s="3">
        <v>272.35000000000002</v>
      </c>
      <c r="BK20" s="3">
        <v>790</v>
      </c>
      <c r="BL20" s="4">
        <v>34.474683544303801</v>
      </c>
      <c r="BN20" s="3">
        <v>91.25</v>
      </c>
      <c r="BO20" s="3">
        <v>425</v>
      </c>
      <c r="BP20" s="4">
        <v>21.470588235294116</v>
      </c>
      <c r="BR20" s="3">
        <v>140.95140014648439</v>
      </c>
      <c r="BS20" s="3">
        <v>377.72000122070313</v>
      </c>
      <c r="BT20" s="4">
        <v>37.316371833888134</v>
      </c>
      <c r="BV20" s="3"/>
      <c r="BW20" s="3"/>
      <c r="BX20" s="4"/>
      <c r="BZ20" s="3"/>
      <c r="CA20" s="3"/>
      <c r="CB20" s="4"/>
      <c r="CD20" s="18">
        <f t="shared" si="0"/>
        <v>147.59639953613282</v>
      </c>
      <c r="CE20" s="18">
        <f t="shared" si="1"/>
        <v>234.27999973297119</v>
      </c>
      <c r="CF20" s="19">
        <f t="shared" si="3"/>
        <v>62.999999873809529</v>
      </c>
    </row>
    <row r="21" spans="1:84">
      <c r="A21" s="2">
        <v>36677</v>
      </c>
      <c r="B21" s="3">
        <v>2151.6676922607421</v>
      </c>
      <c r="C21" s="3">
        <v>5493.9100046157837</v>
      </c>
      <c r="D21" s="4">
        <f t="shared" si="2"/>
        <v>39.164596625226643</v>
      </c>
      <c r="J21" s="3"/>
      <c r="K21" s="3"/>
      <c r="L21" s="4"/>
      <c r="R21"/>
      <c r="V21" s="3">
        <v>178.2</v>
      </c>
      <c r="W21" s="3">
        <v>410</v>
      </c>
      <c r="X21" s="4">
        <v>43.463414634146339</v>
      </c>
      <c r="Z21" s="3">
        <v>291.40489257812499</v>
      </c>
      <c r="AA21" s="3">
        <v>538.71000671386719</v>
      </c>
      <c r="AB21" s="4">
        <v>54.09309070675998</v>
      </c>
      <c r="AD21" s="3">
        <v>112.5</v>
      </c>
      <c r="AE21" s="3">
        <v>725</v>
      </c>
      <c r="AF21" s="4">
        <v>15.517241379310345</v>
      </c>
      <c r="AG21"/>
      <c r="AH21" s="3">
        <v>815.47500000000002</v>
      </c>
      <c r="AI21" s="3">
        <v>1657.1999969482422</v>
      </c>
      <c r="AJ21" s="4">
        <v>49.20800153884317</v>
      </c>
      <c r="AL21" s="3">
        <v>37.5</v>
      </c>
      <c r="AM21" s="3">
        <v>75</v>
      </c>
      <c r="AN21" s="4">
        <v>50</v>
      </c>
      <c r="AP21" s="3">
        <v>147.59639953613282</v>
      </c>
      <c r="AQ21" s="3">
        <v>234.27999973297119</v>
      </c>
      <c r="AR21" s="4">
        <v>62.999999873809529</v>
      </c>
      <c r="AT21" s="3"/>
      <c r="AU21" s="3"/>
      <c r="AV21" s="4"/>
      <c r="AX21" s="3">
        <v>21.6</v>
      </c>
      <c r="AY21" s="3">
        <v>135</v>
      </c>
      <c r="AZ21" s="4">
        <v>16</v>
      </c>
      <c r="BB21" s="3"/>
      <c r="BC21" s="3"/>
      <c r="BD21" s="4"/>
      <c r="BF21" s="3"/>
      <c r="BG21" s="3"/>
      <c r="BH21" s="4"/>
      <c r="BJ21" s="3">
        <v>272.35000000000002</v>
      </c>
      <c r="BK21" s="3">
        <v>790</v>
      </c>
      <c r="BL21" s="4">
        <v>34.474683544303801</v>
      </c>
      <c r="BN21" s="3">
        <v>91.25</v>
      </c>
      <c r="BO21" s="3">
        <v>425</v>
      </c>
      <c r="BP21" s="4">
        <v>21.470588235294116</v>
      </c>
      <c r="BR21" s="3">
        <v>140.95140014648439</v>
      </c>
      <c r="BS21" s="3">
        <v>377.72000122070313</v>
      </c>
      <c r="BT21" s="4">
        <v>37.316371833888134</v>
      </c>
      <c r="BV21" s="3">
        <v>42.84</v>
      </c>
      <c r="BW21" s="3">
        <v>126</v>
      </c>
      <c r="BX21" s="4">
        <v>34</v>
      </c>
      <c r="BZ21" s="3"/>
      <c r="CA21" s="3"/>
      <c r="CB21" s="4"/>
      <c r="CD21" s="18">
        <f t="shared" si="0"/>
        <v>147.59639953613282</v>
      </c>
      <c r="CE21" s="18">
        <f t="shared" si="1"/>
        <v>234.27999973297119</v>
      </c>
      <c r="CF21" s="19">
        <f t="shared" si="3"/>
        <v>62.999999873809529</v>
      </c>
    </row>
    <row r="22" spans="1:84">
      <c r="A22" s="2">
        <v>36707</v>
      </c>
      <c r="B22" s="3">
        <v>2343.9001922607422</v>
      </c>
      <c r="C22" s="3">
        <v>5968.9100046157837</v>
      </c>
      <c r="D22" s="4">
        <f t="shared" si="2"/>
        <v>39.268479344607208</v>
      </c>
      <c r="J22" s="3"/>
      <c r="K22" s="3"/>
      <c r="L22" s="4"/>
      <c r="R22"/>
      <c r="V22" s="3">
        <v>178.2</v>
      </c>
      <c r="W22" s="3">
        <v>410</v>
      </c>
      <c r="X22" s="4">
        <v>43.463414634146339</v>
      </c>
      <c r="Z22" s="3">
        <v>463.637392578125</v>
      </c>
      <c r="AA22" s="3">
        <v>813.71000671386719</v>
      </c>
      <c r="AB22" s="4">
        <v>56.978209528294322</v>
      </c>
      <c r="AD22" s="3">
        <v>112.5</v>
      </c>
      <c r="AE22" s="3">
        <v>725</v>
      </c>
      <c r="AF22" s="4">
        <v>15.517241379310345</v>
      </c>
      <c r="AG22"/>
      <c r="AH22" s="3">
        <v>815.47500000000002</v>
      </c>
      <c r="AI22" s="3">
        <v>1657.1999969482422</v>
      </c>
      <c r="AJ22" s="4">
        <v>49.20800153884317</v>
      </c>
      <c r="AL22" s="3">
        <v>37.5</v>
      </c>
      <c r="AM22" s="3">
        <v>75</v>
      </c>
      <c r="AN22" s="4">
        <v>50</v>
      </c>
      <c r="AP22" s="3">
        <v>147.59639953613282</v>
      </c>
      <c r="AQ22" s="3">
        <v>234.27999973297119</v>
      </c>
      <c r="AR22" s="4">
        <v>62.999999873809529</v>
      </c>
      <c r="AT22" s="3"/>
      <c r="AU22" s="3"/>
      <c r="AV22" s="4"/>
      <c r="AX22" s="3">
        <v>21.6</v>
      </c>
      <c r="AY22" s="3">
        <v>135</v>
      </c>
      <c r="AZ22" s="4">
        <v>16</v>
      </c>
      <c r="BB22" s="3"/>
      <c r="BC22" s="3"/>
      <c r="BD22" s="4"/>
      <c r="BF22" s="3"/>
      <c r="BG22" s="3"/>
      <c r="BH22" s="4"/>
      <c r="BJ22" s="3">
        <v>292.35000000000002</v>
      </c>
      <c r="BK22" s="3">
        <v>990</v>
      </c>
      <c r="BL22" s="4">
        <v>29.530303030303035</v>
      </c>
      <c r="BN22" s="3">
        <v>91.25</v>
      </c>
      <c r="BO22" s="3">
        <v>425</v>
      </c>
      <c r="BP22" s="4">
        <v>21.470588235294116</v>
      </c>
      <c r="BR22" s="3">
        <v>140.95140014648439</v>
      </c>
      <c r="BS22" s="3">
        <v>377.72000122070313</v>
      </c>
      <c r="BT22" s="4">
        <v>37.316371833888134</v>
      </c>
      <c r="BV22" s="3">
        <v>42.84</v>
      </c>
      <c r="BW22" s="3">
        <v>126</v>
      </c>
      <c r="BX22" s="4">
        <v>34</v>
      </c>
      <c r="BZ22" s="3"/>
      <c r="CA22" s="3"/>
      <c r="CB22" s="4"/>
      <c r="CD22" s="18">
        <f t="shared" si="0"/>
        <v>147.59639953613282</v>
      </c>
      <c r="CE22" s="18">
        <f t="shared" si="1"/>
        <v>234.27999973297119</v>
      </c>
      <c r="CF22" s="19">
        <f t="shared" si="3"/>
        <v>62.999999873809529</v>
      </c>
    </row>
    <row r="23" spans="1:84">
      <c r="A23" s="2">
        <v>36738</v>
      </c>
      <c r="B23" s="3">
        <v>2358.1101922607422</v>
      </c>
      <c r="C23" s="3">
        <v>6037.9100046157837</v>
      </c>
      <c r="D23" s="4">
        <f t="shared" si="2"/>
        <v>39.055073534684098</v>
      </c>
      <c r="J23" s="3"/>
      <c r="K23" s="3"/>
      <c r="L23" s="4"/>
      <c r="R23"/>
      <c r="V23" s="3">
        <v>178.2</v>
      </c>
      <c r="W23" s="3">
        <v>410</v>
      </c>
      <c r="X23" s="4">
        <v>43.463414634146339</v>
      </c>
      <c r="Z23" s="3">
        <v>463.637392578125</v>
      </c>
      <c r="AA23" s="3">
        <v>813.71000671386719</v>
      </c>
      <c r="AB23" s="4">
        <v>56.978209528294322</v>
      </c>
      <c r="AD23" s="3">
        <v>112.5</v>
      </c>
      <c r="AE23" s="3">
        <v>725</v>
      </c>
      <c r="AF23" s="4">
        <v>15.517241379310345</v>
      </c>
      <c r="AG23"/>
      <c r="AH23" s="3">
        <v>815.47500000000002</v>
      </c>
      <c r="AI23" s="3">
        <v>1657.1999969482422</v>
      </c>
      <c r="AJ23" s="4">
        <v>49.20800153884317</v>
      </c>
      <c r="AL23" s="3">
        <v>37.5</v>
      </c>
      <c r="AM23" s="3">
        <v>75</v>
      </c>
      <c r="AN23" s="4">
        <v>50</v>
      </c>
      <c r="AP23" s="3">
        <v>147.59639953613282</v>
      </c>
      <c r="AQ23" s="3">
        <v>234.27999973297119</v>
      </c>
      <c r="AR23" s="4">
        <v>62.999999873809529</v>
      </c>
      <c r="AT23" s="3"/>
      <c r="AU23" s="3"/>
      <c r="AV23" s="4"/>
      <c r="AX23" s="3">
        <v>55.6</v>
      </c>
      <c r="AY23" s="3">
        <v>335</v>
      </c>
      <c r="AZ23" s="4">
        <v>16.597014925373134</v>
      </c>
      <c r="BB23" s="3"/>
      <c r="BC23" s="3"/>
      <c r="BD23" s="4"/>
      <c r="BF23" s="3"/>
      <c r="BG23" s="3"/>
      <c r="BH23" s="4"/>
      <c r="BJ23" s="3">
        <v>292.35000000000002</v>
      </c>
      <c r="BK23" s="3">
        <v>990</v>
      </c>
      <c r="BL23" s="4">
        <v>29.530303030303035</v>
      </c>
      <c r="BN23" s="3">
        <v>22.5</v>
      </c>
      <c r="BO23" s="3">
        <v>150</v>
      </c>
      <c r="BP23" s="4">
        <v>15</v>
      </c>
      <c r="BR23" s="3">
        <v>140.95140014648439</v>
      </c>
      <c r="BS23" s="3">
        <v>377.72000122070313</v>
      </c>
      <c r="BT23" s="4">
        <v>37.316371833888134</v>
      </c>
      <c r="BV23" s="3">
        <v>91.8</v>
      </c>
      <c r="BW23" s="3">
        <v>270</v>
      </c>
      <c r="BX23" s="4">
        <v>34</v>
      </c>
      <c r="BZ23" s="3"/>
      <c r="CA23" s="3"/>
      <c r="CB23" s="4"/>
      <c r="CD23" s="18">
        <f t="shared" si="0"/>
        <v>147.59639953613282</v>
      </c>
      <c r="CE23" s="18">
        <f t="shared" si="1"/>
        <v>234.27999973297119</v>
      </c>
      <c r="CF23" s="19">
        <f t="shared" si="3"/>
        <v>62.999999873809529</v>
      </c>
    </row>
    <row r="24" spans="1:84">
      <c r="A24" s="2">
        <v>36769</v>
      </c>
      <c r="B24" s="3">
        <v>2557.8601922607422</v>
      </c>
      <c r="C24" s="3">
        <v>6537.9100046157837</v>
      </c>
      <c r="D24" s="4">
        <f t="shared" si="2"/>
        <v>39.123514861093</v>
      </c>
      <c r="J24" s="3"/>
      <c r="K24" s="3"/>
      <c r="L24" s="4"/>
      <c r="R24"/>
      <c r="V24" s="3">
        <v>178.2</v>
      </c>
      <c r="W24" s="3">
        <v>410</v>
      </c>
      <c r="X24" s="4">
        <v>43.463414634146339</v>
      </c>
      <c r="Z24" s="3">
        <v>463.637392578125</v>
      </c>
      <c r="AA24" s="3">
        <v>813.71000671386719</v>
      </c>
      <c r="AB24" s="4">
        <v>56.978209528294322</v>
      </c>
      <c r="AD24" s="3">
        <v>188.5</v>
      </c>
      <c r="AE24" s="3">
        <v>1200</v>
      </c>
      <c r="AF24" s="4">
        <v>15.708333333333332</v>
      </c>
      <c r="AG24"/>
      <c r="AH24" s="3">
        <v>815.47500000000002</v>
      </c>
      <c r="AI24" s="3">
        <v>1657.1999969482422</v>
      </c>
      <c r="AJ24" s="4">
        <v>49.20800153884317</v>
      </c>
      <c r="AL24" s="3">
        <v>37.5</v>
      </c>
      <c r="AM24" s="3">
        <v>75</v>
      </c>
      <c r="AN24" s="4">
        <v>50</v>
      </c>
      <c r="AP24" s="3">
        <v>289.34639953613282</v>
      </c>
      <c r="AQ24" s="3">
        <v>459.27999973297119</v>
      </c>
      <c r="AR24" s="4">
        <v>62.999999935629894</v>
      </c>
      <c r="AT24" s="3"/>
      <c r="AU24" s="3"/>
      <c r="AV24" s="4"/>
      <c r="AX24" s="3">
        <v>55.6</v>
      </c>
      <c r="AY24" s="3">
        <v>335</v>
      </c>
      <c r="AZ24" s="4">
        <v>16.597014925373134</v>
      </c>
      <c r="BB24" s="3"/>
      <c r="BC24" s="3"/>
      <c r="BD24" s="4"/>
      <c r="BF24" s="3"/>
      <c r="BG24" s="3"/>
      <c r="BH24" s="4"/>
      <c r="BJ24" s="3">
        <v>274.35000000000002</v>
      </c>
      <c r="BK24" s="3">
        <v>790</v>
      </c>
      <c r="BL24" s="4">
        <v>34.72784810126582</v>
      </c>
      <c r="BN24" s="3">
        <v>22.5</v>
      </c>
      <c r="BO24" s="3">
        <v>150</v>
      </c>
      <c r="BP24" s="4">
        <v>15</v>
      </c>
      <c r="BR24" s="3">
        <v>140.95140014648439</v>
      </c>
      <c r="BS24" s="3">
        <v>377.72000122070313</v>
      </c>
      <c r="BT24" s="4">
        <v>37.316371833888134</v>
      </c>
      <c r="BV24" s="3">
        <v>91.8</v>
      </c>
      <c r="BW24" s="3">
        <v>270</v>
      </c>
      <c r="BX24" s="4">
        <v>34</v>
      </c>
      <c r="BZ24" s="3"/>
      <c r="CA24" s="3"/>
      <c r="CB24" s="4"/>
      <c r="CD24" s="18">
        <f t="shared" si="0"/>
        <v>289.34639953613282</v>
      </c>
      <c r="CE24" s="18">
        <f t="shared" si="1"/>
        <v>459.27999973297119</v>
      </c>
      <c r="CF24" s="19">
        <f t="shared" si="3"/>
        <v>62.999999935629894</v>
      </c>
    </row>
    <row r="25" spans="1:84">
      <c r="A25" s="2">
        <v>36799</v>
      </c>
      <c r="B25" s="3">
        <v>2641.8796893310546</v>
      </c>
      <c r="C25" s="3">
        <v>6594.7600030899048</v>
      </c>
      <c r="D25" s="4">
        <f t="shared" si="2"/>
        <v>40.060285561464404</v>
      </c>
      <c r="J25" s="3"/>
      <c r="K25" s="3"/>
      <c r="L25" s="4"/>
      <c r="R25"/>
      <c r="V25" s="3">
        <v>178.2</v>
      </c>
      <c r="W25" s="3">
        <v>410</v>
      </c>
      <c r="X25" s="4">
        <v>43.463414634146339</v>
      </c>
      <c r="Z25" s="3">
        <v>524.38739257812495</v>
      </c>
      <c r="AA25" s="3">
        <v>948.71000671386719</v>
      </c>
      <c r="AB25" s="4">
        <v>55.273728417231851</v>
      </c>
      <c r="AD25" s="3">
        <v>188.5</v>
      </c>
      <c r="AE25" s="3">
        <v>1200</v>
      </c>
      <c r="AF25" s="4">
        <v>15.708333333333332</v>
      </c>
      <c r="AG25"/>
      <c r="AH25" s="3">
        <v>872.74449707031249</v>
      </c>
      <c r="AI25" s="3">
        <v>1779.0499954223633</v>
      </c>
      <c r="AJ25" s="4">
        <v>49.056771834178534</v>
      </c>
      <c r="AL25" s="3">
        <v>37.5</v>
      </c>
      <c r="AM25" s="3">
        <v>75</v>
      </c>
      <c r="AN25" s="4">
        <v>50</v>
      </c>
      <c r="AP25" s="3">
        <v>289.34639953613282</v>
      </c>
      <c r="AQ25" s="3">
        <v>459.27999973297119</v>
      </c>
      <c r="AR25" s="4">
        <v>62.999999935629894</v>
      </c>
      <c r="AT25" s="3"/>
      <c r="AU25" s="3"/>
      <c r="AV25" s="4"/>
      <c r="AX25" s="3">
        <v>21.6</v>
      </c>
      <c r="AY25" s="3">
        <v>135</v>
      </c>
      <c r="AZ25" s="4">
        <v>16</v>
      </c>
      <c r="BB25" s="3"/>
      <c r="BC25" s="3"/>
      <c r="BD25" s="4"/>
      <c r="BF25" s="3"/>
      <c r="BG25" s="3"/>
      <c r="BH25" s="4"/>
      <c r="BJ25" s="3">
        <v>274.35000000000002</v>
      </c>
      <c r="BK25" s="3">
        <v>790</v>
      </c>
      <c r="BL25" s="4">
        <v>34.72784810126582</v>
      </c>
      <c r="BN25" s="3">
        <v>22.5</v>
      </c>
      <c r="BO25" s="3">
        <v>150</v>
      </c>
      <c r="BP25" s="4">
        <v>15</v>
      </c>
      <c r="BR25" s="3">
        <v>140.95140014648439</v>
      </c>
      <c r="BS25" s="3">
        <v>377.72000122070313</v>
      </c>
      <c r="BT25" s="4">
        <v>37.316371833888134</v>
      </c>
      <c r="BV25" s="3">
        <v>91.8</v>
      </c>
      <c r="BW25" s="3">
        <v>270</v>
      </c>
      <c r="BX25" s="4">
        <v>34</v>
      </c>
      <c r="BZ25" s="3"/>
      <c r="CA25" s="3"/>
      <c r="CB25" s="4"/>
      <c r="CD25" s="18">
        <f t="shared" si="0"/>
        <v>289.34639953613282</v>
      </c>
      <c r="CE25" s="18">
        <f t="shared" si="1"/>
        <v>459.27999973297119</v>
      </c>
      <c r="CF25" s="19">
        <f t="shared" si="3"/>
        <v>62.999999935629894</v>
      </c>
    </row>
    <row r="26" spans="1:84">
      <c r="A26" s="2">
        <v>36830</v>
      </c>
      <c r="B26" s="3">
        <v>2782.4069403076173</v>
      </c>
      <c r="C26" s="3">
        <v>7073.2600030899048</v>
      </c>
      <c r="D26" s="4">
        <f t="shared" si="2"/>
        <v>39.336980954922367</v>
      </c>
      <c r="J26" s="3"/>
      <c r="K26" s="3"/>
      <c r="L26" s="4"/>
      <c r="R26"/>
      <c r="V26" s="3">
        <v>209.13850097656251</v>
      </c>
      <c r="W26" s="3">
        <v>655</v>
      </c>
      <c r="X26" s="4">
        <v>31.929542133826338</v>
      </c>
      <c r="Z26" s="3">
        <v>524.38739257812495</v>
      </c>
      <c r="AA26" s="3">
        <v>948.71000671386719</v>
      </c>
      <c r="AB26" s="4">
        <v>55.273728417231851</v>
      </c>
      <c r="AD26" s="3">
        <v>188.5</v>
      </c>
      <c r="AE26" s="3">
        <v>1200</v>
      </c>
      <c r="AF26" s="4">
        <v>15.708333333333332</v>
      </c>
      <c r="AG26"/>
      <c r="AH26" s="3">
        <v>872.74449707031249</v>
      </c>
      <c r="AI26" s="3">
        <v>1779.0499954223633</v>
      </c>
      <c r="AJ26" s="4">
        <v>49.056771834178534</v>
      </c>
      <c r="AL26" s="3">
        <v>37.5</v>
      </c>
      <c r="AM26" s="3">
        <v>75</v>
      </c>
      <c r="AN26" s="4">
        <v>50</v>
      </c>
      <c r="AP26" s="3">
        <v>289.34639953613282</v>
      </c>
      <c r="AQ26" s="3">
        <v>459.27999973297119</v>
      </c>
      <c r="AR26" s="4">
        <v>62.999999935629894</v>
      </c>
      <c r="AT26" s="3"/>
      <c r="AU26" s="3"/>
      <c r="AV26" s="4"/>
      <c r="AX26" s="3">
        <v>131.18875</v>
      </c>
      <c r="AY26" s="3">
        <v>368.5</v>
      </c>
      <c r="AZ26" s="4">
        <v>35.600746268656721</v>
      </c>
      <c r="BB26" s="3"/>
      <c r="BC26" s="3"/>
      <c r="BD26" s="4"/>
      <c r="BF26" s="3"/>
      <c r="BG26" s="3"/>
      <c r="BH26" s="4"/>
      <c r="BJ26" s="3">
        <v>274.35000000000002</v>
      </c>
      <c r="BK26" s="3">
        <v>790</v>
      </c>
      <c r="BL26" s="4">
        <v>34.72784810126582</v>
      </c>
      <c r="BN26" s="3">
        <v>22.5</v>
      </c>
      <c r="BO26" s="3">
        <v>150</v>
      </c>
      <c r="BP26" s="4">
        <v>15</v>
      </c>
      <c r="BR26" s="3">
        <v>140.95140014648439</v>
      </c>
      <c r="BS26" s="3">
        <v>377.72000122070313</v>
      </c>
      <c r="BT26" s="4">
        <v>37.316371833888134</v>
      </c>
      <c r="BV26" s="3">
        <v>91.8</v>
      </c>
      <c r="BW26" s="3">
        <v>270</v>
      </c>
      <c r="BX26" s="4">
        <v>34</v>
      </c>
      <c r="BZ26" s="3"/>
      <c r="CA26" s="3"/>
      <c r="CB26" s="4"/>
      <c r="CD26" s="18">
        <f t="shared" si="0"/>
        <v>289.34639953613282</v>
      </c>
      <c r="CE26" s="18">
        <f t="shared" si="1"/>
        <v>459.27999973297119</v>
      </c>
      <c r="CF26" s="19">
        <f t="shared" si="3"/>
        <v>62.999999935629894</v>
      </c>
    </row>
    <row r="27" spans="1:84">
      <c r="A27" s="2">
        <v>36860</v>
      </c>
      <c r="B27" s="3">
        <v>2886.1932391357423</v>
      </c>
      <c r="C27" s="3">
        <v>7623.5499963760376</v>
      </c>
      <c r="D27" s="4">
        <f t="shared" si="2"/>
        <v>37.85891402965462</v>
      </c>
      <c r="J27" s="3"/>
      <c r="K27" s="3"/>
      <c r="L27" s="4"/>
      <c r="R27"/>
      <c r="V27" s="3">
        <v>209.13850097656251</v>
      </c>
      <c r="W27" s="3">
        <v>655</v>
      </c>
      <c r="X27" s="4">
        <v>31.929542133826338</v>
      </c>
      <c r="Z27" s="3">
        <v>446.97369140625</v>
      </c>
      <c r="AA27" s="3">
        <v>784</v>
      </c>
      <c r="AB27" s="4">
        <v>57.011950434470663</v>
      </c>
      <c r="AD27" s="3">
        <v>151</v>
      </c>
      <c r="AE27" s="3">
        <v>1075</v>
      </c>
      <c r="AF27" s="4">
        <v>14.046511627906977</v>
      </c>
      <c r="AG27"/>
      <c r="AH27" s="3">
        <v>872.74449707031249</v>
      </c>
      <c r="AI27" s="3">
        <v>1779.0499954223633</v>
      </c>
      <c r="AJ27" s="4">
        <v>49.056771834178534</v>
      </c>
      <c r="AL27" s="3">
        <v>37.5</v>
      </c>
      <c r="AM27" s="3">
        <v>75</v>
      </c>
      <c r="AN27" s="4">
        <v>50</v>
      </c>
      <c r="AP27" s="3">
        <v>419.34639953613282</v>
      </c>
      <c r="AQ27" s="3">
        <v>659.27999973297119</v>
      </c>
      <c r="AR27" s="4">
        <v>63.606722440538334</v>
      </c>
      <c r="AT27" s="3"/>
      <c r="AU27" s="3"/>
      <c r="AV27" s="4"/>
      <c r="AX27" s="3">
        <v>139.43875</v>
      </c>
      <c r="AY27" s="3">
        <v>643.5</v>
      </c>
      <c r="AZ27" s="4">
        <v>21.668803418803417</v>
      </c>
      <c r="BB27" s="3"/>
      <c r="BC27" s="3"/>
      <c r="BD27" s="4"/>
      <c r="BF27" s="3"/>
      <c r="BG27" s="3"/>
      <c r="BH27" s="4"/>
      <c r="BJ27" s="3">
        <v>258.2</v>
      </c>
      <c r="BK27" s="3">
        <v>695</v>
      </c>
      <c r="BL27" s="4">
        <v>37.151079136690647</v>
      </c>
      <c r="BN27" s="3">
        <v>22.5</v>
      </c>
      <c r="BO27" s="3">
        <v>150</v>
      </c>
      <c r="BP27" s="4">
        <v>15</v>
      </c>
      <c r="BR27" s="3">
        <v>237.55140014648438</v>
      </c>
      <c r="BS27" s="3">
        <v>837.72000122070313</v>
      </c>
      <c r="BT27" s="4">
        <v>28.356897268816649</v>
      </c>
      <c r="BV27" s="3">
        <v>91.8</v>
      </c>
      <c r="BW27" s="3">
        <v>270</v>
      </c>
      <c r="BX27" s="4">
        <v>34</v>
      </c>
      <c r="BZ27" s="3"/>
      <c r="CA27" s="3"/>
      <c r="CB27" s="4"/>
      <c r="CD27" s="18">
        <f t="shared" si="0"/>
        <v>419.34639953613282</v>
      </c>
      <c r="CE27" s="18">
        <f t="shared" si="1"/>
        <v>659.27999973297119</v>
      </c>
      <c r="CF27" s="19">
        <f t="shared" si="3"/>
        <v>63.606722440538334</v>
      </c>
    </row>
    <row r="28" spans="1:84">
      <c r="A28" s="2">
        <v>36891</v>
      </c>
      <c r="B28" s="3">
        <v>2401.9182391357422</v>
      </c>
      <c r="C28" s="3">
        <v>7101.3499994277954</v>
      </c>
      <c r="D28" s="4">
        <f t="shared" si="2"/>
        <v>33.823403146293046</v>
      </c>
      <c r="J28" s="3"/>
      <c r="K28" s="3"/>
      <c r="L28" s="4"/>
      <c r="R28"/>
      <c r="V28" s="3">
        <v>209.13850097656251</v>
      </c>
      <c r="W28" s="3">
        <v>655</v>
      </c>
      <c r="X28" s="4">
        <v>31.929542133826338</v>
      </c>
      <c r="Z28" s="3">
        <v>446.97369140625</v>
      </c>
      <c r="AA28" s="3">
        <v>784</v>
      </c>
      <c r="AB28" s="4">
        <v>57.011950434470663</v>
      </c>
      <c r="AD28" s="3">
        <v>151</v>
      </c>
      <c r="AE28" s="3">
        <v>1075</v>
      </c>
      <c r="AF28" s="4">
        <v>14.046511627906977</v>
      </c>
      <c r="AG28"/>
      <c r="AH28" s="3">
        <v>516.01949707031247</v>
      </c>
      <c r="AI28" s="3">
        <v>1046.8499984741211</v>
      </c>
      <c r="AJ28" s="4">
        <v>49.292591853890983</v>
      </c>
      <c r="AL28" s="3"/>
      <c r="AM28" s="3"/>
      <c r="AN28" s="4"/>
      <c r="AP28" s="3">
        <v>419.34639953613282</v>
      </c>
      <c r="AQ28" s="3">
        <v>659.27999973297119</v>
      </c>
      <c r="AR28" s="4">
        <v>63.606722440538334</v>
      </c>
      <c r="AT28" s="3"/>
      <c r="AU28" s="3"/>
      <c r="AV28" s="4"/>
      <c r="AX28" s="3">
        <v>138.58875</v>
      </c>
      <c r="AY28" s="3">
        <v>923.5</v>
      </c>
      <c r="AZ28" s="4">
        <v>15.006903086085543</v>
      </c>
      <c r="BB28" s="3"/>
      <c r="BC28" s="3"/>
      <c r="BD28" s="4"/>
      <c r="BF28" s="3"/>
      <c r="BG28" s="3"/>
      <c r="BH28" s="4"/>
      <c r="BJ28" s="3">
        <v>71</v>
      </c>
      <c r="BK28" s="3">
        <v>500</v>
      </c>
      <c r="BL28" s="4">
        <v>14.2</v>
      </c>
      <c r="BN28" s="3">
        <v>22.5</v>
      </c>
      <c r="BO28" s="3">
        <v>150</v>
      </c>
      <c r="BP28" s="4">
        <v>15</v>
      </c>
      <c r="BR28" s="3">
        <v>335.55140014648435</v>
      </c>
      <c r="BS28" s="3">
        <v>1037.7200012207031</v>
      </c>
      <c r="BT28" s="4">
        <v>32.335446917450234</v>
      </c>
      <c r="BV28" s="3">
        <v>91.8</v>
      </c>
      <c r="BW28" s="3">
        <v>270</v>
      </c>
      <c r="BX28" s="4">
        <v>34</v>
      </c>
      <c r="BZ28" s="3"/>
      <c r="CA28" s="3"/>
      <c r="CB28" s="4"/>
      <c r="CD28" s="18">
        <f t="shared" si="0"/>
        <v>419.34639953613282</v>
      </c>
      <c r="CE28" s="18">
        <f t="shared" si="1"/>
        <v>659.27999973297119</v>
      </c>
      <c r="CF28" s="19">
        <f t="shared" si="3"/>
        <v>63.606722440538334</v>
      </c>
    </row>
    <row r="29" spans="1:84">
      <c r="A29" s="2">
        <v>36922</v>
      </c>
      <c r="B29" s="3">
        <v>2831.8179388427734</v>
      </c>
      <c r="C29" s="3">
        <v>9394.8099985122681</v>
      </c>
      <c r="D29" s="4">
        <f t="shared" si="2"/>
        <v>30.142365191964615</v>
      </c>
      <c r="J29" s="3"/>
      <c r="K29" s="3"/>
      <c r="L29" s="4"/>
      <c r="R29"/>
      <c r="V29" s="3">
        <v>200.13850097656251</v>
      </c>
      <c r="W29" s="3">
        <v>555</v>
      </c>
      <c r="X29" s="4">
        <v>36.060991166948199</v>
      </c>
      <c r="Z29" s="3">
        <v>446.97369140625</v>
      </c>
      <c r="AA29" s="3">
        <v>784</v>
      </c>
      <c r="AB29" s="4">
        <v>57.011950434470663</v>
      </c>
      <c r="AD29" s="3">
        <v>151</v>
      </c>
      <c r="AE29" s="3">
        <v>1075</v>
      </c>
      <c r="AF29" s="4">
        <v>14.046511627906977</v>
      </c>
      <c r="AG29"/>
      <c r="AH29" s="3">
        <v>803.74449707031249</v>
      </c>
      <c r="AI29" s="3">
        <v>1736.8499984741211</v>
      </c>
      <c r="AJ29" s="4">
        <v>46.275988011424587</v>
      </c>
      <c r="AL29" s="3"/>
      <c r="AM29" s="3"/>
      <c r="AN29" s="4"/>
      <c r="AP29" s="3">
        <v>419.34639953613282</v>
      </c>
      <c r="AQ29" s="3">
        <v>659.27999973297119</v>
      </c>
      <c r="AR29" s="4">
        <v>63.606722440538334</v>
      </c>
      <c r="AT29" s="3">
        <v>20.174699707031252</v>
      </c>
      <c r="AU29" s="3">
        <v>103.45999908447266</v>
      </c>
      <c r="AV29" s="4">
        <v>19.499999889386316</v>
      </c>
      <c r="AX29" s="3">
        <v>153.58875</v>
      </c>
      <c r="AY29" s="3">
        <v>1073.5</v>
      </c>
      <c r="AZ29" s="4">
        <v>14.307289240801119</v>
      </c>
      <c r="BB29" s="3"/>
      <c r="BC29" s="3"/>
      <c r="BD29" s="4"/>
      <c r="BF29" s="3"/>
      <c r="BG29" s="3"/>
      <c r="BH29" s="4"/>
      <c r="BJ29" s="3">
        <v>71</v>
      </c>
      <c r="BK29" s="3">
        <v>500</v>
      </c>
      <c r="BL29" s="4">
        <v>14.2</v>
      </c>
      <c r="BN29" s="3">
        <v>22.5</v>
      </c>
      <c r="BO29" s="3">
        <v>150</v>
      </c>
      <c r="BP29" s="4">
        <v>15</v>
      </c>
      <c r="BR29" s="3">
        <v>451.55140014648435</v>
      </c>
      <c r="BS29" s="3">
        <v>2487.7200012207031</v>
      </c>
      <c r="BT29" s="4">
        <v>18.151214763916837</v>
      </c>
      <c r="BV29" s="3">
        <v>91.8</v>
      </c>
      <c r="BW29" s="3">
        <v>270</v>
      </c>
      <c r="BX29" s="4">
        <v>34</v>
      </c>
      <c r="BZ29" s="3"/>
      <c r="CA29" s="3"/>
      <c r="CB29" s="4"/>
      <c r="CD29" s="18">
        <f t="shared" si="0"/>
        <v>419.34639953613282</v>
      </c>
      <c r="CE29" s="18">
        <f t="shared" si="1"/>
        <v>659.27999973297119</v>
      </c>
      <c r="CF29" s="19">
        <f t="shared" si="3"/>
        <v>63.606722440538334</v>
      </c>
    </row>
    <row r="30" spans="1:84">
      <c r="A30" s="2">
        <v>36950</v>
      </c>
      <c r="B30" s="3">
        <v>2793.4915386962889</v>
      </c>
      <c r="C30" s="3">
        <v>9342.0899972915649</v>
      </c>
      <c r="D30" s="4">
        <f t="shared" si="2"/>
        <v>29.902211812412116</v>
      </c>
      <c r="J30" s="3"/>
      <c r="K30" s="3"/>
      <c r="L30" s="4"/>
      <c r="R30"/>
      <c r="V30" s="3">
        <v>200.13850097656251</v>
      </c>
      <c r="W30" s="3">
        <v>555</v>
      </c>
      <c r="X30" s="4">
        <v>36.060991166948199</v>
      </c>
      <c r="Z30" s="3">
        <v>446.97369140625</v>
      </c>
      <c r="AA30" s="3">
        <v>784</v>
      </c>
      <c r="AB30" s="4">
        <v>57.011950434470663</v>
      </c>
      <c r="AD30" s="3">
        <v>151</v>
      </c>
      <c r="AE30" s="3">
        <v>1075</v>
      </c>
      <c r="AF30" s="4">
        <v>14.046511627906977</v>
      </c>
      <c r="AG30"/>
      <c r="AH30" s="3">
        <v>803.74449707031249</v>
      </c>
      <c r="AI30" s="3">
        <v>1736.8499984741211</v>
      </c>
      <c r="AJ30" s="4">
        <v>46.275988011424587</v>
      </c>
      <c r="AL30" s="3"/>
      <c r="AM30" s="3"/>
      <c r="AN30" s="4"/>
      <c r="AP30" s="3">
        <v>419.34639953613282</v>
      </c>
      <c r="AQ30" s="3">
        <v>659.27999973297119</v>
      </c>
      <c r="AR30" s="4">
        <v>63.606722440538334</v>
      </c>
      <c r="AT30" s="3">
        <v>20.174699707031252</v>
      </c>
      <c r="AU30" s="3">
        <v>103.45999908447266</v>
      </c>
      <c r="AV30" s="4">
        <v>19.499999889386316</v>
      </c>
      <c r="AX30" s="3">
        <v>156.08875</v>
      </c>
      <c r="AY30" s="3">
        <v>1323.5</v>
      </c>
      <c r="AZ30" s="4">
        <v>11.793634302984511</v>
      </c>
      <c r="BB30" s="3"/>
      <c r="BC30" s="3"/>
      <c r="BD30" s="4"/>
      <c r="BF30" s="3"/>
      <c r="BG30" s="3"/>
      <c r="BH30" s="4"/>
      <c r="BJ30" s="3">
        <v>71</v>
      </c>
      <c r="BK30" s="3">
        <v>500</v>
      </c>
      <c r="BL30" s="4">
        <v>14.2</v>
      </c>
      <c r="BN30" s="3"/>
      <c r="BO30" s="3"/>
      <c r="BP30" s="4"/>
      <c r="BR30" s="3">
        <v>433.22500000000002</v>
      </c>
      <c r="BS30" s="3">
        <v>2335</v>
      </c>
      <c r="BT30" s="4">
        <v>18.553533190578158</v>
      </c>
      <c r="BV30" s="3">
        <v>91.8</v>
      </c>
      <c r="BW30" s="3">
        <v>270</v>
      </c>
      <c r="BX30" s="4">
        <v>34</v>
      </c>
      <c r="BZ30" s="3"/>
      <c r="CA30" s="3"/>
      <c r="CB30" s="4"/>
      <c r="CD30" s="18">
        <f t="shared" si="0"/>
        <v>419.34639953613282</v>
      </c>
      <c r="CE30" s="18">
        <f t="shared" si="1"/>
        <v>659.27999973297119</v>
      </c>
      <c r="CF30" s="19">
        <f t="shared" si="3"/>
        <v>63.606722440538334</v>
      </c>
    </row>
    <row r="31" spans="1:84">
      <c r="A31" s="2">
        <v>36981</v>
      </c>
      <c r="B31" s="3">
        <v>2967.4915386962889</v>
      </c>
      <c r="C31" s="3">
        <v>9542.0899972915649</v>
      </c>
      <c r="D31" s="4">
        <f t="shared" si="2"/>
        <v>31.098968250546623</v>
      </c>
      <c r="J31" s="3"/>
      <c r="K31" s="3"/>
      <c r="L31" s="4"/>
      <c r="N31" s="3">
        <v>189</v>
      </c>
      <c r="O31" s="3">
        <v>300</v>
      </c>
      <c r="P31" s="4">
        <v>63</v>
      </c>
      <c r="R31"/>
      <c r="V31" s="3">
        <v>200.13850097656251</v>
      </c>
      <c r="W31" s="3">
        <v>555</v>
      </c>
      <c r="X31" s="4">
        <v>36.060991166948199</v>
      </c>
      <c r="Z31" s="3">
        <v>446.97369140625</v>
      </c>
      <c r="AA31" s="3">
        <v>784</v>
      </c>
      <c r="AB31" s="4">
        <v>57.011950434470663</v>
      </c>
      <c r="AD31" s="3">
        <v>136</v>
      </c>
      <c r="AE31" s="3">
        <v>975</v>
      </c>
      <c r="AF31" s="4">
        <v>13.948717948717949</v>
      </c>
      <c r="AG31"/>
      <c r="AH31" s="3">
        <v>803.74449707031249</v>
      </c>
      <c r="AI31" s="3">
        <v>1736.8499984741211</v>
      </c>
      <c r="AJ31" s="4">
        <v>46.275988011424587</v>
      </c>
      <c r="AL31" s="3"/>
      <c r="AM31" s="3"/>
      <c r="AN31" s="4"/>
      <c r="AP31" s="3">
        <v>419.34639953613282</v>
      </c>
      <c r="AQ31" s="3">
        <v>659.27999973297119</v>
      </c>
      <c r="AR31" s="4">
        <v>63.606722440538334</v>
      </c>
      <c r="AT31" s="3">
        <v>20.174699707031252</v>
      </c>
      <c r="AU31" s="3">
        <v>103.45999908447266</v>
      </c>
      <c r="AV31" s="4">
        <v>19.499999889386316</v>
      </c>
      <c r="AX31" s="3">
        <v>156.08875</v>
      </c>
      <c r="AY31" s="3">
        <v>1323.5</v>
      </c>
      <c r="AZ31" s="4">
        <v>11.793634302984511</v>
      </c>
      <c r="BB31" s="3"/>
      <c r="BC31" s="3"/>
      <c r="BD31" s="4"/>
      <c r="BF31" s="3"/>
      <c r="BG31" s="3"/>
      <c r="BH31" s="4"/>
      <c r="BJ31" s="3">
        <v>71</v>
      </c>
      <c r="BK31" s="3">
        <v>500</v>
      </c>
      <c r="BL31" s="4">
        <v>14.2</v>
      </c>
      <c r="BN31" s="3"/>
      <c r="BO31" s="3"/>
      <c r="BP31" s="4"/>
      <c r="BR31" s="3">
        <v>433.22500000000002</v>
      </c>
      <c r="BS31" s="3">
        <v>2335</v>
      </c>
      <c r="BT31" s="4">
        <v>18.553533190578158</v>
      </c>
      <c r="BV31" s="3">
        <v>91.8</v>
      </c>
      <c r="BW31" s="3">
        <v>270</v>
      </c>
      <c r="BX31" s="4">
        <v>34</v>
      </c>
      <c r="BZ31" s="3"/>
      <c r="CA31" s="3"/>
      <c r="CB31" s="4"/>
      <c r="CD31" s="18">
        <f t="shared" si="0"/>
        <v>419.34639953613282</v>
      </c>
      <c r="CE31" s="18">
        <f t="shared" si="1"/>
        <v>659.27999973297119</v>
      </c>
      <c r="CF31" s="19">
        <f t="shared" si="3"/>
        <v>63.606722440538334</v>
      </c>
    </row>
    <row r="32" spans="1:84">
      <c r="A32" s="2">
        <v>37011</v>
      </c>
      <c r="B32" s="3">
        <v>3026.9665386962893</v>
      </c>
      <c r="C32" s="3">
        <v>10552.089997291565</v>
      </c>
      <c r="D32" s="4">
        <f t="shared" si="2"/>
        <v>28.685943158874018</v>
      </c>
      <c r="J32" s="3"/>
      <c r="K32" s="3"/>
      <c r="L32" s="4"/>
      <c r="N32" s="3">
        <v>189</v>
      </c>
      <c r="O32" s="3">
        <v>300</v>
      </c>
      <c r="P32" s="4">
        <v>63</v>
      </c>
      <c r="R32"/>
      <c r="V32" s="3">
        <v>200.13850097656251</v>
      </c>
      <c r="W32" s="3">
        <v>555</v>
      </c>
      <c r="X32" s="4">
        <v>36.060991166948199</v>
      </c>
      <c r="Z32" s="3">
        <v>446.97369140625</v>
      </c>
      <c r="AA32" s="3">
        <v>784</v>
      </c>
      <c r="AB32" s="4">
        <v>57.011950434470663</v>
      </c>
      <c r="AD32" s="3">
        <v>136</v>
      </c>
      <c r="AE32" s="3">
        <v>975</v>
      </c>
      <c r="AF32" s="4">
        <v>13.948717948717949</v>
      </c>
      <c r="AG32"/>
      <c r="AH32" s="3">
        <v>803.74449707031249</v>
      </c>
      <c r="AI32" s="3">
        <v>1736.8499984741211</v>
      </c>
      <c r="AJ32" s="4">
        <v>46.275988011424587</v>
      </c>
      <c r="AL32" s="3"/>
      <c r="AM32" s="3"/>
      <c r="AN32" s="4"/>
      <c r="AP32" s="3">
        <v>419.34639953613282</v>
      </c>
      <c r="AQ32" s="3">
        <v>659.27999973297119</v>
      </c>
      <c r="AR32" s="4">
        <v>63.606722440538334</v>
      </c>
      <c r="AT32" s="3">
        <v>20.174699707031252</v>
      </c>
      <c r="AU32" s="3">
        <v>103.45999908447266</v>
      </c>
      <c r="AV32" s="4">
        <v>19.499999889386316</v>
      </c>
      <c r="AX32" s="3">
        <v>127.42625</v>
      </c>
      <c r="AY32" s="3">
        <v>1398.5</v>
      </c>
      <c r="AZ32" s="4">
        <v>9.1116374687164807</v>
      </c>
      <c r="BB32" s="3"/>
      <c r="BC32" s="3"/>
      <c r="BD32" s="4"/>
      <c r="BF32" s="3"/>
      <c r="BG32" s="3"/>
      <c r="BH32" s="4"/>
      <c r="BJ32" s="3">
        <v>36</v>
      </c>
      <c r="BK32" s="3">
        <v>400</v>
      </c>
      <c r="BL32" s="4">
        <v>9</v>
      </c>
      <c r="BN32" s="3">
        <v>31.387499999999999</v>
      </c>
      <c r="BO32" s="3">
        <v>135</v>
      </c>
      <c r="BP32" s="4">
        <v>23.25</v>
      </c>
      <c r="BR32" s="3">
        <v>524.97500000000002</v>
      </c>
      <c r="BS32" s="3">
        <v>3235</v>
      </c>
      <c r="BT32" s="4">
        <v>16.227975270479135</v>
      </c>
      <c r="BV32" s="3">
        <v>91.8</v>
      </c>
      <c r="BW32" s="3">
        <v>270</v>
      </c>
      <c r="BX32" s="4">
        <v>34</v>
      </c>
      <c r="BZ32" s="3"/>
      <c r="CA32" s="3"/>
      <c r="CB32" s="4"/>
      <c r="CD32" s="18">
        <f t="shared" si="0"/>
        <v>419.34639953613282</v>
      </c>
      <c r="CE32" s="18">
        <f t="shared" si="1"/>
        <v>659.27999973297119</v>
      </c>
      <c r="CF32" s="19">
        <f t="shared" si="3"/>
        <v>63.606722440538334</v>
      </c>
    </row>
    <row r="33" spans="1:84">
      <c r="A33" s="2">
        <v>37042</v>
      </c>
      <c r="B33" s="3">
        <v>2927.6230381774903</v>
      </c>
      <c r="C33" s="3">
        <v>11966.360001564026</v>
      </c>
      <c r="D33" s="4">
        <f t="shared" si="2"/>
        <v>24.465443441404442</v>
      </c>
      <c r="J33" s="3">
        <v>25</v>
      </c>
      <c r="K33" s="3">
        <v>100</v>
      </c>
      <c r="L33" s="4">
        <v>25</v>
      </c>
      <c r="N33" s="3">
        <v>189</v>
      </c>
      <c r="O33" s="3">
        <v>300</v>
      </c>
      <c r="P33" s="4">
        <v>63</v>
      </c>
      <c r="R33"/>
      <c r="V33" s="3">
        <v>153.93850097656249</v>
      </c>
      <c r="W33" s="3">
        <v>445</v>
      </c>
      <c r="X33" s="4">
        <v>34.592921567766851</v>
      </c>
      <c r="Z33" s="3">
        <v>274.74119140624998</v>
      </c>
      <c r="AA33" s="3">
        <v>509</v>
      </c>
      <c r="AB33" s="4">
        <v>53.976658429518665</v>
      </c>
      <c r="AD33" s="3">
        <v>136</v>
      </c>
      <c r="AE33" s="3">
        <v>975</v>
      </c>
      <c r="AF33" s="4">
        <v>13.948717948717949</v>
      </c>
      <c r="AG33"/>
      <c r="AH33" s="3">
        <v>803.74449707031249</v>
      </c>
      <c r="AI33" s="3">
        <v>1736.8499984741211</v>
      </c>
      <c r="AJ33" s="4">
        <v>46.275988011424587</v>
      </c>
      <c r="AL33" s="3"/>
      <c r="AM33" s="3"/>
      <c r="AN33" s="4"/>
      <c r="AP33" s="3">
        <v>419.34639953613282</v>
      </c>
      <c r="AQ33" s="3">
        <v>659.27999973297119</v>
      </c>
      <c r="AR33" s="4">
        <v>63.606722440538334</v>
      </c>
      <c r="AT33" s="3">
        <v>20.174699707031252</v>
      </c>
      <c r="AU33" s="3">
        <v>103.45999908447266</v>
      </c>
      <c r="AV33" s="4">
        <v>19.499999889386316</v>
      </c>
      <c r="AX33" s="3">
        <v>127.42625</v>
      </c>
      <c r="AY33" s="3">
        <v>1398.5</v>
      </c>
      <c r="AZ33" s="4">
        <v>9.1116374687164807</v>
      </c>
      <c r="BB33" s="3"/>
      <c r="BC33" s="3"/>
      <c r="BD33" s="4"/>
      <c r="BF33" s="3"/>
      <c r="BG33" s="3"/>
      <c r="BH33" s="4"/>
      <c r="BJ33" s="3">
        <v>20</v>
      </c>
      <c r="BK33" s="3">
        <v>200</v>
      </c>
      <c r="BL33" s="4">
        <v>10</v>
      </c>
      <c r="BN33" s="3">
        <v>116.8875</v>
      </c>
      <c r="BO33" s="3">
        <v>1085</v>
      </c>
      <c r="BP33" s="4">
        <v>10.773041474654379</v>
      </c>
      <c r="BR33" s="3">
        <v>549.26399948120115</v>
      </c>
      <c r="BS33" s="3">
        <v>4182.2700042724609</v>
      </c>
      <c r="BT33" s="4">
        <v>13.13315493547983</v>
      </c>
      <c r="BV33" s="3">
        <v>92.1</v>
      </c>
      <c r="BW33" s="3">
        <v>272</v>
      </c>
      <c r="BX33" s="4">
        <v>33.860294117647058</v>
      </c>
      <c r="BZ33" s="3"/>
      <c r="CA33" s="3"/>
      <c r="CB33" s="4"/>
      <c r="CD33" s="18">
        <f t="shared" si="0"/>
        <v>419.34639953613282</v>
      </c>
      <c r="CE33" s="18">
        <f t="shared" si="1"/>
        <v>659.27999973297119</v>
      </c>
      <c r="CF33" s="19">
        <f t="shared" si="3"/>
        <v>63.606722440538334</v>
      </c>
    </row>
    <row r="34" spans="1:84">
      <c r="A34" s="2">
        <v>37072</v>
      </c>
      <c r="B34" s="3">
        <v>2142.5318876647948</v>
      </c>
      <c r="C34" s="3">
        <v>11121.43000793457</v>
      </c>
      <c r="D34" s="4">
        <f t="shared" si="2"/>
        <v>19.264895666620284</v>
      </c>
      <c r="J34" s="3">
        <v>25</v>
      </c>
      <c r="K34" s="3">
        <v>100</v>
      </c>
      <c r="L34" s="4">
        <v>25</v>
      </c>
      <c r="N34" s="3"/>
      <c r="O34" s="3"/>
      <c r="P34" s="4"/>
      <c r="R34" s="3">
        <v>50.885996093750002</v>
      </c>
      <c r="S34" s="3">
        <v>220</v>
      </c>
      <c r="T34" s="4">
        <v>23.129998224431819</v>
      </c>
      <c r="V34" s="3">
        <v>153.93850097656249</v>
      </c>
      <c r="W34" s="3">
        <v>445</v>
      </c>
      <c r="X34" s="4">
        <v>34.592921567766851</v>
      </c>
      <c r="Z34" s="3">
        <v>274.74119140624998</v>
      </c>
      <c r="AA34" s="3">
        <v>509</v>
      </c>
      <c r="AB34" s="4">
        <v>53.976658429518665</v>
      </c>
      <c r="AD34" s="3">
        <v>187.24425292968749</v>
      </c>
      <c r="AE34" s="3">
        <v>1119.3500061035156</v>
      </c>
      <c r="AF34" s="4">
        <v>16.727944959904832</v>
      </c>
      <c r="AG34"/>
      <c r="AH34" s="3">
        <v>442.99449707031249</v>
      </c>
      <c r="AI34" s="3">
        <v>1361.8499984741211</v>
      </c>
      <c r="AJ34" s="4">
        <v>32.528875982425653</v>
      </c>
      <c r="AL34" s="3"/>
      <c r="AM34" s="3"/>
      <c r="AN34" s="4"/>
      <c r="AP34" s="3"/>
      <c r="AQ34" s="3"/>
      <c r="AR34" s="4"/>
      <c r="AT34" s="3">
        <v>102.04969970703125</v>
      </c>
      <c r="AU34" s="3">
        <v>228.45999908447266</v>
      </c>
      <c r="AV34" s="4">
        <v>44.668519704098649</v>
      </c>
      <c r="AX34" s="3">
        <v>127.42625</v>
      </c>
      <c r="AY34" s="3">
        <v>1398.5</v>
      </c>
      <c r="AZ34" s="4">
        <v>9.1116374687164807</v>
      </c>
      <c r="BB34" s="3"/>
      <c r="BC34" s="3"/>
      <c r="BD34" s="4"/>
      <c r="BF34" s="3"/>
      <c r="BG34" s="3"/>
      <c r="BH34" s="4"/>
      <c r="BJ34" s="3">
        <v>20</v>
      </c>
      <c r="BK34" s="3">
        <v>200</v>
      </c>
      <c r="BL34" s="4">
        <v>10</v>
      </c>
      <c r="BN34" s="3">
        <v>116.8875</v>
      </c>
      <c r="BO34" s="3">
        <v>1085</v>
      </c>
      <c r="BP34" s="4">
        <v>10.773041474654379</v>
      </c>
      <c r="BR34" s="3">
        <v>549.26399948120115</v>
      </c>
      <c r="BS34" s="3">
        <v>4182.2700042724609</v>
      </c>
      <c r="BT34" s="4">
        <v>13.13315493547983</v>
      </c>
      <c r="BV34" s="3">
        <v>92.1</v>
      </c>
      <c r="BW34" s="3">
        <v>272</v>
      </c>
      <c r="BX34" s="4">
        <v>33.860294117647058</v>
      </c>
      <c r="BZ34" s="3"/>
      <c r="CA34" s="3"/>
      <c r="CB34" s="4"/>
      <c r="CD34" s="18">
        <f t="shared" si="0"/>
        <v>0</v>
      </c>
      <c r="CE34" s="18">
        <f t="shared" si="1"/>
        <v>0</v>
      </c>
      <c r="CF34" s="19" t="e">
        <f t="shared" si="3"/>
        <v>#N/A</v>
      </c>
    </row>
    <row r="35" spans="1:84">
      <c r="A35" s="2">
        <v>37103</v>
      </c>
      <c r="B35" s="3">
        <v>2431.2202983093262</v>
      </c>
      <c r="C35" s="3">
        <v>13751.279983520508</v>
      </c>
      <c r="D35" s="4">
        <f t="shared" si="2"/>
        <v>17.679956347502873</v>
      </c>
      <c r="J35" s="3">
        <v>25</v>
      </c>
      <c r="K35" s="3">
        <v>100</v>
      </c>
      <c r="L35" s="4">
        <v>25</v>
      </c>
      <c r="N35" s="3"/>
      <c r="O35" s="3"/>
      <c r="P35" s="4"/>
      <c r="R35" s="3">
        <v>50.885996093750002</v>
      </c>
      <c r="S35" s="3">
        <v>220</v>
      </c>
      <c r="T35" s="4">
        <v>23.129998224431819</v>
      </c>
      <c r="V35" s="3">
        <v>153.93850097656249</v>
      </c>
      <c r="W35" s="3">
        <v>445</v>
      </c>
      <c r="X35" s="4">
        <v>34.592921567766851</v>
      </c>
      <c r="Z35" s="3">
        <v>274.74119140624998</v>
      </c>
      <c r="AA35" s="3">
        <v>509</v>
      </c>
      <c r="AB35" s="4">
        <v>53.976658429518665</v>
      </c>
      <c r="AD35" s="3">
        <v>187.24425292968749</v>
      </c>
      <c r="AE35" s="3">
        <v>1119.3500061035156</v>
      </c>
      <c r="AF35" s="4">
        <v>16.727944959904832</v>
      </c>
      <c r="AG35"/>
      <c r="AH35" s="3">
        <v>535.99449707031249</v>
      </c>
      <c r="AI35" s="3">
        <v>1561.8499984741211</v>
      </c>
      <c r="AJ35" s="4">
        <v>34.317924102440209</v>
      </c>
      <c r="AL35" s="3"/>
      <c r="AM35" s="3"/>
      <c r="AN35" s="4"/>
      <c r="AP35" s="3"/>
      <c r="AQ35" s="3"/>
      <c r="AR35" s="4"/>
      <c r="AT35" s="3">
        <v>102.04969970703125</v>
      </c>
      <c r="AU35" s="3">
        <v>228.45999908447266</v>
      </c>
      <c r="AV35" s="4">
        <v>44.668519704098649</v>
      </c>
      <c r="AX35" s="3">
        <v>127.42625</v>
      </c>
      <c r="AY35" s="3">
        <v>1398.5</v>
      </c>
      <c r="AZ35" s="4">
        <v>9.1116374687164807</v>
      </c>
      <c r="BB35" s="3"/>
      <c r="BC35" s="3"/>
      <c r="BD35" s="4"/>
      <c r="BF35" s="3"/>
      <c r="BG35" s="3"/>
      <c r="BH35" s="4"/>
      <c r="BJ35" s="3">
        <v>20</v>
      </c>
      <c r="BK35" s="3">
        <v>200</v>
      </c>
      <c r="BL35" s="4">
        <v>10</v>
      </c>
      <c r="BN35" s="3">
        <v>216.13749999999999</v>
      </c>
      <c r="BO35" s="3">
        <v>1660</v>
      </c>
      <c r="BP35" s="4">
        <v>13.020331325301203</v>
      </c>
      <c r="BR35" s="3">
        <v>688.54241012573243</v>
      </c>
      <c r="BS35" s="3">
        <v>6163.1199798583984</v>
      </c>
      <c r="BT35" s="4">
        <v>11.171978030217613</v>
      </c>
      <c r="BV35" s="3">
        <v>49.26</v>
      </c>
      <c r="BW35" s="3">
        <v>146</v>
      </c>
      <c r="BX35" s="4">
        <v>33.739726027397261</v>
      </c>
      <c r="BZ35" s="3"/>
      <c r="CA35" s="3"/>
      <c r="CB35" s="4"/>
      <c r="CD35" s="18">
        <f t="shared" si="0"/>
        <v>0</v>
      </c>
      <c r="CE35" s="18">
        <f t="shared" si="1"/>
        <v>0</v>
      </c>
      <c r="CF35" s="19" t="e">
        <f t="shared" si="3"/>
        <v>#N/A</v>
      </c>
    </row>
    <row r="36" spans="1:84">
      <c r="A36" s="2">
        <v>37134</v>
      </c>
      <c r="B36" s="3">
        <v>2525.6450984191893</v>
      </c>
      <c r="C36" s="3">
        <v>14620.439987182617</v>
      </c>
      <c r="D36" s="4">
        <f t="shared" si="2"/>
        <v>17.274754389288972</v>
      </c>
      <c r="J36" s="3">
        <v>25</v>
      </c>
      <c r="K36" s="3">
        <v>100</v>
      </c>
      <c r="L36" s="4">
        <v>25</v>
      </c>
      <c r="N36" s="3"/>
      <c r="O36" s="3"/>
      <c r="P36" s="4"/>
      <c r="R36" s="3">
        <v>50.885996093750002</v>
      </c>
      <c r="S36" s="3">
        <v>220</v>
      </c>
      <c r="T36" s="4">
        <v>23.129998224431819</v>
      </c>
      <c r="V36" s="3">
        <v>153.93850097656249</v>
      </c>
      <c r="W36" s="3">
        <v>445</v>
      </c>
      <c r="X36" s="4">
        <v>34.592921567766851</v>
      </c>
      <c r="Z36" s="3">
        <v>213.99119140625001</v>
      </c>
      <c r="AA36" s="3">
        <v>374</v>
      </c>
      <c r="AB36" s="4">
        <v>57.216896097927808</v>
      </c>
      <c r="AD36" s="3">
        <v>187.24425292968749</v>
      </c>
      <c r="AE36" s="3">
        <v>1119.3500061035156</v>
      </c>
      <c r="AF36" s="4">
        <v>16.727944959904832</v>
      </c>
      <c r="AG36"/>
      <c r="AH36" s="3">
        <v>535.99449707031249</v>
      </c>
      <c r="AI36" s="3">
        <v>1561.8499984741211</v>
      </c>
      <c r="AJ36" s="4">
        <v>34.317924102440209</v>
      </c>
      <c r="AL36" s="3"/>
      <c r="AM36" s="3"/>
      <c r="AN36" s="4"/>
      <c r="AP36" s="3"/>
      <c r="AQ36" s="3"/>
      <c r="AR36" s="4"/>
      <c r="AT36" s="3">
        <v>102.04969970703125</v>
      </c>
      <c r="AU36" s="3">
        <v>228.45999908447266</v>
      </c>
      <c r="AV36" s="4">
        <v>44.668519704098649</v>
      </c>
      <c r="AX36" s="3">
        <v>127.42625</v>
      </c>
      <c r="AY36" s="3">
        <v>1398.5</v>
      </c>
      <c r="AZ36" s="4">
        <v>9.1116374687164807</v>
      </c>
      <c r="BB36" s="3"/>
      <c r="BC36" s="3"/>
      <c r="BD36" s="4"/>
      <c r="BF36" s="3"/>
      <c r="BG36" s="3"/>
      <c r="BH36" s="4"/>
      <c r="BJ36" s="3">
        <v>26</v>
      </c>
      <c r="BK36" s="3">
        <v>400</v>
      </c>
      <c r="BL36" s="4">
        <v>6.5</v>
      </c>
      <c r="BN36" s="3">
        <v>248.03749999999999</v>
      </c>
      <c r="BO36" s="3">
        <v>1950</v>
      </c>
      <c r="BP36" s="4">
        <v>12.719871794871796</v>
      </c>
      <c r="BR36" s="3">
        <v>745.06721023559567</v>
      </c>
      <c r="BS36" s="3">
        <v>6542.2799835205078</v>
      </c>
      <c r="BT36" s="4">
        <v>11.388494716098391</v>
      </c>
      <c r="BV36" s="3">
        <v>49.26</v>
      </c>
      <c r="BW36" s="3">
        <v>146</v>
      </c>
      <c r="BX36" s="4">
        <v>33.739726027397261</v>
      </c>
      <c r="BZ36" s="3"/>
      <c r="CA36" s="3"/>
      <c r="CB36" s="4"/>
      <c r="CD36" s="18">
        <f t="shared" si="0"/>
        <v>0</v>
      </c>
      <c r="CE36" s="18">
        <f t="shared" si="1"/>
        <v>0</v>
      </c>
      <c r="CF36" s="19" t="e">
        <f t="shared" si="3"/>
        <v>#N/A</v>
      </c>
    </row>
    <row r="37" spans="1:84">
      <c r="A37" s="2">
        <v>37164</v>
      </c>
      <c r="B37" s="3">
        <v>2497.6450984191893</v>
      </c>
      <c r="C37" s="3">
        <v>14520.439987182617</v>
      </c>
      <c r="D37" s="4">
        <f t="shared" si="2"/>
        <v>17.200891299601757</v>
      </c>
      <c r="J37" s="3">
        <v>25</v>
      </c>
      <c r="K37" s="3">
        <v>100</v>
      </c>
      <c r="L37" s="4">
        <v>25</v>
      </c>
      <c r="N37" s="3"/>
      <c r="O37" s="3"/>
      <c r="P37" s="4"/>
      <c r="R37" s="3">
        <v>50.885996093750002</v>
      </c>
      <c r="S37" s="3">
        <v>220</v>
      </c>
      <c r="T37" s="4">
        <v>23.129998224431819</v>
      </c>
      <c r="V37" s="3">
        <v>153.93850097656249</v>
      </c>
      <c r="W37" s="3">
        <v>445</v>
      </c>
      <c r="X37" s="4">
        <v>34.592921567766851</v>
      </c>
      <c r="Z37" s="3">
        <v>246.74119140625001</v>
      </c>
      <c r="AA37" s="3">
        <v>409</v>
      </c>
      <c r="AB37" s="4">
        <v>60.327919659229835</v>
      </c>
      <c r="AD37" s="3">
        <v>187.24425292968749</v>
      </c>
      <c r="AE37" s="3">
        <v>1119.3500061035156</v>
      </c>
      <c r="AF37" s="4">
        <v>16.727944959904832</v>
      </c>
      <c r="AG37"/>
      <c r="AH37" s="3">
        <v>535.99449707031249</v>
      </c>
      <c r="AI37" s="3">
        <v>1561.8499984741211</v>
      </c>
      <c r="AJ37" s="4">
        <v>34.317924102440209</v>
      </c>
      <c r="AL37" s="3"/>
      <c r="AM37" s="3"/>
      <c r="AN37" s="4"/>
      <c r="AP37" s="3"/>
      <c r="AQ37" s="3"/>
      <c r="AR37" s="4"/>
      <c r="AT37" s="3">
        <v>102.04969970703125</v>
      </c>
      <c r="AU37" s="3">
        <v>228.45999908447266</v>
      </c>
      <c r="AV37" s="4">
        <v>44.668519704098649</v>
      </c>
      <c r="AX37" s="3">
        <v>127.42625</v>
      </c>
      <c r="AY37" s="3">
        <v>1398.5</v>
      </c>
      <c r="AZ37" s="4">
        <v>9.1116374687164807</v>
      </c>
      <c r="BB37" s="3"/>
      <c r="BC37" s="3"/>
      <c r="BD37" s="4"/>
      <c r="BF37" s="3"/>
      <c r="BG37" s="3"/>
      <c r="BH37" s="4"/>
      <c r="BJ37" s="3">
        <v>26</v>
      </c>
      <c r="BK37" s="3">
        <v>400</v>
      </c>
      <c r="BL37" s="4">
        <v>6.5</v>
      </c>
      <c r="BN37" s="3">
        <v>248.03749999999999</v>
      </c>
      <c r="BO37" s="3">
        <v>1950</v>
      </c>
      <c r="BP37" s="4">
        <v>12.719871794871796</v>
      </c>
      <c r="BR37" s="3">
        <v>745.06721023559567</v>
      </c>
      <c r="BS37" s="3">
        <v>6542.2799835205078</v>
      </c>
      <c r="BT37" s="4">
        <v>11.388494716098391</v>
      </c>
      <c r="BV37" s="3">
        <v>49.26</v>
      </c>
      <c r="BW37" s="3">
        <v>146</v>
      </c>
      <c r="BX37" s="4">
        <v>33.739726027397261</v>
      </c>
      <c r="BZ37" s="3"/>
      <c r="CA37" s="3"/>
      <c r="CB37" s="4"/>
      <c r="CD37" s="18">
        <f t="shared" si="0"/>
        <v>0</v>
      </c>
      <c r="CE37" s="18">
        <f t="shared" si="1"/>
        <v>0</v>
      </c>
      <c r="CF37" s="19" t="e">
        <f t="shared" si="3"/>
        <v>#N/A</v>
      </c>
    </row>
    <row r="38" spans="1:84">
      <c r="A38" s="2">
        <v>37195</v>
      </c>
      <c r="B38" s="3">
        <v>2365.1313484191896</v>
      </c>
      <c r="C38" s="3">
        <v>16306.939987182617</v>
      </c>
      <c r="D38" s="4">
        <f t="shared" si="2"/>
        <v>14.503833032305272</v>
      </c>
      <c r="J38" s="3">
        <v>172</v>
      </c>
      <c r="K38" s="3">
        <v>1500</v>
      </c>
      <c r="L38" s="4">
        <v>11.466666666666667</v>
      </c>
      <c r="N38" s="3"/>
      <c r="O38" s="3"/>
      <c r="P38" s="4"/>
      <c r="R38" s="3">
        <v>57.635996093750002</v>
      </c>
      <c r="S38" s="3">
        <v>445</v>
      </c>
      <c r="T38" s="4">
        <v>12.951909234550563</v>
      </c>
      <c r="V38" s="3">
        <v>171.43850097656249</v>
      </c>
      <c r="W38" s="3">
        <v>695</v>
      </c>
      <c r="X38" s="4">
        <v>24.667410212455035</v>
      </c>
      <c r="Z38" s="3">
        <v>185.99119140625001</v>
      </c>
      <c r="AA38" s="3">
        <v>274</v>
      </c>
      <c r="AB38" s="4">
        <v>67.879996863594897</v>
      </c>
      <c r="AD38" s="3">
        <v>187.24425292968749</v>
      </c>
      <c r="AE38" s="3">
        <v>1119.3500061035156</v>
      </c>
      <c r="AF38" s="4">
        <v>16.727944959904832</v>
      </c>
      <c r="AG38"/>
      <c r="AH38" s="3">
        <v>479.99449707031249</v>
      </c>
      <c r="AI38" s="3">
        <v>1361.8499984741211</v>
      </c>
      <c r="AJ38" s="4">
        <v>35.245768447928938</v>
      </c>
      <c r="AL38" s="3"/>
      <c r="AM38" s="3"/>
      <c r="AN38" s="4"/>
      <c r="AP38" s="3"/>
      <c r="AQ38" s="3"/>
      <c r="AR38" s="4"/>
      <c r="AT38" s="3">
        <v>102.04969970703125</v>
      </c>
      <c r="AU38" s="3">
        <v>228.45999908447266</v>
      </c>
      <c r="AV38" s="4">
        <v>44.668519704098649</v>
      </c>
      <c r="AX38" s="3">
        <v>94.787499999999994</v>
      </c>
      <c r="AY38" s="3">
        <v>1545</v>
      </c>
      <c r="AZ38" s="4">
        <v>6.1351132686084133</v>
      </c>
      <c r="BB38" s="3"/>
      <c r="BC38" s="3"/>
      <c r="BD38" s="4"/>
      <c r="BF38" s="3"/>
      <c r="BG38" s="3"/>
      <c r="BH38" s="4"/>
      <c r="BJ38" s="3">
        <v>26</v>
      </c>
      <c r="BK38" s="3">
        <v>400</v>
      </c>
      <c r="BL38" s="4">
        <v>6.5</v>
      </c>
      <c r="BN38" s="3">
        <v>290.28750000000002</v>
      </c>
      <c r="BO38" s="3">
        <v>2275</v>
      </c>
      <c r="BP38" s="4">
        <v>12.75989010989011</v>
      </c>
      <c r="BR38" s="3">
        <v>548.44221023559567</v>
      </c>
      <c r="BS38" s="3">
        <v>6317.2799835205078</v>
      </c>
      <c r="BT38" s="4">
        <v>8.6816194891833582</v>
      </c>
      <c r="BV38" s="3">
        <v>49.26</v>
      </c>
      <c r="BW38" s="3">
        <v>146</v>
      </c>
      <c r="BX38" s="4">
        <v>33.739726027397261</v>
      </c>
      <c r="BZ38" s="3"/>
      <c r="CA38" s="3"/>
      <c r="CB38" s="4"/>
      <c r="CD38" s="18">
        <f t="shared" si="0"/>
        <v>0</v>
      </c>
      <c r="CE38" s="18">
        <f t="shared" si="1"/>
        <v>0</v>
      </c>
      <c r="CF38" s="19" t="e">
        <f t="shared" si="3"/>
        <v>#N/A</v>
      </c>
    </row>
    <row r="39" spans="1:84">
      <c r="A39" s="2">
        <v>37225</v>
      </c>
      <c r="B39" s="3">
        <v>2785.3514021301271</v>
      </c>
      <c r="C39" s="3">
        <v>21289.839950561523</v>
      </c>
      <c r="D39" s="4">
        <f t="shared" si="2"/>
        <v>13.083007709772204</v>
      </c>
      <c r="J39" s="3">
        <v>172</v>
      </c>
      <c r="K39" s="3">
        <v>1500</v>
      </c>
      <c r="L39" s="4">
        <v>11.466666666666667</v>
      </c>
      <c r="N39" s="3"/>
      <c r="O39" s="3"/>
      <c r="P39" s="4"/>
      <c r="R39" s="3">
        <v>57.635996093750002</v>
      </c>
      <c r="S39" s="3">
        <v>445</v>
      </c>
      <c r="T39" s="4">
        <v>12.951909234550563</v>
      </c>
      <c r="V39" s="3">
        <v>186.43850097656249</v>
      </c>
      <c r="W39" s="3">
        <v>995</v>
      </c>
      <c r="X39" s="4">
        <v>18.737537786589193</v>
      </c>
      <c r="Z39" s="3"/>
      <c r="AA39" s="3"/>
      <c r="AB39" s="4"/>
      <c r="AD39" s="3">
        <v>187.24425292968749</v>
      </c>
      <c r="AE39" s="3">
        <v>1119.3500061035156</v>
      </c>
      <c r="AF39" s="4">
        <v>16.727944959904832</v>
      </c>
      <c r="AG39"/>
      <c r="AH39" s="3">
        <v>479.99449707031249</v>
      </c>
      <c r="AI39" s="3">
        <v>1361.8499984741211</v>
      </c>
      <c r="AJ39" s="4">
        <v>35.245768447928938</v>
      </c>
      <c r="AL39" s="3"/>
      <c r="AM39" s="3"/>
      <c r="AN39" s="4"/>
      <c r="AP39" s="3"/>
      <c r="AQ39" s="3"/>
      <c r="AR39" s="4"/>
      <c r="AT39" s="3">
        <v>102.04969970703125</v>
      </c>
      <c r="AU39" s="3">
        <v>228.45999908447266</v>
      </c>
      <c r="AV39" s="4">
        <v>44.668519704098649</v>
      </c>
      <c r="AX39" s="3">
        <v>197.78749999999999</v>
      </c>
      <c r="AY39" s="3">
        <v>1820</v>
      </c>
      <c r="AZ39" s="4">
        <v>10.867445054945055</v>
      </c>
      <c r="BB39" s="3"/>
      <c r="BC39" s="3"/>
      <c r="BD39" s="4"/>
      <c r="BF39" s="3"/>
      <c r="BG39" s="3"/>
      <c r="BH39" s="4"/>
      <c r="BJ39" s="3">
        <v>26</v>
      </c>
      <c r="BK39" s="3">
        <v>400</v>
      </c>
      <c r="BL39" s="4">
        <v>6.5</v>
      </c>
      <c r="BN39" s="3">
        <v>387.48750000000001</v>
      </c>
      <c r="BO39" s="3">
        <v>3355</v>
      </c>
      <c r="BP39" s="4">
        <v>11.549552906110282</v>
      </c>
      <c r="BR39" s="3">
        <v>988.41345535278322</v>
      </c>
      <c r="BS39" s="3">
        <v>10063.179946899414</v>
      </c>
      <c r="BT39" s="4">
        <v>9.8220787123788362</v>
      </c>
      <c r="BV39" s="3">
        <v>0.3</v>
      </c>
      <c r="BW39" s="3">
        <v>2</v>
      </c>
      <c r="BX39" s="4">
        <v>15</v>
      </c>
      <c r="BZ39" s="3"/>
      <c r="CA39" s="3"/>
      <c r="CB39" s="4"/>
      <c r="CD39" s="18">
        <f t="shared" si="0"/>
        <v>0</v>
      </c>
      <c r="CE39" s="18">
        <f t="shared" si="1"/>
        <v>0</v>
      </c>
      <c r="CF39" s="19" t="e">
        <f t="shared" si="3"/>
        <v>#N/A</v>
      </c>
    </row>
    <row r="40" spans="1:84">
      <c r="A40" s="2">
        <v>37256</v>
      </c>
      <c r="B40" s="3">
        <v>3087.568601837158</v>
      </c>
      <c r="C40" s="3">
        <v>22137.839950561523</v>
      </c>
      <c r="D40" s="4">
        <f t="shared" si="2"/>
        <v>13.94701835740231</v>
      </c>
      <c r="J40" s="3">
        <v>172</v>
      </c>
      <c r="K40" s="3">
        <v>1500</v>
      </c>
      <c r="L40" s="4">
        <v>11.466666666666667</v>
      </c>
      <c r="N40" s="3"/>
      <c r="O40" s="3"/>
      <c r="P40" s="4"/>
      <c r="R40" s="3">
        <v>57.635996093750002</v>
      </c>
      <c r="S40" s="3">
        <v>445</v>
      </c>
      <c r="T40" s="4">
        <v>12.951909234550563</v>
      </c>
      <c r="V40" s="3">
        <v>36.938500976562501</v>
      </c>
      <c r="W40" s="3">
        <v>445</v>
      </c>
      <c r="X40" s="4">
        <v>8.3007867363061809</v>
      </c>
      <c r="Z40" s="3"/>
      <c r="AA40" s="3"/>
      <c r="AB40" s="4"/>
      <c r="AD40" s="3">
        <v>187.24425292968749</v>
      </c>
      <c r="AE40" s="3">
        <v>1119.3500061035156</v>
      </c>
      <c r="AF40" s="4">
        <v>16.727944959904832</v>
      </c>
      <c r="AG40"/>
      <c r="AH40" s="3">
        <v>479.99449707031249</v>
      </c>
      <c r="AI40" s="3">
        <v>1361.8499984741211</v>
      </c>
      <c r="AJ40" s="4">
        <v>35.245768447928938</v>
      </c>
      <c r="AL40" s="3"/>
      <c r="AM40" s="3"/>
      <c r="AN40" s="4"/>
      <c r="AP40" s="3"/>
      <c r="AQ40" s="3"/>
      <c r="AR40" s="4"/>
      <c r="AT40" s="3">
        <v>102.04969970703125</v>
      </c>
      <c r="AU40" s="3">
        <v>228.45999908447266</v>
      </c>
      <c r="AV40" s="4">
        <v>44.668519704098649</v>
      </c>
      <c r="AX40" s="3">
        <v>222.50469970703125</v>
      </c>
      <c r="AY40" s="3">
        <v>2064</v>
      </c>
      <c r="AZ40" s="4">
        <v>10.780266458673994</v>
      </c>
      <c r="BB40" s="3"/>
      <c r="BC40" s="3"/>
      <c r="BD40" s="4"/>
      <c r="BF40" s="3"/>
      <c r="BG40" s="3"/>
      <c r="BH40" s="4"/>
      <c r="BJ40" s="3">
        <v>26</v>
      </c>
      <c r="BK40" s="3">
        <v>400</v>
      </c>
      <c r="BL40" s="4">
        <v>6.5</v>
      </c>
      <c r="BN40" s="3">
        <v>387.48750000000001</v>
      </c>
      <c r="BO40" s="3">
        <v>3355</v>
      </c>
      <c r="BP40" s="4">
        <v>11.549552906110282</v>
      </c>
      <c r="BR40" s="3">
        <v>1415.4134553527831</v>
      </c>
      <c r="BS40" s="3">
        <v>11217.179946899414</v>
      </c>
      <c r="BT40" s="4">
        <v>12.618264680188386</v>
      </c>
      <c r="BV40" s="3">
        <v>0.3</v>
      </c>
      <c r="BW40" s="3">
        <v>2</v>
      </c>
      <c r="BX40" s="4">
        <v>15</v>
      </c>
      <c r="BZ40" s="3"/>
      <c r="CA40" s="3"/>
      <c r="CB40" s="4"/>
      <c r="CD40" s="18">
        <f t="shared" si="0"/>
        <v>0</v>
      </c>
      <c r="CE40" s="18">
        <f t="shared" si="1"/>
        <v>0</v>
      </c>
      <c r="CF40" s="19" t="e">
        <f t="shared" si="3"/>
        <v>#N/A</v>
      </c>
    </row>
    <row r="41" spans="1:84">
      <c r="A41" s="2">
        <v>37287</v>
      </c>
      <c r="B41" s="3">
        <v>4294.318601837158</v>
      </c>
      <c r="C41" s="3">
        <v>25562.839950561523</v>
      </c>
      <c r="D41" s="4">
        <f t="shared" si="2"/>
        <v>16.799066966512175</v>
      </c>
      <c r="J41" s="3">
        <v>172</v>
      </c>
      <c r="K41" s="3">
        <v>1500</v>
      </c>
      <c r="L41" s="4">
        <v>11.466666666666667</v>
      </c>
      <c r="N41" s="3"/>
      <c r="O41" s="3"/>
      <c r="P41" s="4"/>
      <c r="R41" s="3">
        <v>57.635996093750002</v>
      </c>
      <c r="S41" s="3">
        <v>445</v>
      </c>
      <c r="T41" s="4">
        <v>12.951909234550563</v>
      </c>
      <c r="V41" s="3">
        <v>36.938500976562501</v>
      </c>
      <c r="W41" s="3">
        <v>445</v>
      </c>
      <c r="X41" s="4">
        <v>8.3007867363061809</v>
      </c>
      <c r="Z41" s="3"/>
      <c r="AA41" s="3"/>
      <c r="AB41" s="4"/>
      <c r="AD41" s="3">
        <v>187.24425292968749</v>
      </c>
      <c r="AE41" s="3">
        <v>1119.3500061035156</v>
      </c>
      <c r="AF41" s="4">
        <v>16.727944959904832</v>
      </c>
      <c r="AG41"/>
      <c r="AH41" s="3">
        <v>437.99449707031249</v>
      </c>
      <c r="AI41" s="3">
        <v>1011.8499984741211</v>
      </c>
      <c r="AJ41" s="4">
        <v>43.286504692475383</v>
      </c>
      <c r="AL41" s="3"/>
      <c r="AM41" s="3"/>
      <c r="AN41" s="4"/>
      <c r="AP41" s="3"/>
      <c r="AQ41" s="3"/>
      <c r="AR41" s="4"/>
      <c r="AT41" s="3">
        <v>102.04969970703125</v>
      </c>
      <c r="AU41" s="3">
        <v>228.45999908447266</v>
      </c>
      <c r="AV41" s="4">
        <v>44.668519704098649</v>
      </c>
      <c r="AX41" s="3">
        <v>522.50469970703125</v>
      </c>
      <c r="AY41" s="3">
        <v>2464</v>
      </c>
      <c r="AZ41" s="4">
        <v>21.205547877720424</v>
      </c>
      <c r="BB41" s="3"/>
      <c r="BC41" s="3"/>
      <c r="BD41" s="4"/>
      <c r="BF41" s="3"/>
      <c r="BG41" s="3"/>
      <c r="BH41" s="4"/>
      <c r="BJ41" s="3">
        <v>454.75</v>
      </c>
      <c r="BK41" s="3">
        <v>1400</v>
      </c>
      <c r="BL41" s="4">
        <v>32.482142857142861</v>
      </c>
      <c r="BN41" s="3">
        <v>387.48750000000001</v>
      </c>
      <c r="BO41" s="3">
        <v>3355</v>
      </c>
      <c r="BP41" s="4">
        <v>11.549552906110282</v>
      </c>
      <c r="BR41" s="3">
        <v>1935.4134553527831</v>
      </c>
      <c r="BS41" s="3">
        <v>13592.179946899414</v>
      </c>
      <c r="BT41" s="4">
        <v>14.239168867053447</v>
      </c>
      <c r="BV41" s="3">
        <v>0.3</v>
      </c>
      <c r="BW41" s="3">
        <v>2</v>
      </c>
      <c r="BX41" s="4">
        <v>15</v>
      </c>
      <c r="BZ41" s="3"/>
      <c r="CA41" s="3"/>
      <c r="CB41" s="4"/>
      <c r="CD41" s="18">
        <f t="shared" si="0"/>
        <v>0</v>
      </c>
      <c r="CE41" s="18">
        <f t="shared" si="1"/>
        <v>0</v>
      </c>
      <c r="CF41" s="19" t="e">
        <f t="shared" si="3"/>
        <v>#N/A</v>
      </c>
    </row>
    <row r="42" spans="1:84">
      <c r="A42" s="2">
        <v>37315</v>
      </c>
      <c r="B42" s="3">
        <v>4450.0298054504392</v>
      </c>
      <c r="C42" s="3">
        <v>27313.749984741211</v>
      </c>
      <c r="D42" s="4">
        <f t="shared" si="2"/>
        <v>16.29226967346645</v>
      </c>
      <c r="J42" s="3">
        <v>172</v>
      </c>
      <c r="K42" s="3">
        <v>1500</v>
      </c>
      <c r="L42" s="4">
        <v>11.466666666666667</v>
      </c>
      <c r="N42" s="3"/>
      <c r="O42" s="3"/>
      <c r="P42" s="4"/>
      <c r="R42" s="3">
        <v>57.635996093750002</v>
      </c>
      <c r="S42" s="3">
        <v>445</v>
      </c>
      <c r="T42" s="4">
        <v>12.951909234550563</v>
      </c>
      <c r="V42" s="3">
        <v>36.938500976562501</v>
      </c>
      <c r="W42" s="3">
        <v>445</v>
      </c>
      <c r="X42" s="4">
        <v>8.3007867363061809</v>
      </c>
      <c r="Z42" s="3"/>
      <c r="AA42" s="3"/>
      <c r="AB42" s="4"/>
      <c r="AD42" s="3">
        <v>127.24425292968751</v>
      </c>
      <c r="AE42" s="3">
        <v>619.35000610351563</v>
      </c>
      <c r="AF42" s="4">
        <v>20.544805308102383</v>
      </c>
      <c r="AG42"/>
      <c r="AH42" s="3">
        <v>437.99449707031249</v>
      </c>
      <c r="AI42" s="3">
        <v>1011.8499984741211</v>
      </c>
      <c r="AJ42" s="4">
        <v>43.286504692475383</v>
      </c>
      <c r="AL42" s="3"/>
      <c r="AM42" s="3"/>
      <c r="AN42" s="4"/>
      <c r="AP42" s="3"/>
      <c r="AQ42" s="3"/>
      <c r="AR42" s="4"/>
      <c r="AT42" s="3">
        <v>102.04969970703125</v>
      </c>
      <c r="AU42" s="3">
        <v>228.45999908447266</v>
      </c>
      <c r="AV42" s="4">
        <v>44.668519704098649</v>
      </c>
      <c r="AX42" s="3">
        <v>522.50469970703125</v>
      </c>
      <c r="AY42" s="3">
        <v>2464</v>
      </c>
      <c r="AZ42" s="4">
        <v>21.205547877720424</v>
      </c>
      <c r="BB42" s="3"/>
      <c r="BC42" s="3"/>
      <c r="BD42" s="4"/>
      <c r="BF42" s="3"/>
      <c r="BG42" s="3"/>
      <c r="BH42" s="4"/>
      <c r="BJ42" s="3">
        <v>454.75</v>
      </c>
      <c r="BK42" s="3">
        <v>1400</v>
      </c>
      <c r="BL42" s="4">
        <v>32.482142857142861</v>
      </c>
      <c r="BN42" s="3">
        <v>542.08970214843748</v>
      </c>
      <c r="BO42" s="3">
        <v>4781.4600219726563</v>
      </c>
      <c r="BP42" s="4">
        <v>11.337325830548114</v>
      </c>
      <c r="BR42" s="3">
        <v>1996.522456817627</v>
      </c>
      <c r="BS42" s="3">
        <v>14416.629959106445</v>
      </c>
      <c r="BT42" s="4">
        <v>13.848745944654691</v>
      </c>
      <c r="BV42" s="3">
        <v>0.3</v>
      </c>
      <c r="BW42" s="3">
        <v>2</v>
      </c>
      <c r="BX42" s="4">
        <v>15</v>
      </c>
      <c r="BZ42" s="3"/>
      <c r="CA42" s="3"/>
      <c r="CB42" s="4"/>
      <c r="CD42" s="18">
        <f t="shared" si="0"/>
        <v>0</v>
      </c>
      <c r="CE42" s="18">
        <f t="shared" si="1"/>
        <v>0</v>
      </c>
      <c r="CF42" s="19" t="e">
        <f t="shared" si="3"/>
        <v>#N/A</v>
      </c>
    </row>
    <row r="43" spans="1:84">
      <c r="A43" s="2">
        <v>37346</v>
      </c>
      <c r="B43" s="3">
        <v>5333.2453047180179</v>
      </c>
      <c r="C43" s="3">
        <v>31433.649978637695</v>
      </c>
      <c r="D43" s="4">
        <f t="shared" si="2"/>
        <v>16.966675229706034</v>
      </c>
      <c r="J43" s="3">
        <v>172</v>
      </c>
      <c r="K43" s="3">
        <v>1500</v>
      </c>
      <c r="L43" s="4">
        <v>11.466666666666667</v>
      </c>
      <c r="N43" s="3"/>
      <c r="O43" s="3"/>
      <c r="P43" s="4"/>
      <c r="R43" s="3">
        <v>57.635996093750002</v>
      </c>
      <c r="S43" s="3">
        <v>445</v>
      </c>
      <c r="T43" s="4">
        <v>12.951909234550563</v>
      </c>
      <c r="V43" s="3">
        <v>36.938500976562501</v>
      </c>
      <c r="W43" s="3">
        <v>445</v>
      </c>
      <c r="X43" s="4">
        <v>8.3007867363061809</v>
      </c>
      <c r="Z43" s="3"/>
      <c r="AA43" s="3"/>
      <c r="AB43" s="4"/>
      <c r="AD43" s="3">
        <v>271.74425292968749</v>
      </c>
      <c r="AE43" s="3">
        <v>1444.3500061035156</v>
      </c>
      <c r="AF43" s="4">
        <v>18.81429375022357</v>
      </c>
      <c r="AG43"/>
      <c r="AH43" s="3">
        <v>437.99449707031249</v>
      </c>
      <c r="AI43" s="3">
        <v>1011.8499984741211</v>
      </c>
      <c r="AJ43" s="4">
        <v>43.286504692475383</v>
      </c>
      <c r="AL43" s="3"/>
      <c r="AM43" s="3"/>
      <c r="AN43" s="4"/>
      <c r="AP43" s="3"/>
      <c r="AQ43" s="3"/>
      <c r="AR43" s="4"/>
      <c r="AT43" s="3">
        <v>102.04969970703125</v>
      </c>
      <c r="AU43" s="3">
        <v>228.45999908447266</v>
      </c>
      <c r="AV43" s="4">
        <v>44.668519704098649</v>
      </c>
      <c r="AX43" s="3">
        <v>905.00469970703125</v>
      </c>
      <c r="AY43" s="3">
        <v>2889</v>
      </c>
      <c r="AZ43" s="4">
        <v>31.325880917515793</v>
      </c>
      <c r="BB43" s="3"/>
      <c r="BC43" s="3"/>
      <c r="BD43" s="4"/>
      <c r="BF43" s="3"/>
      <c r="BG43" s="3"/>
      <c r="BH43" s="4"/>
      <c r="BJ43" s="3">
        <v>454.75</v>
      </c>
      <c r="BK43" s="3">
        <v>1400</v>
      </c>
      <c r="BL43" s="4">
        <v>32.482142857142861</v>
      </c>
      <c r="BN43" s="3">
        <v>621.73749999999995</v>
      </c>
      <c r="BO43" s="3">
        <v>4480</v>
      </c>
      <c r="BP43" s="4">
        <v>13.878069196428569</v>
      </c>
      <c r="BR43" s="3">
        <v>2273.0901582336428</v>
      </c>
      <c r="BS43" s="3">
        <v>17587.989974975586</v>
      </c>
      <c r="BT43" s="4">
        <v>12.924104240836071</v>
      </c>
      <c r="BV43" s="3">
        <v>0.3</v>
      </c>
      <c r="BW43" s="3">
        <v>2</v>
      </c>
      <c r="BX43" s="4">
        <v>15</v>
      </c>
      <c r="BZ43" s="3"/>
      <c r="CA43" s="3"/>
      <c r="CB43" s="4"/>
      <c r="CD43" s="18">
        <f t="shared" si="0"/>
        <v>0</v>
      </c>
      <c r="CE43" s="18">
        <f t="shared" si="1"/>
        <v>0</v>
      </c>
      <c r="CF43" s="19" t="e">
        <f t="shared" si="3"/>
        <v>#N/A</v>
      </c>
    </row>
    <row r="44" spans="1:84">
      <c r="A44" s="2">
        <v>37376</v>
      </c>
      <c r="B44" s="3">
        <v>7135.0138056945798</v>
      </c>
      <c r="C44" s="3">
        <v>38016.049987792969</v>
      </c>
      <c r="D44" s="4">
        <f t="shared" si="2"/>
        <v>18.768424936272041</v>
      </c>
      <c r="J44" s="3">
        <v>373</v>
      </c>
      <c r="K44" s="3">
        <v>1800</v>
      </c>
      <c r="L44" s="4">
        <v>20.722222222222221</v>
      </c>
      <c r="N44" s="3"/>
      <c r="O44" s="3"/>
      <c r="P44" s="4"/>
      <c r="R44" s="3">
        <v>57.635996093750002</v>
      </c>
      <c r="S44" s="3">
        <v>445</v>
      </c>
      <c r="T44" s="4">
        <v>12.951909234550563</v>
      </c>
      <c r="V44" s="3">
        <v>36.938500976562501</v>
      </c>
      <c r="W44" s="3">
        <v>445</v>
      </c>
      <c r="X44" s="4">
        <v>8.3007867363061809</v>
      </c>
      <c r="Z44" s="3"/>
      <c r="AA44" s="3"/>
      <c r="AB44" s="4"/>
      <c r="AD44" s="3">
        <v>271.74425292968749</v>
      </c>
      <c r="AE44" s="3">
        <v>1444.3500061035156</v>
      </c>
      <c r="AF44" s="4">
        <v>18.81429375022357</v>
      </c>
      <c r="AG44"/>
      <c r="AH44" s="3">
        <v>437.99449707031249</v>
      </c>
      <c r="AI44" s="3">
        <v>1011.8499984741211</v>
      </c>
      <c r="AJ44" s="4">
        <v>43.286504692475383</v>
      </c>
      <c r="AL44" s="3"/>
      <c r="AM44" s="3"/>
      <c r="AN44" s="4"/>
      <c r="AP44" s="3"/>
      <c r="AQ44" s="3"/>
      <c r="AR44" s="4"/>
      <c r="AT44" s="3">
        <v>102.04969970703125</v>
      </c>
      <c r="AU44" s="3">
        <v>228.45999908447266</v>
      </c>
      <c r="AV44" s="4">
        <v>44.668519704098649</v>
      </c>
      <c r="AX44" s="3">
        <v>905.00469970703125</v>
      </c>
      <c r="AY44" s="3">
        <v>2889</v>
      </c>
      <c r="AZ44" s="4">
        <v>31.325880917515793</v>
      </c>
      <c r="BB44" s="3">
        <v>612.09100097656255</v>
      </c>
      <c r="BC44" s="3">
        <v>1660.4000091552734</v>
      </c>
      <c r="BD44" s="4">
        <v>36.864068754610713</v>
      </c>
      <c r="BF44" s="3"/>
      <c r="BG44" s="3"/>
      <c r="BH44" s="4"/>
      <c r="BJ44" s="3">
        <v>454.75</v>
      </c>
      <c r="BK44" s="3">
        <v>1400</v>
      </c>
      <c r="BL44" s="4">
        <v>32.482142857142861</v>
      </c>
      <c r="BN44" s="3">
        <v>675.73749999999995</v>
      </c>
      <c r="BO44" s="3">
        <v>5080</v>
      </c>
      <c r="BP44" s="4">
        <v>13.301919291338582</v>
      </c>
      <c r="BR44" s="3">
        <v>3119.7676582336426</v>
      </c>
      <c r="BS44" s="3">
        <v>21209.989974975586</v>
      </c>
      <c r="BT44" s="4">
        <v>14.708953950070095</v>
      </c>
      <c r="BV44" s="3">
        <v>88.3</v>
      </c>
      <c r="BW44" s="3">
        <v>402</v>
      </c>
      <c r="BX44" s="4">
        <v>21.965174129353233</v>
      </c>
      <c r="BZ44" s="3"/>
      <c r="CA44" s="3"/>
      <c r="CB44" s="4"/>
      <c r="CD44" s="18">
        <f t="shared" si="0"/>
        <v>0</v>
      </c>
      <c r="CE44" s="18">
        <f t="shared" si="1"/>
        <v>0</v>
      </c>
      <c r="CF44" s="19" t="e">
        <f t="shared" si="3"/>
        <v>#N/A</v>
      </c>
    </row>
    <row r="45" spans="1:84">
      <c r="A45" s="2">
        <v>37407</v>
      </c>
      <c r="B45" s="3">
        <v>10164.15630569458</v>
      </c>
      <c r="C45" s="3">
        <v>42580.049987792969</v>
      </c>
      <c r="D45" s="4">
        <f t="shared" si="2"/>
        <v>23.870700735693084</v>
      </c>
      <c r="J45" s="3">
        <v>373</v>
      </c>
      <c r="K45" s="3">
        <v>1800</v>
      </c>
      <c r="L45" s="4">
        <v>20.722222222222221</v>
      </c>
      <c r="N45" s="3"/>
      <c r="O45" s="3"/>
      <c r="P45" s="4"/>
      <c r="R45" s="3">
        <v>50.885996093750002</v>
      </c>
      <c r="S45" s="3">
        <v>220</v>
      </c>
      <c r="T45" s="4">
        <v>23.129998224431819</v>
      </c>
      <c r="V45" s="3">
        <v>36.938500976562501</v>
      </c>
      <c r="W45" s="3">
        <v>445</v>
      </c>
      <c r="X45" s="4">
        <v>8.3007867363061809</v>
      </c>
      <c r="Z45" s="3"/>
      <c r="AA45" s="3"/>
      <c r="AB45" s="4"/>
      <c r="AD45" s="3">
        <v>211.74425292968749</v>
      </c>
      <c r="AE45" s="3">
        <v>944.35000610351563</v>
      </c>
      <c r="AF45" s="4">
        <v>22.422221799242195</v>
      </c>
      <c r="AG45"/>
      <c r="AH45" s="3">
        <v>437.99449707031249</v>
      </c>
      <c r="AI45" s="3">
        <v>1011.8499984741211</v>
      </c>
      <c r="AJ45" s="4">
        <v>43.286504692475383</v>
      </c>
      <c r="AL45" s="3"/>
      <c r="AM45" s="3"/>
      <c r="AN45" s="4"/>
      <c r="AP45" s="3"/>
      <c r="AQ45" s="3"/>
      <c r="AR45" s="4"/>
      <c r="AT45" s="3">
        <v>102.04969970703125</v>
      </c>
      <c r="AU45" s="3">
        <v>228.45999908447266</v>
      </c>
      <c r="AV45" s="4">
        <v>44.668519704098649</v>
      </c>
      <c r="AX45" s="3">
        <v>931.12969970703125</v>
      </c>
      <c r="AY45" s="3">
        <v>3164</v>
      </c>
      <c r="AZ45" s="4">
        <v>29.428877993269005</v>
      </c>
      <c r="BB45" s="3">
        <v>3547.2710009765624</v>
      </c>
      <c r="BC45" s="3">
        <v>6189.4000091552734</v>
      </c>
      <c r="BD45" s="4">
        <v>57.312033407591834</v>
      </c>
      <c r="BF45" s="3"/>
      <c r="BG45" s="3"/>
      <c r="BH45" s="4"/>
      <c r="BJ45" s="3">
        <v>454.75</v>
      </c>
      <c r="BK45" s="3">
        <v>1400</v>
      </c>
      <c r="BL45" s="4">
        <v>32.482142857142861</v>
      </c>
      <c r="BN45" s="3">
        <v>675.73749999999995</v>
      </c>
      <c r="BO45" s="3">
        <v>5080</v>
      </c>
      <c r="BP45" s="4">
        <v>13.301919291338582</v>
      </c>
      <c r="BR45" s="3">
        <v>3254.3551582336427</v>
      </c>
      <c r="BS45" s="3">
        <v>21694.989974975586</v>
      </c>
      <c r="BT45" s="4">
        <v>15.000491643404434</v>
      </c>
      <c r="BV45" s="3">
        <v>88.3</v>
      </c>
      <c r="BW45" s="3">
        <v>402</v>
      </c>
      <c r="BX45" s="4">
        <v>21.965174129353233</v>
      </c>
      <c r="BZ45" s="3"/>
      <c r="CA45" s="3"/>
      <c r="CB45" s="4"/>
      <c r="CD45" s="18">
        <f t="shared" si="0"/>
        <v>0</v>
      </c>
      <c r="CE45" s="18">
        <f t="shared" si="1"/>
        <v>0</v>
      </c>
      <c r="CF45" s="19" t="e">
        <f t="shared" si="3"/>
        <v>#N/A</v>
      </c>
    </row>
    <row r="46" spans="1:84">
      <c r="A46" s="2">
        <v>37437</v>
      </c>
      <c r="B46" s="3">
        <v>10831.994801788331</v>
      </c>
      <c r="C46" s="3">
        <v>45382.699981689453</v>
      </c>
      <c r="D46" s="4">
        <f t="shared" si="2"/>
        <v>23.868114515352133</v>
      </c>
      <c r="J46" s="3">
        <v>373</v>
      </c>
      <c r="K46" s="3">
        <v>1800</v>
      </c>
      <c r="L46" s="4">
        <v>20.722222222222221</v>
      </c>
      <c r="N46" s="3"/>
      <c r="O46" s="3"/>
      <c r="P46" s="4"/>
      <c r="R46" s="3">
        <v>50.885996093750002</v>
      </c>
      <c r="S46" s="3">
        <v>220</v>
      </c>
      <c r="T46" s="4">
        <v>23.129998224431819</v>
      </c>
      <c r="V46" s="3">
        <v>36.938500976562501</v>
      </c>
      <c r="W46" s="3">
        <v>445</v>
      </c>
      <c r="X46" s="4">
        <v>8.3007867363061809</v>
      </c>
      <c r="Z46" s="3"/>
      <c r="AA46" s="3"/>
      <c r="AB46" s="4"/>
      <c r="AD46" s="3">
        <v>211.74425292968749</v>
      </c>
      <c r="AE46" s="3">
        <v>944.35000610351563</v>
      </c>
      <c r="AF46" s="4">
        <v>22.422221799242195</v>
      </c>
      <c r="AG46"/>
      <c r="AH46" s="3">
        <v>437.99449707031249</v>
      </c>
      <c r="AI46" s="3">
        <v>1011.8499984741211</v>
      </c>
      <c r="AJ46" s="4">
        <v>43.286504692475383</v>
      </c>
      <c r="AL46" s="3"/>
      <c r="AM46" s="3"/>
      <c r="AN46" s="4"/>
      <c r="AP46" s="3"/>
      <c r="AQ46" s="3"/>
      <c r="AR46" s="4"/>
      <c r="AT46" s="3">
        <v>102.04969970703125</v>
      </c>
      <c r="AU46" s="3">
        <v>228.45999908447266</v>
      </c>
      <c r="AV46" s="4">
        <v>44.668519704098649</v>
      </c>
      <c r="AX46" s="3">
        <v>925.37969970703125</v>
      </c>
      <c r="AY46" s="3">
        <v>3049</v>
      </c>
      <c r="AZ46" s="4">
        <v>30.350268931027593</v>
      </c>
      <c r="BB46" s="3">
        <v>3687.4844970703125</v>
      </c>
      <c r="BC46" s="3">
        <v>6427.0500030517578</v>
      </c>
      <c r="BD46" s="4">
        <v>57.374448546679787</v>
      </c>
      <c r="BF46" s="3">
        <v>332.75</v>
      </c>
      <c r="BG46" s="3">
        <v>1200</v>
      </c>
      <c r="BH46" s="4">
        <v>27.729166666666664</v>
      </c>
      <c r="BJ46" s="3">
        <v>434.75</v>
      </c>
      <c r="BK46" s="3">
        <v>1200</v>
      </c>
      <c r="BL46" s="4">
        <v>36.229166666666671</v>
      </c>
      <c r="BN46" s="3">
        <v>816.23749999999995</v>
      </c>
      <c r="BO46" s="3">
        <v>5905</v>
      </c>
      <c r="BP46" s="4">
        <v>13.822819644369178</v>
      </c>
      <c r="BR46" s="3">
        <v>3334.4801582336427</v>
      </c>
      <c r="BS46" s="3">
        <v>22549.989974975586</v>
      </c>
      <c r="BT46" s="4">
        <v>14.787058273347425</v>
      </c>
      <c r="BV46" s="3">
        <v>88.3</v>
      </c>
      <c r="BW46" s="3">
        <v>402</v>
      </c>
      <c r="BX46" s="4">
        <v>21.965174129353233</v>
      </c>
      <c r="BZ46" s="3"/>
      <c r="CA46" s="3"/>
      <c r="CB46" s="4"/>
      <c r="CD46" s="18">
        <f t="shared" si="0"/>
        <v>0</v>
      </c>
      <c r="CE46" s="18">
        <f t="shared" si="1"/>
        <v>0</v>
      </c>
      <c r="CF46" s="19" t="e">
        <f t="shared" si="3"/>
        <v>#N/A</v>
      </c>
    </row>
    <row r="47" spans="1:84">
      <c r="A47" s="2">
        <v>37468</v>
      </c>
      <c r="B47" s="3">
        <v>11395.04480178833</v>
      </c>
      <c r="C47" s="3">
        <v>48181.949981689453</v>
      </c>
      <c r="D47" s="4">
        <f t="shared" si="2"/>
        <v>23.650028290923842</v>
      </c>
      <c r="J47" s="3">
        <v>373</v>
      </c>
      <c r="K47" s="3">
        <v>1800</v>
      </c>
      <c r="L47" s="4">
        <v>20.722222222222221</v>
      </c>
      <c r="N47" s="3">
        <v>39</v>
      </c>
      <c r="O47" s="3">
        <v>130</v>
      </c>
      <c r="P47" s="4">
        <v>30</v>
      </c>
      <c r="R47" s="3">
        <v>50.885996093750002</v>
      </c>
      <c r="S47" s="3">
        <v>220</v>
      </c>
      <c r="T47" s="4">
        <v>23.129998224431819</v>
      </c>
      <c r="V47" s="3">
        <v>36.938500976562501</v>
      </c>
      <c r="W47" s="3">
        <v>445</v>
      </c>
      <c r="X47" s="4">
        <v>8.3007867363061809</v>
      </c>
      <c r="Z47" s="3"/>
      <c r="AA47" s="3"/>
      <c r="AB47" s="4"/>
      <c r="AD47" s="3">
        <v>211.74425292968749</v>
      </c>
      <c r="AE47" s="3">
        <v>944.35000610351563</v>
      </c>
      <c r="AF47" s="4">
        <v>22.422221799242195</v>
      </c>
      <c r="AG47"/>
      <c r="AH47" s="3">
        <v>437.99449707031249</v>
      </c>
      <c r="AI47" s="3">
        <v>1011.8499984741211</v>
      </c>
      <c r="AJ47" s="4">
        <v>43.286504692475383</v>
      </c>
      <c r="AL47" s="3"/>
      <c r="AM47" s="3"/>
      <c r="AN47" s="4"/>
      <c r="AP47" s="3"/>
      <c r="AQ47" s="3"/>
      <c r="AR47" s="4"/>
      <c r="AT47" s="3">
        <v>121.24969970703125</v>
      </c>
      <c r="AU47" s="3">
        <v>388.45999908447266</v>
      </c>
      <c r="AV47" s="4">
        <v>31.212917673066482</v>
      </c>
      <c r="AX47" s="3">
        <v>925.37969970703125</v>
      </c>
      <c r="AY47" s="3">
        <v>3049</v>
      </c>
      <c r="AZ47" s="4">
        <v>30.350268931027593</v>
      </c>
      <c r="BB47" s="3">
        <v>3687.4844970703125</v>
      </c>
      <c r="BC47" s="3">
        <v>6427.0500030517578</v>
      </c>
      <c r="BD47" s="4">
        <v>57.374448546679787</v>
      </c>
      <c r="BF47" s="3">
        <v>332.75</v>
      </c>
      <c r="BG47" s="3">
        <v>1200</v>
      </c>
      <c r="BH47" s="4">
        <v>27.729166666666664</v>
      </c>
      <c r="BJ47" s="3">
        <v>434.75</v>
      </c>
      <c r="BK47" s="3">
        <v>1200</v>
      </c>
      <c r="BL47" s="4">
        <v>36.229166666666671</v>
      </c>
      <c r="BN47" s="3">
        <v>834.23749999999995</v>
      </c>
      <c r="BO47" s="3">
        <v>6205</v>
      </c>
      <c r="BP47" s="4">
        <v>13.44460112812248</v>
      </c>
      <c r="BR47" s="3">
        <v>3756.3301582336426</v>
      </c>
      <c r="BS47" s="3">
        <v>24659.239974975586</v>
      </c>
      <c r="BT47" s="4">
        <v>15.232951875425194</v>
      </c>
      <c r="BV47" s="3">
        <v>153.30000000000001</v>
      </c>
      <c r="BW47" s="3">
        <v>502</v>
      </c>
      <c r="BX47" s="4">
        <v>30.53784860557769</v>
      </c>
      <c r="BZ47" s="3"/>
      <c r="CA47" s="3"/>
      <c r="CB47" s="4"/>
      <c r="CD47" s="18">
        <f t="shared" si="0"/>
        <v>0</v>
      </c>
      <c r="CE47" s="18">
        <f t="shared" si="1"/>
        <v>0</v>
      </c>
      <c r="CF47" s="19" t="e">
        <f t="shared" si="3"/>
        <v>#N/A</v>
      </c>
    </row>
    <row r="48" spans="1:84">
      <c r="A48" s="2">
        <v>37499</v>
      </c>
      <c r="B48" s="3">
        <v>11651.29480178833</v>
      </c>
      <c r="C48" s="3">
        <v>50531.949981689453</v>
      </c>
      <c r="D48" s="4">
        <f t="shared" si="2"/>
        <v>23.057283176307752</v>
      </c>
      <c r="J48" s="3">
        <v>373</v>
      </c>
      <c r="K48" s="3">
        <v>1800</v>
      </c>
      <c r="L48" s="4">
        <v>20.722222222222221</v>
      </c>
      <c r="N48" s="3">
        <v>39</v>
      </c>
      <c r="O48" s="3">
        <v>130</v>
      </c>
      <c r="P48" s="4">
        <v>30</v>
      </c>
      <c r="R48" s="3">
        <v>50.885996093750002</v>
      </c>
      <c r="S48" s="3">
        <v>220</v>
      </c>
      <c r="T48" s="4">
        <v>23.129998224431819</v>
      </c>
      <c r="V48" s="3">
        <v>36.938500976562501</v>
      </c>
      <c r="W48" s="3">
        <v>445</v>
      </c>
      <c r="X48" s="4">
        <v>8.3007867363061809</v>
      </c>
      <c r="Z48" s="3"/>
      <c r="AA48" s="3"/>
      <c r="AB48" s="4"/>
      <c r="AD48" s="3">
        <v>333.24425292968749</v>
      </c>
      <c r="AE48" s="3">
        <v>2769.3500061035156</v>
      </c>
      <c r="AF48" s="4">
        <v>12.033302117653349</v>
      </c>
      <c r="AG48"/>
      <c r="AH48" s="3">
        <v>437.99449707031249</v>
      </c>
      <c r="AI48" s="3">
        <v>1011.8499984741211</v>
      </c>
      <c r="AJ48" s="4">
        <v>43.286504692475383</v>
      </c>
      <c r="AL48" s="3"/>
      <c r="AM48" s="3"/>
      <c r="AN48" s="4"/>
      <c r="AP48" s="3"/>
      <c r="AQ48" s="3"/>
      <c r="AR48" s="4"/>
      <c r="AT48" s="3">
        <v>121.24969970703125</v>
      </c>
      <c r="AU48" s="3">
        <v>388.45999908447266</v>
      </c>
      <c r="AV48" s="4">
        <v>31.212917673066482</v>
      </c>
      <c r="AX48" s="3">
        <v>925.37969970703125</v>
      </c>
      <c r="AY48" s="3">
        <v>3049</v>
      </c>
      <c r="AZ48" s="4">
        <v>30.350268931027593</v>
      </c>
      <c r="BB48" s="3">
        <v>3687.4844970703125</v>
      </c>
      <c r="BC48" s="3">
        <v>6427.0500030517578</v>
      </c>
      <c r="BD48" s="4">
        <v>57.374448546679787</v>
      </c>
      <c r="BF48" s="3">
        <v>332.75</v>
      </c>
      <c r="BG48" s="3">
        <v>1200</v>
      </c>
      <c r="BH48" s="4">
        <v>27.729166666666664</v>
      </c>
      <c r="BJ48" s="3">
        <v>434.75</v>
      </c>
      <c r="BK48" s="3">
        <v>1200</v>
      </c>
      <c r="BL48" s="4">
        <v>36.229166666666671</v>
      </c>
      <c r="BN48" s="3">
        <v>834.23749999999995</v>
      </c>
      <c r="BO48" s="3">
        <v>6205</v>
      </c>
      <c r="BP48" s="4">
        <v>13.44460112812248</v>
      </c>
      <c r="BR48" s="3">
        <v>3891.0801582336426</v>
      </c>
      <c r="BS48" s="3">
        <v>25184.239974975586</v>
      </c>
      <c r="BT48" s="4">
        <v>15.450456960781937</v>
      </c>
      <c r="BV48" s="3">
        <v>153.30000000000001</v>
      </c>
      <c r="BW48" s="3">
        <v>502</v>
      </c>
      <c r="BX48" s="4">
        <v>30.53784860557769</v>
      </c>
      <c r="BZ48" s="3"/>
      <c r="CA48" s="3"/>
      <c r="CB48" s="4"/>
      <c r="CD48" s="18">
        <f t="shared" si="0"/>
        <v>0</v>
      </c>
      <c r="CE48" s="18">
        <f t="shared" si="1"/>
        <v>0</v>
      </c>
      <c r="CF48" s="19" t="e">
        <f t="shared" si="3"/>
        <v>#N/A</v>
      </c>
    </row>
    <row r="49" spans="1:84">
      <c r="A49" s="2">
        <v>37529</v>
      </c>
      <c r="B49" s="3">
        <v>12507.60070022583</v>
      </c>
      <c r="C49" s="3">
        <v>53204.939964294434</v>
      </c>
      <c r="D49" s="4">
        <f t="shared" si="2"/>
        <v>23.508344730056301</v>
      </c>
      <c r="J49" s="3">
        <v>386.125</v>
      </c>
      <c r="K49" s="3">
        <v>1925</v>
      </c>
      <c r="L49" s="4">
        <v>20.058441558441558</v>
      </c>
      <c r="N49" s="3">
        <v>40.305</v>
      </c>
      <c r="O49" s="3">
        <v>304</v>
      </c>
      <c r="P49" s="4">
        <v>13.258223684210527</v>
      </c>
      <c r="R49" s="3">
        <v>50.885996093750002</v>
      </c>
      <c r="S49" s="3">
        <v>220</v>
      </c>
      <c r="T49" s="4">
        <v>23.129998224431819</v>
      </c>
      <c r="V49" s="3">
        <v>36.938500976562501</v>
      </c>
      <c r="W49" s="3">
        <v>445</v>
      </c>
      <c r="X49" s="4">
        <v>8.3007867363061809</v>
      </c>
      <c r="Z49" s="3"/>
      <c r="AA49" s="3"/>
      <c r="AB49" s="4"/>
      <c r="AD49" s="3">
        <v>333.24425292968749</v>
      </c>
      <c r="AE49" s="3">
        <v>2769.3500061035156</v>
      </c>
      <c r="AF49" s="4">
        <v>12.033302117653349</v>
      </c>
      <c r="AG49"/>
      <c r="AH49" s="3">
        <v>380.72500000000002</v>
      </c>
      <c r="AI49" s="3">
        <v>890</v>
      </c>
      <c r="AJ49" s="4">
        <v>42.778089887640455</v>
      </c>
      <c r="AL49" s="3"/>
      <c r="AM49" s="3"/>
      <c r="AN49" s="4"/>
      <c r="AP49" s="3"/>
      <c r="AQ49" s="3"/>
      <c r="AR49" s="4"/>
      <c r="AT49" s="3">
        <v>121.24969970703125</v>
      </c>
      <c r="AU49" s="3">
        <v>388.45999908447266</v>
      </c>
      <c r="AV49" s="4">
        <v>31.212917673066482</v>
      </c>
      <c r="AX49" s="3">
        <v>925.37969970703125</v>
      </c>
      <c r="AY49" s="3">
        <v>3049</v>
      </c>
      <c r="AZ49" s="4">
        <v>30.350268931027593</v>
      </c>
      <c r="BB49" s="3">
        <v>4893.4419970703129</v>
      </c>
      <c r="BC49" s="3">
        <v>8826.0500030517578</v>
      </c>
      <c r="BD49" s="4">
        <v>55.443171015101001</v>
      </c>
      <c r="BF49" s="3">
        <v>332.75</v>
      </c>
      <c r="BG49" s="3">
        <v>1200</v>
      </c>
      <c r="BH49" s="4">
        <v>27.729166666666664</v>
      </c>
      <c r="BJ49" s="3">
        <v>434.75</v>
      </c>
      <c r="BK49" s="3">
        <v>1200</v>
      </c>
      <c r="BL49" s="4">
        <v>36.229166666666671</v>
      </c>
      <c r="BN49" s="3">
        <v>638.35</v>
      </c>
      <c r="BO49" s="3">
        <v>5170</v>
      </c>
      <c r="BP49" s="4">
        <v>12.347195357833655</v>
      </c>
      <c r="BR49" s="3">
        <v>3780.1555537414552</v>
      </c>
      <c r="BS49" s="3">
        <v>26316.079956054688</v>
      </c>
      <c r="BT49" s="4">
        <v>14.364432544869715</v>
      </c>
      <c r="BV49" s="3">
        <v>153.30000000000001</v>
      </c>
      <c r="BW49" s="3">
        <v>502</v>
      </c>
      <c r="BX49" s="4">
        <v>30.53784860557769</v>
      </c>
      <c r="BZ49" s="3"/>
      <c r="CA49" s="3"/>
      <c r="CB49" s="4"/>
      <c r="CD49" s="18">
        <f t="shared" si="0"/>
        <v>0</v>
      </c>
      <c r="CE49" s="18">
        <f t="shared" si="1"/>
        <v>0</v>
      </c>
      <c r="CF49" s="19" t="e">
        <f t="shared" si="3"/>
        <v>#N/A</v>
      </c>
    </row>
    <row r="50" spans="1:84">
      <c r="A50" s="2">
        <v>37560</v>
      </c>
      <c r="B50" s="3">
        <v>13069.493449249268</v>
      </c>
      <c r="C50" s="3">
        <v>53986.439964294434</v>
      </c>
      <c r="D50" s="4">
        <f t="shared" si="2"/>
        <v>24.20884477267472</v>
      </c>
      <c r="J50" s="3">
        <v>361.125</v>
      </c>
      <c r="K50" s="3">
        <v>1825</v>
      </c>
      <c r="L50" s="4">
        <v>19.787671232876715</v>
      </c>
      <c r="N50" s="3">
        <v>48.611249999999998</v>
      </c>
      <c r="O50" s="3">
        <v>525.5</v>
      </c>
      <c r="P50" s="4">
        <v>9.2504757373929589</v>
      </c>
      <c r="R50" s="3">
        <v>50.885996093750002</v>
      </c>
      <c r="S50" s="3">
        <v>220</v>
      </c>
      <c r="T50" s="4">
        <v>23.129998224431819</v>
      </c>
      <c r="V50" s="3">
        <v>76.2</v>
      </c>
      <c r="W50" s="3">
        <v>650</v>
      </c>
      <c r="X50" s="4">
        <v>11.723076923076924</v>
      </c>
      <c r="Z50" s="3">
        <v>94</v>
      </c>
      <c r="AA50" s="3">
        <v>235</v>
      </c>
      <c r="AB50" s="4">
        <v>40</v>
      </c>
      <c r="AD50" s="3">
        <v>333.24425292968749</v>
      </c>
      <c r="AE50" s="3">
        <v>2769.3500061035156</v>
      </c>
      <c r="AF50" s="4">
        <v>12.033302117653349</v>
      </c>
      <c r="AG50"/>
      <c r="AH50" s="3">
        <v>380.72500000000002</v>
      </c>
      <c r="AI50" s="3">
        <v>890</v>
      </c>
      <c r="AJ50" s="4">
        <v>42.778089887640455</v>
      </c>
      <c r="AL50" s="3"/>
      <c r="AM50" s="3"/>
      <c r="AN50" s="4"/>
      <c r="AP50" s="3"/>
      <c r="AQ50" s="3"/>
      <c r="AR50" s="4"/>
      <c r="AT50" s="3">
        <v>121.24969970703125</v>
      </c>
      <c r="AU50" s="3">
        <v>388.45999908447266</v>
      </c>
      <c r="AV50" s="4">
        <v>31.212917673066482</v>
      </c>
      <c r="AX50" s="3">
        <v>1076.1296997070313</v>
      </c>
      <c r="AY50" s="3">
        <v>3274</v>
      </c>
      <c r="AZ50" s="4">
        <v>32.868958451650315</v>
      </c>
      <c r="BB50" s="3">
        <v>5055.4419970703129</v>
      </c>
      <c r="BC50" s="3">
        <v>9026.0500030517578</v>
      </c>
      <c r="BD50" s="4">
        <v>56.009461451698584</v>
      </c>
      <c r="BF50" s="3"/>
      <c r="BG50" s="3"/>
      <c r="BH50" s="4"/>
      <c r="BJ50" s="3">
        <v>435.27499999999998</v>
      </c>
      <c r="BK50" s="3">
        <v>1305</v>
      </c>
      <c r="BL50" s="4">
        <v>33.354406130268202</v>
      </c>
      <c r="BN50" s="3">
        <v>638.35</v>
      </c>
      <c r="BO50" s="3">
        <v>5170</v>
      </c>
      <c r="BP50" s="4">
        <v>12.347195357833655</v>
      </c>
      <c r="BR50" s="3">
        <v>3840.1555537414552</v>
      </c>
      <c r="BS50" s="3">
        <v>26766.079956054688</v>
      </c>
      <c r="BT50" s="4">
        <v>14.347097371174009</v>
      </c>
      <c r="BV50" s="3">
        <v>153.30000000000001</v>
      </c>
      <c r="BW50" s="3">
        <v>502</v>
      </c>
      <c r="BX50" s="4">
        <v>30.53784860557769</v>
      </c>
      <c r="BZ50" s="3">
        <v>404.8</v>
      </c>
      <c r="CA50" s="3">
        <v>440</v>
      </c>
      <c r="CB50" s="4">
        <v>92</v>
      </c>
      <c r="CD50" s="18">
        <f t="shared" si="0"/>
        <v>0</v>
      </c>
      <c r="CE50" s="18">
        <f t="shared" si="1"/>
        <v>0</v>
      </c>
      <c r="CF50" s="19" t="e">
        <f t="shared" si="3"/>
        <v>#N/A</v>
      </c>
    </row>
    <row r="51" spans="1:84">
      <c r="A51" s="2">
        <v>37590</v>
      </c>
      <c r="B51" s="3">
        <v>12851.765038604737</v>
      </c>
      <c r="C51" s="3">
        <v>51505.589988708496</v>
      </c>
      <c r="D51" s="4">
        <f t="shared" si="2"/>
        <v>24.952175174427111</v>
      </c>
      <c r="J51" s="3">
        <v>361.125</v>
      </c>
      <c r="K51" s="3">
        <v>1825</v>
      </c>
      <c r="L51" s="4">
        <v>19.787671232876715</v>
      </c>
      <c r="N51" s="3">
        <v>48.611249999999998</v>
      </c>
      <c r="O51" s="3">
        <v>525.5</v>
      </c>
      <c r="P51" s="4">
        <v>9.2504757373929589</v>
      </c>
      <c r="R51" s="3">
        <v>50.885996093750002</v>
      </c>
      <c r="S51" s="3">
        <v>220</v>
      </c>
      <c r="T51" s="4">
        <v>23.129998224431819</v>
      </c>
      <c r="V51" s="3">
        <v>76.2</v>
      </c>
      <c r="W51" s="3">
        <v>650</v>
      </c>
      <c r="X51" s="4">
        <v>11.723076923076924</v>
      </c>
      <c r="Z51" s="3">
        <v>94</v>
      </c>
      <c r="AA51" s="3">
        <v>235</v>
      </c>
      <c r="AB51" s="4">
        <v>40</v>
      </c>
      <c r="AD51" s="3">
        <v>333.24425292968749</v>
      </c>
      <c r="AE51" s="3">
        <v>2769.3500061035156</v>
      </c>
      <c r="AF51" s="4">
        <v>12.033302117653349</v>
      </c>
      <c r="AG51"/>
      <c r="AH51" s="3">
        <v>380.72500000000002</v>
      </c>
      <c r="AI51" s="3">
        <v>890</v>
      </c>
      <c r="AJ51" s="4">
        <v>42.778089887640455</v>
      </c>
      <c r="AL51" s="3"/>
      <c r="AM51" s="3"/>
      <c r="AN51" s="4"/>
      <c r="AP51" s="3"/>
      <c r="AQ51" s="3"/>
      <c r="AR51" s="4"/>
      <c r="AT51" s="3">
        <v>121.24969970703125</v>
      </c>
      <c r="AU51" s="3">
        <v>388.45999908447266</v>
      </c>
      <c r="AV51" s="4">
        <v>31.212917673066482</v>
      </c>
      <c r="AX51" s="3">
        <v>1067.8796997070313</v>
      </c>
      <c r="AY51" s="3">
        <v>2999</v>
      </c>
      <c r="AZ51" s="4">
        <v>35.607859276659923</v>
      </c>
      <c r="BB51" s="3">
        <v>5055.4419970703129</v>
      </c>
      <c r="BC51" s="3">
        <v>9026.0500030517578</v>
      </c>
      <c r="BD51" s="4">
        <v>56.009461451698584</v>
      </c>
      <c r="BF51" s="3"/>
      <c r="BG51" s="3"/>
      <c r="BH51" s="4"/>
      <c r="BJ51" s="3">
        <v>435.27499999999998</v>
      </c>
      <c r="BK51" s="3">
        <v>1305</v>
      </c>
      <c r="BL51" s="4">
        <v>33.354406130268202</v>
      </c>
      <c r="BN51" s="3">
        <v>638.35</v>
      </c>
      <c r="BO51" s="3">
        <v>5170</v>
      </c>
      <c r="BP51" s="4">
        <v>12.347195357833655</v>
      </c>
      <c r="BR51" s="3">
        <v>3630.6771430969238</v>
      </c>
      <c r="BS51" s="3">
        <v>24560.22998046875</v>
      </c>
      <c r="BT51" s="4">
        <v>14.782748964420037</v>
      </c>
      <c r="BV51" s="3">
        <v>153.30000000000001</v>
      </c>
      <c r="BW51" s="3">
        <v>502</v>
      </c>
      <c r="BX51" s="4">
        <v>30.53784860557769</v>
      </c>
      <c r="BZ51" s="3">
        <v>404.8</v>
      </c>
      <c r="CA51" s="3">
        <v>440</v>
      </c>
      <c r="CB51" s="4">
        <v>92</v>
      </c>
      <c r="CD51" s="18">
        <f t="shared" si="0"/>
        <v>0</v>
      </c>
      <c r="CE51" s="18">
        <f t="shared" si="1"/>
        <v>0</v>
      </c>
      <c r="CF51" s="19" t="e">
        <f t="shared" si="3"/>
        <v>#N/A</v>
      </c>
    </row>
    <row r="52" spans="1:84">
      <c r="A52" s="2">
        <v>37621</v>
      </c>
      <c r="B52" s="3">
        <v>13176.705038604736</v>
      </c>
      <c r="C52" s="3">
        <v>53561.790000915527</v>
      </c>
      <c r="D52" s="4">
        <f t="shared" si="2"/>
        <v>24.600942273175537</v>
      </c>
      <c r="J52" s="3">
        <v>361.125</v>
      </c>
      <c r="K52" s="3">
        <v>1825</v>
      </c>
      <c r="L52" s="4">
        <v>19.787671232876715</v>
      </c>
      <c r="N52" s="3">
        <v>48.611249999999998</v>
      </c>
      <c r="O52" s="3">
        <v>525.5</v>
      </c>
      <c r="P52" s="4">
        <v>9.2504757373929589</v>
      </c>
      <c r="R52" s="3">
        <v>50.885996093750002</v>
      </c>
      <c r="S52" s="3">
        <v>220</v>
      </c>
      <c r="T52" s="4">
        <v>23.129998224431819</v>
      </c>
      <c r="V52" s="3">
        <v>76.2</v>
      </c>
      <c r="W52" s="3">
        <v>650</v>
      </c>
      <c r="X52" s="4">
        <v>11.723076923076924</v>
      </c>
      <c r="Z52" s="3">
        <v>94</v>
      </c>
      <c r="AA52" s="3">
        <v>235</v>
      </c>
      <c r="AB52" s="4">
        <v>40</v>
      </c>
      <c r="AD52" s="3">
        <v>333.24425292968749</v>
      </c>
      <c r="AE52" s="3">
        <v>2769.3500061035156</v>
      </c>
      <c r="AF52" s="4">
        <v>12.033302117653349</v>
      </c>
      <c r="AG52"/>
      <c r="AH52" s="3">
        <v>380.72500000000002</v>
      </c>
      <c r="AI52" s="3">
        <v>890</v>
      </c>
      <c r="AJ52" s="4">
        <v>42.778089887640455</v>
      </c>
      <c r="AL52" s="3"/>
      <c r="AM52" s="3"/>
      <c r="AN52" s="4"/>
      <c r="AP52" s="3"/>
      <c r="AQ52" s="3"/>
      <c r="AR52" s="4"/>
      <c r="AT52" s="3">
        <v>102.04969970703125</v>
      </c>
      <c r="AU52" s="3">
        <v>228.45999908447266</v>
      </c>
      <c r="AV52" s="4">
        <v>44.668519704098649</v>
      </c>
      <c r="AX52" s="3">
        <v>1026.7546997070313</v>
      </c>
      <c r="AY52" s="3">
        <v>2424</v>
      </c>
      <c r="AZ52" s="4">
        <v>42.357867149630003</v>
      </c>
      <c r="BB52" s="3">
        <v>5055.4419970703129</v>
      </c>
      <c r="BC52" s="3">
        <v>9026.0500030517578</v>
      </c>
      <c r="BD52" s="4">
        <v>56.009461451698584</v>
      </c>
      <c r="BF52" s="3">
        <v>96.75</v>
      </c>
      <c r="BG52" s="3">
        <v>150</v>
      </c>
      <c r="BH52" s="4">
        <v>64.5</v>
      </c>
      <c r="BJ52" s="3">
        <v>435.27499999999998</v>
      </c>
      <c r="BK52" s="3">
        <v>1305</v>
      </c>
      <c r="BL52" s="4">
        <v>33.354406130268202</v>
      </c>
      <c r="BN52" s="3">
        <v>768.35</v>
      </c>
      <c r="BO52" s="3">
        <v>6170</v>
      </c>
      <c r="BP52" s="4">
        <v>12.452998379254456</v>
      </c>
      <c r="BR52" s="3">
        <v>3630.6771430969238</v>
      </c>
      <c r="BS52" s="3">
        <v>24560.22998046875</v>
      </c>
      <c r="BT52" s="4">
        <v>14.782748964420037</v>
      </c>
      <c r="BV52" s="3">
        <v>311.815</v>
      </c>
      <c r="BW52" s="3">
        <v>2143.2000122070313</v>
      </c>
      <c r="BX52" s="4">
        <v>14.549038737588385</v>
      </c>
      <c r="BZ52" s="3">
        <v>404.8</v>
      </c>
      <c r="CA52" s="3">
        <v>440</v>
      </c>
      <c r="CB52" s="4">
        <v>92</v>
      </c>
      <c r="CD52" s="18">
        <f t="shared" si="0"/>
        <v>0</v>
      </c>
      <c r="CE52" s="18">
        <f t="shared" si="1"/>
        <v>0</v>
      </c>
      <c r="CF52" s="19" t="e">
        <f t="shared" si="3"/>
        <v>#N/A</v>
      </c>
    </row>
    <row r="53" spans="1:84">
      <c r="A53" s="2">
        <v>37652</v>
      </c>
      <c r="B53" s="3">
        <v>12855.630338897705</v>
      </c>
      <c r="C53" s="3">
        <v>51561.330001831055</v>
      </c>
      <c r="D53" s="4">
        <f t="shared" si="2"/>
        <v>24.932697311029745</v>
      </c>
      <c r="J53" s="3">
        <v>361.125</v>
      </c>
      <c r="K53" s="3">
        <v>1825</v>
      </c>
      <c r="L53" s="4">
        <v>19.787671232876715</v>
      </c>
      <c r="N53" s="3">
        <v>9.6112500000000001</v>
      </c>
      <c r="O53" s="3">
        <v>395.5</v>
      </c>
      <c r="P53" s="4">
        <v>2.4301517067003795</v>
      </c>
      <c r="R53" s="3">
        <v>50.885996093750002</v>
      </c>
      <c r="S53" s="3">
        <v>220</v>
      </c>
      <c r="T53" s="4">
        <v>23.129998224431819</v>
      </c>
      <c r="V53" s="3">
        <v>76.2</v>
      </c>
      <c r="W53" s="3">
        <v>650</v>
      </c>
      <c r="X53" s="4">
        <v>11.723076923076924</v>
      </c>
      <c r="Z53" s="3">
        <v>94</v>
      </c>
      <c r="AA53" s="3">
        <v>235</v>
      </c>
      <c r="AB53" s="4">
        <v>40</v>
      </c>
      <c r="AD53" s="3">
        <v>333.24425292968749</v>
      </c>
      <c r="AE53" s="3">
        <v>2769.3500061035156</v>
      </c>
      <c r="AF53" s="4">
        <v>12.033302117653349</v>
      </c>
      <c r="AG53"/>
      <c r="AH53" s="3"/>
      <c r="AI53" s="3"/>
      <c r="AJ53" s="4"/>
      <c r="AL53" s="3"/>
      <c r="AM53" s="3"/>
      <c r="AN53" s="4"/>
      <c r="AP53" s="3"/>
      <c r="AQ53" s="3"/>
      <c r="AR53" s="4"/>
      <c r="AT53" s="3">
        <v>81.875</v>
      </c>
      <c r="AU53" s="3">
        <v>125</v>
      </c>
      <c r="AV53" s="4">
        <v>65.5</v>
      </c>
      <c r="AX53" s="3">
        <v>1011.7546997070313</v>
      </c>
      <c r="AY53" s="3">
        <v>2274</v>
      </c>
      <c r="AZ53" s="4">
        <v>44.492291104091088</v>
      </c>
      <c r="BB53" s="3">
        <v>5055.4419970703129</v>
      </c>
      <c r="BC53" s="3">
        <v>9026.0500030517578</v>
      </c>
      <c r="BD53" s="4">
        <v>56.009461451698584</v>
      </c>
      <c r="BF53" s="3">
        <v>96.75</v>
      </c>
      <c r="BG53" s="3">
        <v>150</v>
      </c>
      <c r="BH53" s="4">
        <v>64.5</v>
      </c>
      <c r="BJ53" s="3">
        <v>603.27499999999998</v>
      </c>
      <c r="BK53" s="3">
        <v>1705</v>
      </c>
      <c r="BL53" s="4">
        <v>35.382697947214076</v>
      </c>
      <c r="BN53" s="3">
        <v>772.35</v>
      </c>
      <c r="BO53" s="3">
        <v>5620</v>
      </c>
      <c r="BP53" s="4">
        <v>13.742882562277581</v>
      </c>
      <c r="BR53" s="3">
        <v>3592.8021430969238</v>
      </c>
      <c r="BS53" s="3">
        <v>23985.22998046875</v>
      </c>
      <c r="BT53" s="4">
        <v>14.979227407961293</v>
      </c>
      <c r="BV53" s="3">
        <v>311.51499999999999</v>
      </c>
      <c r="BW53" s="3">
        <v>2141.2000122070313</v>
      </c>
      <c r="BX53" s="4">
        <v>14.548617514666809</v>
      </c>
      <c r="BZ53" s="3">
        <v>404.8</v>
      </c>
      <c r="CA53" s="3">
        <v>440</v>
      </c>
      <c r="CB53" s="4">
        <v>92</v>
      </c>
      <c r="CD53" s="18">
        <f t="shared" si="0"/>
        <v>0</v>
      </c>
      <c r="CE53" s="18">
        <f t="shared" si="1"/>
        <v>0</v>
      </c>
      <c r="CF53" s="19" t="e">
        <f t="shared" si="3"/>
        <v>#N/A</v>
      </c>
    </row>
    <row r="54" spans="1:84">
      <c r="A54" s="2">
        <v>37680</v>
      </c>
      <c r="B54" s="3">
        <v>12991.931950225829</v>
      </c>
      <c r="C54" s="3">
        <v>51744.419998168945</v>
      </c>
      <c r="D54" s="4">
        <f t="shared" si="2"/>
        <v>25.107889798910815</v>
      </c>
      <c r="J54" s="3">
        <v>361.125</v>
      </c>
      <c r="K54" s="3">
        <v>1825</v>
      </c>
      <c r="L54" s="4">
        <v>19.787671232876715</v>
      </c>
      <c r="N54" s="3">
        <v>9.6112500000000001</v>
      </c>
      <c r="O54" s="3">
        <v>395.5</v>
      </c>
      <c r="P54" s="4">
        <v>2.4301517067003795</v>
      </c>
      <c r="R54" s="3">
        <v>50.885996093750002</v>
      </c>
      <c r="S54" s="3">
        <v>220</v>
      </c>
      <c r="T54" s="4">
        <v>23.129998224431819</v>
      </c>
      <c r="V54" s="3">
        <v>76.2</v>
      </c>
      <c r="W54" s="3">
        <v>650</v>
      </c>
      <c r="X54" s="4">
        <v>11.723076923076924</v>
      </c>
      <c r="Z54" s="3">
        <v>94</v>
      </c>
      <c r="AA54" s="3">
        <v>235</v>
      </c>
      <c r="AB54" s="4">
        <v>40</v>
      </c>
      <c r="AD54" s="3">
        <v>333.24425292968749</v>
      </c>
      <c r="AE54" s="3">
        <v>2769.3500061035156</v>
      </c>
      <c r="AF54" s="4">
        <v>12.033302117653349</v>
      </c>
      <c r="AG54"/>
      <c r="AH54" s="3"/>
      <c r="AI54" s="3"/>
      <c r="AJ54" s="4"/>
      <c r="AL54" s="3"/>
      <c r="AM54" s="3"/>
      <c r="AN54" s="4"/>
      <c r="AP54" s="3"/>
      <c r="AQ54" s="3"/>
      <c r="AR54" s="4"/>
      <c r="AT54" s="3">
        <v>81.875</v>
      </c>
      <c r="AU54" s="3">
        <v>125</v>
      </c>
      <c r="AV54" s="4">
        <v>65.5</v>
      </c>
      <c r="AX54" s="3">
        <v>840.50469970703125</v>
      </c>
      <c r="AY54" s="3">
        <v>1799</v>
      </c>
      <c r="AZ54" s="4">
        <v>46.720661462314133</v>
      </c>
      <c r="BB54" s="3">
        <v>5362.9936083984376</v>
      </c>
      <c r="BC54" s="3">
        <v>9684.1399993896484</v>
      </c>
      <c r="BD54" s="4">
        <v>55.379141655701439</v>
      </c>
      <c r="BF54" s="3">
        <v>96.75</v>
      </c>
      <c r="BG54" s="3">
        <v>150</v>
      </c>
      <c r="BH54" s="4">
        <v>64.5</v>
      </c>
      <c r="BJ54" s="3">
        <v>603.27499999999998</v>
      </c>
      <c r="BK54" s="3">
        <v>1705</v>
      </c>
      <c r="BL54" s="4">
        <v>35.382697947214076</v>
      </c>
      <c r="BN54" s="3">
        <v>772.35</v>
      </c>
      <c r="BO54" s="3">
        <v>5620</v>
      </c>
      <c r="BP54" s="4">
        <v>13.742882562277581</v>
      </c>
      <c r="BR54" s="3">
        <v>3592.8021430969238</v>
      </c>
      <c r="BS54" s="3">
        <v>23985.22998046875</v>
      </c>
      <c r="BT54" s="4">
        <v>14.979227407961293</v>
      </c>
      <c r="BV54" s="3">
        <v>311.51499999999999</v>
      </c>
      <c r="BW54" s="3">
        <v>2141.2000122070313</v>
      </c>
      <c r="BX54" s="4">
        <v>14.548617514666809</v>
      </c>
      <c r="BZ54" s="3">
        <v>404.8</v>
      </c>
      <c r="CA54" s="3">
        <v>440</v>
      </c>
      <c r="CB54" s="4">
        <v>92</v>
      </c>
      <c r="CD54" s="18">
        <f t="shared" si="0"/>
        <v>0</v>
      </c>
      <c r="CE54" s="18">
        <f t="shared" si="1"/>
        <v>0</v>
      </c>
      <c r="CF54" s="19" t="e">
        <f t="shared" si="3"/>
        <v>#N/A</v>
      </c>
    </row>
    <row r="55" spans="1:84">
      <c r="A55" s="2">
        <v>37711</v>
      </c>
      <c r="B55" s="3">
        <v>13392.509450225831</v>
      </c>
      <c r="C55" s="3">
        <v>52554.919998168945</v>
      </c>
      <c r="D55" s="4">
        <f t="shared" si="2"/>
        <v>25.482884286937242</v>
      </c>
      <c r="J55" s="3">
        <v>361.125</v>
      </c>
      <c r="K55" s="3">
        <v>1825</v>
      </c>
      <c r="L55" s="4">
        <v>19.787671232876715</v>
      </c>
      <c r="N55" s="3"/>
      <c r="O55" s="3"/>
      <c r="P55" s="4"/>
      <c r="R55" s="3">
        <v>50.885996093750002</v>
      </c>
      <c r="S55" s="3">
        <v>220</v>
      </c>
      <c r="T55" s="4">
        <v>23.129998224431819</v>
      </c>
      <c r="V55" s="3">
        <v>112.25</v>
      </c>
      <c r="W55" s="3">
        <v>825</v>
      </c>
      <c r="X55" s="4">
        <v>13.606060606060606</v>
      </c>
      <c r="Z55" s="3">
        <v>94</v>
      </c>
      <c r="AA55" s="3">
        <v>235</v>
      </c>
      <c r="AB55" s="4">
        <v>40</v>
      </c>
      <c r="AD55" s="3">
        <v>421.24425292968749</v>
      </c>
      <c r="AE55" s="3">
        <v>3169.3500061035156</v>
      </c>
      <c r="AF55" s="4">
        <v>13.291187534303809</v>
      </c>
      <c r="AG55"/>
      <c r="AH55" s="3"/>
      <c r="AI55" s="3"/>
      <c r="AJ55" s="4"/>
      <c r="AL55" s="3">
        <v>8.3062500000000004</v>
      </c>
      <c r="AM55" s="3">
        <v>221.5</v>
      </c>
      <c r="AN55" s="4">
        <v>3.75</v>
      </c>
      <c r="AP55" s="3">
        <v>306.25</v>
      </c>
      <c r="AQ55" s="3">
        <v>500</v>
      </c>
      <c r="AR55" s="4">
        <v>61.250000000000007</v>
      </c>
      <c r="AT55" s="3">
        <v>81.875</v>
      </c>
      <c r="AU55" s="3">
        <v>125</v>
      </c>
      <c r="AV55" s="4">
        <v>65.5</v>
      </c>
      <c r="AX55" s="3">
        <v>851.50469970703125</v>
      </c>
      <c r="AY55" s="3">
        <v>1909</v>
      </c>
      <c r="AZ55" s="4">
        <v>44.604751163280845</v>
      </c>
      <c r="BB55" s="3">
        <v>5362.9936083984376</v>
      </c>
      <c r="BC55" s="3">
        <v>9684.1399993896484</v>
      </c>
      <c r="BD55" s="4">
        <v>55.379141655701439</v>
      </c>
      <c r="BF55" s="3">
        <v>96.75</v>
      </c>
      <c r="BG55" s="3">
        <v>150</v>
      </c>
      <c r="BH55" s="4">
        <v>64.5</v>
      </c>
      <c r="BJ55" s="3">
        <v>628.47500000000002</v>
      </c>
      <c r="BK55" s="3">
        <v>1845</v>
      </c>
      <c r="BL55" s="4">
        <v>34.06368563685637</v>
      </c>
      <c r="BN55" s="3">
        <v>518.1</v>
      </c>
      <c r="BO55" s="3">
        <v>4395</v>
      </c>
      <c r="BP55" s="4">
        <v>11.788395904436861</v>
      </c>
      <c r="BR55" s="3">
        <v>3817.8021430969238</v>
      </c>
      <c r="BS55" s="3">
        <v>24985.22998046875</v>
      </c>
      <c r="BT55" s="4">
        <v>15.280236147841524</v>
      </c>
      <c r="BV55" s="3">
        <v>276.14749999999998</v>
      </c>
      <c r="BW55" s="3">
        <v>2025.7000122070313</v>
      </c>
      <c r="BX55" s="4">
        <v>13.632201132246283</v>
      </c>
      <c r="BZ55" s="3">
        <v>404.8</v>
      </c>
      <c r="CA55" s="3">
        <v>440</v>
      </c>
      <c r="CB55" s="4">
        <v>92</v>
      </c>
      <c r="CD55" s="18">
        <f t="shared" si="0"/>
        <v>306.25</v>
      </c>
      <c r="CE55" s="18">
        <f t="shared" si="1"/>
        <v>500</v>
      </c>
      <c r="CF55" s="19">
        <f t="shared" si="3"/>
        <v>61.250000000000007</v>
      </c>
    </row>
    <row r="56" spans="1:84">
      <c r="A56" s="2">
        <v>37741</v>
      </c>
      <c r="B56" s="3">
        <v>14244.337948760985</v>
      </c>
      <c r="C56" s="3">
        <v>52568.469985961914</v>
      </c>
      <c r="D56" s="4">
        <f t="shared" si="2"/>
        <v>27.096732989498928</v>
      </c>
      <c r="J56" s="3">
        <v>361.125</v>
      </c>
      <c r="K56" s="3">
        <v>1825</v>
      </c>
      <c r="L56" s="4">
        <v>19.787671232876715</v>
      </c>
      <c r="N56" s="3"/>
      <c r="O56" s="3"/>
      <c r="P56" s="4"/>
      <c r="R56" s="3">
        <v>1026.01099609375</v>
      </c>
      <c r="S56" s="3">
        <v>1370</v>
      </c>
      <c r="T56" s="4">
        <v>74.891313583485399</v>
      </c>
      <c r="V56" s="3">
        <v>112.25</v>
      </c>
      <c r="W56" s="3">
        <v>825</v>
      </c>
      <c r="X56" s="4">
        <v>13.606060606060606</v>
      </c>
      <c r="Z56" s="3">
        <v>94</v>
      </c>
      <c r="AA56" s="3">
        <v>235</v>
      </c>
      <c r="AB56" s="4">
        <v>40</v>
      </c>
      <c r="AD56" s="3">
        <v>421.24425292968749</v>
      </c>
      <c r="AE56" s="3">
        <v>3169.3500061035156</v>
      </c>
      <c r="AF56" s="4">
        <v>13.291187534303809</v>
      </c>
      <c r="AG56"/>
      <c r="AH56" s="3"/>
      <c r="AI56" s="3"/>
      <c r="AJ56" s="4"/>
      <c r="AL56" s="3">
        <v>8.3062500000000004</v>
      </c>
      <c r="AM56" s="3">
        <v>221.5</v>
      </c>
      <c r="AN56" s="4">
        <v>3.75</v>
      </c>
      <c r="AP56" s="3">
        <v>306.25</v>
      </c>
      <c r="AQ56" s="3">
        <v>500</v>
      </c>
      <c r="AR56" s="4">
        <v>61.250000000000007</v>
      </c>
      <c r="AT56" s="3">
        <v>81.875</v>
      </c>
      <c r="AU56" s="3">
        <v>125</v>
      </c>
      <c r="AV56" s="4">
        <v>65.5</v>
      </c>
      <c r="AX56" s="3">
        <v>817.50469970703125</v>
      </c>
      <c r="AY56" s="3">
        <v>1709</v>
      </c>
      <c r="AZ56" s="4">
        <v>47.835266220423129</v>
      </c>
      <c r="BB56" s="3">
        <v>5362.9936083984376</v>
      </c>
      <c r="BC56" s="3">
        <v>9684.1399993896484</v>
      </c>
      <c r="BD56" s="4">
        <v>55.379141655701439</v>
      </c>
      <c r="BF56" s="3">
        <v>96.75</v>
      </c>
      <c r="BG56" s="3">
        <v>150</v>
      </c>
      <c r="BH56" s="4">
        <v>64.5</v>
      </c>
      <c r="BJ56" s="3">
        <v>628.47500000000002</v>
      </c>
      <c r="BK56" s="3">
        <v>1845</v>
      </c>
      <c r="BL56" s="4">
        <v>34.06368563685637</v>
      </c>
      <c r="BN56" s="3">
        <v>518.1</v>
      </c>
      <c r="BO56" s="3">
        <v>4395</v>
      </c>
      <c r="BP56" s="4">
        <v>11.788395904436861</v>
      </c>
      <c r="BR56" s="3">
        <v>3728.5056416320799</v>
      </c>
      <c r="BS56" s="3">
        <v>24048.779968261719</v>
      </c>
      <c r="BT56" s="4">
        <v>15.503928459376153</v>
      </c>
      <c r="BV56" s="3">
        <v>276.14749999999998</v>
      </c>
      <c r="BW56" s="3">
        <v>2025.7000122070313</v>
      </c>
      <c r="BX56" s="4">
        <v>13.632201132246283</v>
      </c>
      <c r="BZ56" s="3">
        <v>404.8</v>
      </c>
      <c r="CA56" s="3">
        <v>440</v>
      </c>
      <c r="CB56" s="4">
        <v>92</v>
      </c>
      <c r="CD56" s="18">
        <f t="shared" si="0"/>
        <v>306.25</v>
      </c>
      <c r="CE56" s="18">
        <f t="shared" si="1"/>
        <v>500</v>
      </c>
      <c r="CF56" s="19">
        <f t="shared" si="3"/>
        <v>61.250000000000007</v>
      </c>
    </row>
    <row r="57" spans="1:84">
      <c r="A57" s="2">
        <v>37772</v>
      </c>
      <c r="B57" s="3">
        <v>14092.623949279785</v>
      </c>
      <c r="C57" s="3">
        <v>49541.199981689453</v>
      </c>
      <c r="D57" s="4">
        <f t="shared" si="2"/>
        <v>28.446270890669688</v>
      </c>
      <c r="J57" s="3">
        <v>361.125</v>
      </c>
      <c r="K57" s="3">
        <v>1825</v>
      </c>
      <c r="L57" s="4">
        <v>19.787671232876715</v>
      </c>
      <c r="N57" s="3"/>
      <c r="O57" s="3"/>
      <c r="P57" s="4"/>
      <c r="R57" s="3">
        <v>1026.01099609375</v>
      </c>
      <c r="S57" s="3">
        <v>1370</v>
      </c>
      <c r="T57" s="4">
        <v>74.891313583485399</v>
      </c>
      <c r="V57" s="3">
        <v>87.25</v>
      </c>
      <c r="W57" s="3">
        <v>725</v>
      </c>
      <c r="X57" s="4">
        <v>12.034482758620689</v>
      </c>
      <c r="Z57" s="3">
        <v>94</v>
      </c>
      <c r="AA57" s="3">
        <v>235</v>
      </c>
      <c r="AB57" s="4">
        <v>40</v>
      </c>
      <c r="AD57" s="3">
        <v>421.24425292968749</v>
      </c>
      <c r="AE57" s="3">
        <v>3169.3500061035156</v>
      </c>
      <c r="AF57" s="4">
        <v>13.291187534303809</v>
      </c>
      <c r="AG57"/>
      <c r="AH57" s="3"/>
      <c r="AI57" s="3"/>
      <c r="AJ57" s="4"/>
      <c r="AL57" s="3">
        <v>8.3062500000000004</v>
      </c>
      <c r="AM57" s="3">
        <v>221.5</v>
      </c>
      <c r="AN57" s="4">
        <v>3.75</v>
      </c>
      <c r="AP57" s="3">
        <v>306.25</v>
      </c>
      <c r="AQ57" s="3">
        <v>500</v>
      </c>
      <c r="AR57" s="4">
        <v>61.250000000000007</v>
      </c>
      <c r="AT57" s="3">
        <v>81.875</v>
      </c>
      <c r="AU57" s="3">
        <v>125</v>
      </c>
      <c r="AV57" s="4">
        <v>65.5</v>
      </c>
      <c r="AX57" s="3">
        <v>817.50469970703125</v>
      </c>
      <c r="AY57" s="3">
        <v>1709</v>
      </c>
      <c r="AZ57" s="4">
        <v>47.835266220423129</v>
      </c>
      <c r="BB57" s="3">
        <v>5362.9936083984376</v>
      </c>
      <c r="BC57" s="3">
        <v>9684.1399993896484</v>
      </c>
      <c r="BD57" s="4">
        <v>55.379141655701439</v>
      </c>
      <c r="BF57" s="3">
        <v>96.75</v>
      </c>
      <c r="BG57" s="3">
        <v>150</v>
      </c>
      <c r="BH57" s="4">
        <v>64.5</v>
      </c>
      <c r="BJ57" s="3">
        <v>628.47500000000002</v>
      </c>
      <c r="BK57" s="3">
        <v>1845</v>
      </c>
      <c r="BL57" s="4">
        <v>34.06368563685637</v>
      </c>
      <c r="BN57" s="3">
        <v>506.4</v>
      </c>
      <c r="BO57" s="3">
        <v>2765</v>
      </c>
      <c r="BP57" s="4">
        <v>18.314647377938517</v>
      </c>
      <c r="BR57" s="3">
        <v>3613.4916421508788</v>
      </c>
      <c r="BS57" s="3">
        <v>22751.509963989258</v>
      </c>
      <c r="BT57" s="4">
        <v>15.882425596675818</v>
      </c>
      <c r="BV57" s="3">
        <v>276.14749999999998</v>
      </c>
      <c r="BW57" s="3">
        <v>2025.7000122070313</v>
      </c>
      <c r="BX57" s="4">
        <v>13.632201132246283</v>
      </c>
      <c r="BZ57" s="3">
        <v>404.8</v>
      </c>
      <c r="CA57" s="3">
        <v>440</v>
      </c>
      <c r="CB57" s="4">
        <v>92</v>
      </c>
      <c r="CD57" s="18">
        <f t="shared" si="0"/>
        <v>306.25</v>
      </c>
      <c r="CE57" s="18">
        <f t="shared" si="1"/>
        <v>500</v>
      </c>
      <c r="CF57" s="19">
        <f t="shared" si="3"/>
        <v>61.250000000000007</v>
      </c>
    </row>
    <row r="58" spans="1:84">
      <c r="A58" s="2">
        <v>37802</v>
      </c>
      <c r="B58" s="3">
        <v>14745.868700256347</v>
      </c>
      <c r="C58" s="3">
        <v>50791.849975585938</v>
      </c>
      <c r="D58" s="4">
        <f t="shared" si="2"/>
        <v>29.031958291230243</v>
      </c>
      <c r="J58" s="3">
        <v>361.125</v>
      </c>
      <c r="K58" s="3">
        <v>1825</v>
      </c>
      <c r="L58" s="4">
        <v>19.787671232876715</v>
      </c>
      <c r="N58" s="3"/>
      <c r="O58" s="3"/>
      <c r="P58" s="4"/>
      <c r="R58" s="3">
        <v>975.125</v>
      </c>
      <c r="S58" s="3">
        <v>1150</v>
      </c>
      <c r="T58" s="4">
        <v>84.793478260869577</v>
      </c>
      <c r="V58" s="3">
        <v>302.25</v>
      </c>
      <c r="W58" s="3">
        <v>1725</v>
      </c>
      <c r="X58" s="4">
        <v>17.521739130434781</v>
      </c>
      <c r="Z58" s="3">
        <v>94</v>
      </c>
      <c r="AA58" s="3">
        <v>235</v>
      </c>
      <c r="AB58" s="4">
        <v>40</v>
      </c>
      <c r="AD58" s="3">
        <v>370</v>
      </c>
      <c r="AE58" s="3">
        <v>3025</v>
      </c>
      <c r="AF58" s="4">
        <v>12.231404958677686</v>
      </c>
      <c r="AG58"/>
      <c r="AH58" s="3"/>
      <c r="AI58" s="3"/>
      <c r="AJ58" s="4"/>
      <c r="AL58" s="3">
        <v>8.3062500000000004</v>
      </c>
      <c r="AM58" s="3">
        <v>221.5</v>
      </c>
      <c r="AN58" s="4">
        <v>3.75</v>
      </c>
      <c r="AP58" s="3">
        <v>306.25</v>
      </c>
      <c r="AQ58" s="3">
        <v>500</v>
      </c>
      <c r="AR58" s="4">
        <v>61.250000000000007</v>
      </c>
      <c r="AT58" s="3"/>
      <c r="AU58" s="3"/>
      <c r="AV58" s="4"/>
      <c r="AX58" s="3">
        <v>806.50469970703125</v>
      </c>
      <c r="AY58" s="3">
        <v>1599</v>
      </c>
      <c r="AZ58" s="4">
        <v>50.438067523891881</v>
      </c>
      <c r="BB58" s="3">
        <v>6092.9936083984376</v>
      </c>
      <c r="BC58" s="3">
        <v>10684.139999389648</v>
      </c>
      <c r="BD58" s="4">
        <v>57.028395441715588</v>
      </c>
      <c r="BF58" s="3"/>
      <c r="BG58" s="3"/>
      <c r="BH58" s="4"/>
      <c r="BJ58" s="3">
        <v>628.47500000000002</v>
      </c>
      <c r="BK58" s="3">
        <v>1845</v>
      </c>
      <c r="BL58" s="4">
        <v>34.06368563685637</v>
      </c>
      <c r="BN58" s="3">
        <v>463.4</v>
      </c>
      <c r="BO58" s="3">
        <v>2565</v>
      </c>
      <c r="BP58" s="4">
        <v>18.066276803118907</v>
      </c>
      <c r="BR58" s="3">
        <v>3656.4916421508788</v>
      </c>
      <c r="BS58" s="3">
        <v>22951.509963989258</v>
      </c>
      <c r="BT58" s="4">
        <v>15.931377272727964</v>
      </c>
      <c r="BV58" s="3">
        <v>276.14749999999998</v>
      </c>
      <c r="BW58" s="3">
        <v>2025.7000122070313</v>
      </c>
      <c r="BX58" s="4">
        <v>13.632201132246283</v>
      </c>
      <c r="BZ58" s="3">
        <v>404.8</v>
      </c>
      <c r="CA58" s="3">
        <v>440</v>
      </c>
      <c r="CB58" s="4">
        <v>92</v>
      </c>
      <c r="CD58" s="18">
        <f t="shared" si="0"/>
        <v>306.25</v>
      </c>
      <c r="CE58" s="18">
        <f t="shared" si="1"/>
        <v>500</v>
      </c>
      <c r="CF58" s="19">
        <f t="shared" si="3"/>
        <v>61.250000000000007</v>
      </c>
    </row>
    <row r="59" spans="1:84">
      <c r="A59" s="2">
        <v>37833</v>
      </c>
      <c r="B59" s="3">
        <v>13433.908700256348</v>
      </c>
      <c r="C59" s="3">
        <v>48349.79997253418</v>
      </c>
      <c r="D59" s="4">
        <f t="shared" si="2"/>
        <v>27.784827874960556</v>
      </c>
      <c r="J59" s="3">
        <v>361.125</v>
      </c>
      <c r="K59" s="3">
        <v>1825</v>
      </c>
      <c r="L59" s="4">
        <v>19.787671232876715</v>
      </c>
      <c r="N59" s="3"/>
      <c r="O59" s="3"/>
      <c r="P59" s="4"/>
      <c r="R59" s="3"/>
      <c r="S59" s="3"/>
      <c r="T59" s="4"/>
      <c r="V59" s="3">
        <v>230</v>
      </c>
      <c r="W59" s="3">
        <v>1300</v>
      </c>
      <c r="X59" s="4">
        <v>17.692307692307693</v>
      </c>
      <c r="Z59" s="3">
        <v>94</v>
      </c>
      <c r="AA59" s="3">
        <v>235</v>
      </c>
      <c r="AB59" s="4">
        <v>40</v>
      </c>
      <c r="AD59" s="3">
        <v>402</v>
      </c>
      <c r="AE59" s="3">
        <v>3425</v>
      </c>
      <c r="AF59" s="4">
        <v>11.737226277372264</v>
      </c>
      <c r="AG59"/>
      <c r="AH59" s="3"/>
      <c r="AI59" s="3"/>
      <c r="AJ59" s="4"/>
      <c r="AL59" s="3">
        <v>8.3062500000000004</v>
      </c>
      <c r="AM59" s="3">
        <v>221.5</v>
      </c>
      <c r="AN59" s="4">
        <v>3.75</v>
      </c>
      <c r="AP59" s="3">
        <v>306.25</v>
      </c>
      <c r="AQ59" s="3">
        <v>500</v>
      </c>
      <c r="AR59" s="4">
        <v>61.250000000000007</v>
      </c>
      <c r="AT59" s="3"/>
      <c r="AU59" s="3"/>
      <c r="AV59" s="4"/>
      <c r="AX59" s="3">
        <v>806.50469970703125</v>
      </c>
      <c r="AY59" s="3">
        <v>1599</v>
      </c>
      <c r="AZ59" s="4">
        <v>50.438067523891881</v>
      </c>
      <c r="BB59" s="3">
        <v>6160.2536083984378</v>
      </c>
      <c r="BC59" s="3">
        <v>10908.339996337891</v>
      </c>
      <c r="BD59" s="4">
        <v>56.472878645756694</v>
      </c>
      <c r="BF59" s="3"/>
      <c r="BG59" s="3"/>
      <c r="BH59" s="4"/>
      <c r="BJ59" s="3">
        <v>628.47500000000002</v>
      </c>
      <c r="BK59" s="3">
        <v>1845</v>
      </c>
      <c r="BL59" s="4">
        <v>34.06368563685637</v>
      </c>
      <c r="BN59" s="3">
        <v>463.4</v>
      </c>
      <c r="BO59" s="3">
        <v>2565</v>
      </c>
      <c r="BP59" s="4">
        <v>18.066276803118907</v>
      </c>
      <c r="BR59" s="3">
        <v>3292.646642150879</v>
      </c>
      <c r="BS59" s="3">
        <v>21460.259963989258</v>
      </c>
      <c r="BT59" s="4">
        <v>15.342995134616288</v>
      </c>
      <c r="BV59" s="3">
        <v>276.14749999999998</v>
      </c>
      <c r="BW59" s="3">
        <v>2025.7000122070313</v>
      </c>
      <c r="BX59" s="4">
        <v>13.632201132246283</v>
      </c>
      <c r="BZ59" s="3">
        <v>404.8</v>
      </c>
      <c r="CA59" s="3">
        <v>440</v>
      </c>
      <c r="CB59" s="4">
        <v>92</v>
      </c>
      <c r="CD59" s="18">
        <f t="shared" si="0"/>
        <v>306.25</v>
      </c>
      <c r="CE59" s="18">
        <f t="shared" si="1"/>
        <v>500</v>
      </c>
      <c r="CF59" s="19">
        <f t="shared" si="3"/>
        <v>61.250000000000007</v>
      </c>
    </row>
    <row r="60" spans="1:84">
      <c r="A60" s="2">
        <v>37864</v>
      </c>
      <c r="B60" s="3">
        <v>13384.361224365235</v>
      </c>
      <c r="C60" s="3">
        <v>46853.729965209961</v>
      </c>
      <c r="D60" s="4">
        <f t="shared" si="2"/>
        <v>28.56626619546288</v>
      </c>
      <c r="J60" s="3">
        <v>361.125</v>
      </c>
      <c r="K60" s="3">
        <v>1825</v>
      </c>
      <c r="L60" s="4">
        <v>19.787671232876715</v>
      </c>
      <c r="N60" s="3"/>
      <c r="O60" s="3"/>
      <c r="P60" s="4"/>
      <c r="R60" s="3"/>
      <c r="S60" s="3"/>
      <c r="T60" s="4"/>
      <c r="V60" s="3">
        <v>230</v>
      </c>
      <c r="W60" s="3">
        <v>1300</v>
      </c>
      <c r="X60" s="4">
        <v>17.692307692307693</v>
      </c>
      <c r="Z60" s="3">
        <v>94</v>
      </c>
      <c r="AA60" s="3">
        <v>235</v>
      </c>
      <c r="AB60" s="4">
        <v>40</v>
      </c>
      <c r="AD60" s="3">
        <v>427</v>
      </c>
      <c r="AE60" s="3">
        <v>3525</v>
      </c>
      <c r="AF60" s="4">
        <v>12.113475177304965</v>
      </c>
      <c r="AG60"/>
      <c r="AH60" s="3">
        <v>49.7</v>
      </c>
      <c r="AI60" s="3">
        <v>355</v>
      </c>
      <c r="AJ60" s="4">
        <v>14.000000000000002</v>
      </c>
      <c r="AL60" s="3">
        <v>8.3062500000000004</v>
      </c>
      <c r="AM60" s="3">
        <v>221.5</v>
      </c>
      <c r="AN60" s="4">
        <v>3.75</v>
      </c>
      <c r="AP60" s="3">
        <v>306.25</v>
      </c>
      <c r="AQ60" s="3">
        <v>500</v>
      </c>
      <c r="AR60" s="4">
        <v>61.250000000000007</v>
      </c>
      <c r="AT60" s="3"/>
      <c r="AU60" s="3"/>
      <c r="AV60" s="4"/>
      <c r="AX60" s="3">
        <v>806.50469970703125</v>
      </c>
      <c r="AY60" s="3">
        <v>1599</v>
      </c>
      <c r="AZ60" s="4">
        <v>50.438067523891881</v>
      </c>
      <c r="BB60" s="3">
        <v>6269.7309326171871</v>
      </c>
      <c r="BC60" s="3">
        <v>11066.429992675781</v>
      </c>
      <c r="BD60" s="4">
        <v>56.655406818339372</v>
      </c>
      <c r="BF60" s="3"/>
      <c r="BG60" s="3"/>
      <c r="BH60" s="4"/>
      <c r="BJ60" s="3">
        <v>622.47500000000002</v>
      </c>
      <c r="BK60" s="3">
        <v>1645</v>
      </c>
      <c r="BL60" s="4">
        <v>37.840425531914896</v>
      </c>
      <c r="BN60" s="3">
        <v>371.25</v>
      </c>
      <c r="BO60" s="3">
        <v>1650</v>
      </c>
      <c r="BP60" s="4">
        <v>22.5</v>
      </c>
      <c r="BR60" s="3">
        <v>3157.0718420410158</v>
      </c>
      <c r="BS60" s="3">
        <v>20466.099960327148</v>
      </c>
      <c r="BT60" s="4">
        <v>15.425859583217585</v>
      </c>
      <c r="BV60" s="3">
        <v>276.14749999999998</v>
      </c>
      <c r="BW60" s="3">
        <v>2025.7000122070313</v>
      </c>
      <c r="BX60" s="4">
        <v>13.632201132246283</v>
      </c>
      <c r="BZ60" s="3">
        <v>404.8</v>
      </c>
      <c r="CA60" s="3">
        <v>440</v>
      </c>
      <c r="CB60" s="4">
        <v>92</v>
      </c>
      <c r="CD60" s="18">
        <f t="shared" si="0"/>
        <v>306.25</v>
      </c>
      <c r="CE60" s="18">
        <f t="shared" si="1"/>
        <v>500</v>
      </c>
      <c r="CF60" s="19">
        <f t="shared" si="3"/>
        <v>61.250000000000007</v>
      </c>
    </row>
    <row r="61" spans="1:84">
      <c r="A61" s="2">
        <v>37894</v>
      </c>
      <c r="B61" s="3">
        <v>13044.804974365234</v>
      </c>
      <c r="C61" s="3">
        <v>45082.229965209961</v>
      </c>
      <c r="D61" s="4">
        <f t="shared" si="2"/>
        <v>28.935580570064822</v>
      </c>
      <c r="J61" s="3">
        <v>361.125</v>
      </c>
      <c r="K61" s="3">
        <v>1825</v>
      </c>
      <c r="L61" s="4">
        <v>19.787671232876715</v>
      </c>
      <c r="N61" s="3"/>
      <c r="O61" s="3"/>
      <c r="P61" s="4"/>
      <c r="R61" s="3"/>
      <c r="S61" s="3"/>
      <c r="T61" s="4"/>
      <c r="V61" s="3">
        <v>270</v>
      </c>
      <c r="W61" s="3">
        <v>1400</v>
      </c>
      <c r="X61" s="4">
        <v>19.285714285714288</v>
      </c>
      <c r="Z61" s="3">
        <v>94</v>
      </c>
      <c r="AA61" s="3">
        <v>235</v>
      </c>
      <c r="AB61" s="4">
        <v>40</v>
      </c>
      <c r="AD61" s="3">
        <v>427</v>
      </c>
      <c r="AE61" s="3">
        <v>3525</v>
      </c>
      <c r="AF61" s="4">
        <v>12.113475177304965</v>
      </c>
      <c r="AG61"/>
      <c r="AH61" s="3">
        <v>49.7</v>
      </c>
      <c r="AI61" s="3">
        <v>355</v>
      </c>
      <c r="AJ61" s="4">
        <v>14.000000000000002</v>
      </c>
      <c r="AL61" s="3"/>
      <c r="AM61" s="3"/>
      <c r="AN61" s="4"/>
      <c r="AP61" s="3">
        <v>306.25</v>
      </c>
      <c r="AQ61" s="3">
        <v>500</v>
      </c>
      <c r="AR61" s="4">
        <v>61.250000000000007</v>
      </c>
      <c r="AT61" s="3"/>
      <c r="AU61" s="3"/>
      <c r="AV61" s="4"/>
      <c r="AX61" s="3">
        <v>806.50469970703125</v>
      </c>
      <c r="AY61" s="3">
        <v>1599</v>
      </c>
      <c r="AZ61" s="4">
        <v>50.438067523891881</v>
      </c>
      <c r="BB61" s="3">
        <v>6269.7309326171871</v>
      </c>
      <c r="BC61" s="3">
        <v>11066.429992675781</v>
      </c>
      <c r="BD61" s="4">
        <v>56.655406818339372</v>
      </c>
      <c r="BF61" s="3"/>
      <c r="BG61" s="3"/>
      <c r="BH61" s="4"/>
      <c r="BJ61" s="3">
        <v>622.47500000000002</v>
      </c>
      <c r="BK61" s="3">
        <v>1645</v>
      </c>
      <c r="BL61" s="4">
        <v>37.840425531914896</v>
      </c>
      <c r="BN61" s="3"/>
      <c r="BO61" s="3"/>
      <c r="BP61" s="4"/>
      <c r="BR61" s="3">
        <v>3157.0718420410158</v>
      </c>
      <c r="BS61" s="3">
        <v>20466.099960327148</v>
      </c>
      <c r="BT61" s="4">
        <v>15.425859583217585</v>
      </c>
      <c r="BV61" s="3">
        <v>276.14749999999998</v>
      </c>
      <c r="BW61" s="3">
        <v>2025.7000122070313</v>
      </c>
      <c r="BX61" s="4">
        <v>13.632201132246283</v>
      </c>
      <c r="BZ61" s="3">
        <v>404.8</v>
      </c>
      <c r="CA61" s="3">
        <v>440</v>
      </c>
      <c r="CB61" s="4">
        <v>92</v>
      </c>
      <c r="CD61" s="18">
        <f t="shared" si="0"/>
        <v>306.25</v>
      </c>
      <c r="CE61" s="18">
        <f t="shared" si="1"/>
        <v>500</v>
      </c>
      <c r="CF61" s="19">
        <f t="shared" si="3"/>
        <v>61.250000000000007</v>
      </c>
    </row>
    <row r="62" spans="1:84">
      <c r="A62" s="2">
        <v>37925</v>
      </c>
      <c r="B62" s="3">
        <v>12936.328226318359</v>
      </c>
      <c r="C62" s="3">
        <v>42865.319961547852</v>
      </c>
      <c r="D62" s="4">
        <f t="shared" si="2"/>
        <v>30.179007733811009</v>
      </c>
      <c r="J62" s="3">
        <v>298.35000000000002</v>
      </c>
      <c r="K62" s="3">
        <v>630</v>
      </c>
      <c r="L62" s="4">
        <v>47.357142857142861</v>
      </c>
      <c r="N62" s="3"/>
      <c r="O62" s="3"/>
      <c r="P62" s="4"/>
      <c r="R62" s="3"/>
      <c r="S62" s="3"/>
      <c r="T62" s="4"/>
      <c r="V62" s="3">
        <v>270</v>
      </c>
      <c r="W62" s="3">
        <v>1400</v>
      </c>
      <c r="X62" s="4">
        <v>19.285714285714288</v>
      </c>
      <c r="Z62" s="3">
        <v>94</v>
      </c>
      <c r="AA62" s="3">
        <v>235</v>
      </c>
      <c r="AB62" s="4">
        <v>40</v>
      </c>
      <c r="AD62" s="3">
        <v>377.5</v>
      </c>
      <c r="AE62" s="3">
        <v>3075</v>
      </c>
      <c r="AF62" s="4">
        <v>12.276422764227641</v>
      </c>
      <c r="AG62"/>
      <c r="AH62" s="3">
        <v>49.7</v>
      </c>
      <c r="AI62" s="3">
        <v>355</v>
      </c>
      <c r="AJ62" s="4">
        <v>14.000000000000002</v>
      </c>
      <c r="AL62" s="3"/>
      <c r="AM62" s="3"/>
      <c r="AN62" s="4"/>
      <c r="AP62" s="3">
        <v>306.25</v>
      </c>
      <c r="AQ62" s="3">
        <v>500</v>
      </c>
      <c r="AR62" s="4">
        <v>61.250000000000007</v>
      </c>
      <c r="AT62" s="3"/>
      <c r="AU62" s="3"/>
      <c r="AV62" s="4"/>
      <c r="AX62" s="3">
        <v>792.21719970703123</v>
      </c>
      <c r="AY62" s="3">
        <v>1344</v>
      </c>
      <c r="AZ62" s="4">
        <v>58.944732121058877</v>
      </c>
      <c r="BB62" s="3">
        <v>6498.4416845703126</v>
      </c>
      <c r="BC62" s="3">
        <v>11399.519989013672</v>
      </c>
      <c r="BD62" s="4">
        <v>57.006274745192862</v>
      </c>
      <c r="BF62" s="3"/>
      <c r="BG62" s="3"/>
      <c r="BH62" s="4"/>
      <c r="BJ62" s="3">
        <v>621.95000000000005</v>
      </c>
      <c r="BK62" s="3">
        <v>1540</v>
      </c>
      <c r="BL62" s="4">
        <v>40.38636363636364</v>
      </c>
      <c r="BN62" s="3"/>
      <c r="BO62" s="3"/>
      <c r="BP62" s="4"/>
      <c r="BR62" s="3">
        <v>2946.9718420410154</v>
      </c>
      <c r="BS62" s="3">
        <v>19921.099960327148</v>
      </c>
      <c r="BT62" s="4">
        <v>14.793218486478693</v>
      </c>
      <c r="BV62" s="3">
        <v>276.14749999999998</v>
      </c>
      <c r="BW62" s="3">
        <v>2025.7000122070313</v>
      </c>
      <c r="BX62" s="4">
        <v>13.632201132246283</v>
      </c>
      <c r="BZ62" s="3">
        <v>404.8</v>
      </c>
      <c r="CA62" s="3">
        <v>440</v>
      </c>
      <c r="CB62" s="4">
        <v>92</v>
      </c>
      <c r="CD62" s="18">
        <f t="shared" si="0"/>
        <v>306.25</v>
      </c>
      <c r="CE62" s="18">
        <f t="shared" si="1"/>
        <v>500</v>
      </c>
      <c r="CF62" s="19">
        <f t="shared" si="3"/>
        <v>61.250000000000007</v>
      </c>
    </row>
    <row r="63" spans="1:84">
      <c r="A63" s="2">
        <v>37955</v>
      </c>
      <c r="B63" s="3">
        <v>13000.881981201172</v>
      </c>
      <c r="C63" s="3">
        <v>38699.419998168945</v>
      </c>
      <c r="D63" s="4">
        <f t="shared" si="2"/>
        <v>33.594513772599967</v>
      </c>
      <c r="J63" s="3">
        <v>298.35000000000002</v>
      </c>
      <c r="K63" s="3">
        <v>630</v>
      </c>
      <c r="L63" s="4">
        <v>47.357142857142861</v>
      </c>
      <c r="N63" s="3"/>
      <c r="O63" s="3"/>
      <c r="P63" s="4"/>
      <c r="R63" s="3"/>
      <c r="S63" s="3"/>
      <c r="T63" s="4"/>
      <c r="V63" s="3">
        <v>255</v>
      </c>
      <c r="W63" s="3">
        <v>1100</v>
      </c>
      <c r="X63" s="4">
        <v>23.18181818181818</v>
      </c>
      <c r="Z63" s="3">
        <v>94</v>
      </c>
      <c r="AA63" s="3">
        <v>235</v>
      </c>
      <c r="AB63" s="4">
        <v>40</v>
      </c>
      <c r="AD63" s="3">
        <v>523</v>
      </c>
      <c r="AE63" s="3">
        <v>3225</v>
      </c>
      <c r="AF63" s="4">
        <v>16.217054263565892</v>
      </c>
      <c r="AG63"/>
      <c r="AH63" s="3">
        <v>49.7</v>
      </c>
      <c r="AI63" s="3">
        <v>355</v>
      </c>
      <c r="AJ63" s="4">
        <v>14.000000000000002</v>
      </c>
      <c r="AL63" s="3"/>
      <c r="AM63" s="3"/>
      <c r="AN63" s="4"/>
      <c r="AP63" s="3">
        <v>306.25</v>
      </c>
      <c r="AQ63" s="3">
        <v>500</v>
      </c>
      <c r="AR63" s="4">
        <v>61.250000000000007</v>
      </c>
      <c r="AT63" s="3"/>
      <c r="AU63" s="3"/>
      <c r="AV63" s="4"/>
      <c r="AX63" s="3">
        <v>689.21719970703123</v>
      </c>
      <c r="AY63" s="3">
        <v>1069</v>
      </c>
      <c r="AZ63" s="4">
        <v>64.473077615250816</v>
      </c>
      <c r="BB63" s="3">
        <v>6498.4416845703126</v>
      </c>
      <c r="BC63" s="3">
        <v>11399.519989013672</v>
      </c>
      <c r="BD63" s="4">
        <v>57.006274745192862</v>
      </c>
      <c r="BF63" s="3"/>
      <c r="BG63" s="3"/>
      <c r="BH63" s="4"/>
      <c r="BJ63" s="3">
        <v>621.95000000000005</v>
      </c>
      <c r="BK63" s="3">
        <v>1540</v>
      </c>
      <c r="BL63" s="4">
        <v>40.38636363636364</v>
      </c>
      <c r="BN63" s="3"/>
      <c r="BO63" s="3"/>
      <c r="BP63" s="4"/>
      <c r="BR63" s="3">
        <v>2984.0255969238283</v>
      </c>
      <c r="BS63" s="3">
        <v>16180.199996948242</v>
      </c>
      <c r="BT63" s="4">
        <v>18.442451870104492</v>
      </c>
      <c r="BV63" s="3">
        <v>276.14749999999998</v>
      </c>
      <c r="BW63" s="3">
        <v>2025.7000122070313</v>
      </c>
      <c r="BX63" s="4">
        <v>13.632201132246283</v>
      </c>
      <c r="BZ63" s="3">
        <v>404.8</v>
      </c>
      <c r="CA63" s="3">
        <v>440</v>
      </c>
      <c r="CB63" s="4">
        <v>92</v>
      </c>
      <c r="CD63" s="18">
        <f t="shared" si="0"/>
        <v>306.25</v>
      </c>
      <c r="CE63" s="18">
        <f t="shared" si="1"/>
        <v>500</v>
      </c>
      <c r="CF63" s="19">
        <f t="shared" si="3"/>
        <v>61.250000000000007</v>
      </c>
    </row>
    <row r="64" spans="1:84">
      <c r="A64" s="2">
        <v>37986</v>
      </c>
      <c r="B64" s="3">
        <v>12553.664781494141</v>
      </c>
      <c r="C64" s="3">
        <v>37526.419998168945</v>
      </c>
      <c r="D64" s="4">
        <f t="shared" si="2"/>
        <v>33.45287075640757</v>
      </c>
      <c r="J64" s="3">
        <v>298.35000000000002</v>
      </c>
      <c r="K64" s="3">
        <v>630</v>
      </c>
      <c r="L64" s="4">
        <v>47.357142857142861</v>
      </c>
      <c r="N64" s="3"/>
      <c r="O64" s="3"/>
      <c r="P64" s="4"/>
      <c r="R64" s="3"/>
      <c r="S64" s="3"/>
      <c r="T64" s="4"/>
      <c r="V64" s="3">
        <v>255</v>
      </c>
      <c r="W64" s="3">
        <v>1100</v>
      </c>
      <c r="X64" s="4">
        <v>23.18181818181818</v>
      </c>
      <c r="Z64" s="3">
        <v>94</v>
      </c>
      <c r="AA64" s="3">
        <v>235</v>
      </c>
      <c r="AB64" s="4">
        <v>40</v>
      </c>
      <c r="AD64" s="3">
        <v>377.5</v>
      </c>
      <c r="AE64" s="3">
        <v>3075</v>
      </c>
      <c r="AF64" s="4">
        <v>12.276422764227641</v>
      </c>
      <c r="AG64"/>
      <c r="AH64" s="3">
        <v>49.7</v>
      </c>
      <c r="AI64" s="3">
        <v>355</v>
      </c>
      <c r="AJ64" s="4">
        <v>14.000000000000002</v>
      </c>
      <c r="AL64" s="3"/>
      <c r="AM64" s="3"/>
      <c r="AN64" s="4"/>
      <c r="AP64" s="3">
        <v>306.25</v>
      </c>
      <c r="AQ64" s="3">
        <v>500</v>
      </c>
      <c r="AR64" s="4">
        <v>61.250000000000007</v>
      </c>
      <c r="AT64" s="3"/>
      <c r="AU64" s="3"/>
      <c r="AV64" s="4"/>
      <c r="AX64" s="3">
        <v>664.5</v>
      </c>
      <c r="AY64" s="3">
        <v>825</v>
      </c>
      <c r="AZ64" s="4">
        <v>80.545454545454547</v>
      </c>
      <c r="BB64" s="3">
        <v>6498.4416845703126</v>
      </c>
      <c r="BC64" s="3">
        <v>11399.519989013672</v>
      </c>
      <c r="BD64" s="4">
        <v>57.006274745192862</v>
      </c>
      <c r="BF64" s="3"/>
      <c r="BG64" s="3"/>
      <c r="BH64" s="4"/>
      <c r="BJ64" s="3">
        <v>621.95000000000005</v>
      </c>
      <c r="BK64" s="3">
        <v>1540</v>
      </c>
      <c r="BL64" s="4">
        <v>40.38636363636364</v>
      </c>
      <c r="BN64" s="3"/>
      <c r="BO64" s="3"/>
      <c r="BP64" s="4"/>
      <c r="BR64" s="3">
        <v>2707.0255969238283</v>
      </c>
      <c r="BS64" s="3">
        <v>15401.199996948242</v>
      </c>
      <c r="BT64" s="4">
        <v>17.576718680753626</v>
      </c>
      <c r="BV64" s="3">
        <v>276.14749999999998</v>
      </c>
      <c r="BW64" s="3">
        <v>2025.7000122070313</v>
      </c>
      <c r="BX64" s="4">
        <v>13.632201132246283</v>
      </c>
      <c r="BZ64" s="3">
        <v>404.8</v>
      </c>
      <c r="CA64" s="3">
        <v>440</v>
      </c>
      <c r="CB64" s="4">
        <v>92</v>
      </c>
      <c r="CD64" s="18">
        <f t="shared" si="0"/>
        <v>306.25</v>
      </c>
      <c r="CE64" s="18">
        <f t="shared" si="1"/>
        <v>500</v>
      </c>
      <c r="CF64" s="19">
        <f t="shared" si="3"/>
        <v>61.250000000000007</v>
      </c>
    </row>
    <row r="65" spans="1:84">
      <c r="A65" s="2">
        <v>38017</v>
      </c>
      <c r="B65" s="3">
        <v>12385.373677978516</v>
      </c>
      <c r="C65" s="3">
        <v>35427.879989624023</v>
      </c>
      <c r="D65" s="4">
        <f t="shared" si="2"/>
        <v>34.95939830891912</v>
      </c>
      <c r="J65" s="3">
        <v>298.35000000000002</v>
      </c>
      <c r="K65" s="3">
        <v>630</v>
      </c>
      <c r="L65" s="4">
        <v>47.357142857142861</v>
      </c>
      <c r="N65" s="3"/>
      <c r="O65" s="3"/>
      <c r="P65" s="4"/>
      <c r="R65" s="3"/>
      <c r="S65" s="3"/>
      <c r="T65" s="4"/>
      <c r="V65" s="3">
        <v>255</v>
      </c>
      <c r="W65" s="3">
        <v>1100</v>
      </c>
      <c r="X65" s="4">
        <v>23.18181818181818</v>
      </c>
      <c r="Z65" s="3">
        <v>94</v>
      </c>
      <c r="AA65" s="3">
        <v>235</v>
      </c>
      <c r="AB65" s="4">
        <v>40</v>
      </c>
      <c r="AD65" s="3">
        <v>293</v>
      </c>
      <c r="AE65" s="3">
        <v>2750</v>
      </c>
      <c r="AF65" s="4">
        <v>10.654545454545454</v>
      </c>
      <c r="AG65"/>
      <c r="AH65" s="3">
        <v>49.7</v>
      </c>
      <c r="AI65" s="3">
        <v>355</v>
      </c>
      <c r="AJ65" s="4">
        <v>14.000000000000002</v>
      </c>
      <c r="AL65" s="3"/>
      <c r="AM65" s="3"/>
      <c r="AN65" s="4"/>
      <c r="AP65" s="3">
        <v>669.25</v>
      </c>
      <c r="AQ65" s="3">
        <v>1100</v>
      </c>
      <c r="AR65" s="4">
        <v>60.840909090909093</v>
      </c>
      <c r="AT65" s="3"/>
      <c r="AU65" s="3"/>
      <c r="AV65" s="4"/>
      <c r="AX65" s="3">
        <v>533.25</v>
      </c>
      <c r="AY65" s="3">
        <v>650</v>
      </c>
      <c r="AZ65" s="4">
        <v>82.038461538461533</v>
      </c>
      <c r="BB65" s="3">
        <v>6498.4416845703126</v>
      </c>
      <c r="BC65" s="3">
        <v>11399.519989013672</v>
      </c>
      <c r="BD65" s="4">
        <v>57.006274745192862</v>
      </c>
      <c r="BF65" s="3"/>
      <c r="BG65" s="3"/>
      <c r="BH65" s="4"/>
      <c r="BJ65" s="3">
        <v>25.2</v>
      </c>
      <c r="BK65" s="3">
        <v>140</v>
      </c>
      <c r="BL65" s="4">
        <v>18</v>
      </c>
      <c r="BN65" s="3"/>
      <c r="BO65" s="3"/>
      <c r="BP65" s="4"/>
      <c r="BR65" s="3">
        <v>2988.234493408203</v>
      </c>
      <c r="BS65" s="3">
        <v>14602.65998840332</v>
      </c>
      <c r="BT65" s="4">
        <v>20.463631254725541</v>
      </c>
      <c r="BV65" s="3">
        <v>276.14749999999998</v>
      </c>
      <c r="BW65" s="3">
        <v>2025.7000122070313</v>
      </c>
      <c r="BX65" s="4">
        <v>13.632201132246283</v>
      </c>
      <c r="BZ65" s="3">
        <v>404.8</v>
      </c>
      <c r="CA65" s="3">
        <v>440</v>
      </c>
      <c r="CB65" s="4">
        <v>92</v>
      </c>
      <c r="CD65" s="18">
        <f t="shared" si="0"/>
        <v>669.25</v>
      </c>
      <c r="CE65" s="18">
        <f t="shared" si="1"/>
        <v>1100</v>
      </c>
      <c r="CF65" s="19">
        <f t="shared" si="3"/>
        <v>60.840909090909093</v>
      </c>
    </row>
    <row r="66" spans="1:84">
      <c r="A66" s="2">
        <v>38046</v>
      </c>
      <c r="B66" s="3">
        <v>12294.499473876953</v>
      </c>
      <c r="C66" s="3">
        <v>33104.199966430664</v>
      </c>
      <c r="D66" s="4">
        <f t="shared" si="2"/>
        <v>37.138790504963715</v>
      </c>
      <c r="J66" s="3">
        <v>298.35000000000002</v>
      </c>
      <c r="K66" s="3">
        <v>630</v>
      </c>
      <c r="L66" s="4">
        <v>47.357142857142861</v>
      </c>
      <c r="N66" s="3">
        <v>62.867998046875002</v>
      </c>
      <c r="O66" s="3">
        <v>104.77999877929688</v>
      </c>
      <c r="P66" s="4">
        <v>59.999998834984602</v>
      </c>
      <c r="R66" s="3"/>
      <c r="S66" s="3"/>
      <c r="T66" s="4"/>
      <c r="V66" s="3">
        <v>255</v>
      </c>
      <c r="W66" s="3">
        <v>1100</v>
      </c>
      <c r="X66" s="4">
        <v>23.18181818181818</v>
      </c>
      <c r="Z66" s="3">
        <v>94</v>
      </c>
      <c r="AA66" s="3">
        <v>235</v>
      </c>
      <c r="AB66" s="4">
        <v>40</v>
      </c>
      <c r="AD66" s="3">
        <v>273</v>
      </c>
      <c r="AE66" s="3">
        <v>2500</v>
      </c>
      <c r="AF66" s="4">
        <v>10.92</v>
      </c>
      <c r="AG66"/>
      <c r="AH66" s="3">
        <v>49.7</v>
      </c>
      <c r="AI66" s="3">
        <v>355</v>
      </c>
      <c r="AJ66" s="4">
        <v>14.000000000000002</v>
      </c>
      <c r="AL66" s="3"/>
      <c r="AM66" s="3"/>
      <c r="AN66" s="4"/>
      <c r="AP66" s="3">
        <v>669.25</v>
      </c>
      <c r="AQ66" s="3">
        <v>1100</v>
      </c>
      <c r="AR66" s="4">
        <v>60.840909090909093</v>
      </c>
      <c r="AT66" s="3"/>
      <c r="AU66" s="3"/>
      <c r="AV66" s="4"/>
      <c r="AX66" s="3">
        <v>533.25</v>
      </c>
      <c r="AY66" s="3">
        <v>650</v>
      </c>
      <c r="AZ66" s="4">
        <v>82.038461538461533</v>
      </c>
      <c r="BB66" s="3">
        <v>6498.4416845703126</v>
      </c>
      <c r="BC66" s="3">
        <v>11399.519989013672</v>
      </c>
      <c r="BD66" s="4">
        <v>57.006274745192862</v>
      </c>
      <c r="BF66" s="3"/>
      <c r="BG66" s="3"/>
      <c r="BH66" s="4"/>
      <c r="BJ66" s="3">
        <v>25.2</v>
      </c>
      <c r="BK66" s="3">
        <v>140</v>
      </c>
      <c r="BL66" s="4">
        <v>18</v>
      </c>
      <c r="BN66" s="3"/>
      <c r="BO66" s="3"/>
      <c r="BP66" s="4"/>
      <c r="BR66" s="3">
        <v>2828.4822912597656</v>
      </c>
      <c r="BS66" s="3">
        <v>12271.199966430664</v>
      </c>
      <c r="BT66" s="4">
        <v>23.049761221375395</v>
      </c>
      <c r="BV66" s="3">
        <v>302.15750000000003</v>
      </c>
      <c r="BW66" s="3">
        <v>2178.7000122070313</v>
      </c>
      <c r="BX66" s="4">
        <v>13.868706031442729</v>
      </c>
      <c r="BZ66" s="3">
        <v>404.8</v>
      </c>
      <c r="CA66" s="3">
        <v>440</v>
      </c>
      <c r="CB66" s="4">
        <v>92</v>
      </c>
      <c r="CD66" s="18">
        <f t="shared" si="0"/>
        <v>669.25</v>
      </c>
      <c r="CE66" s="18">
        <f t="shared" si="1"/>
        <v>1100</v>
      </c>
      <c r="CF66" s="19">
        <f t="shared" si="3"/>
        <v>60.840909090909093</v>
      </c>
    </row>
    <row r="67" spans="1:84">
      <c r="A67" s="2">
        <v>38077</v>
      </c>
      <c r="B67" s="3">
        <v>11886.253974609375</v>
      </c>
      <c r="C67" s="3">
        <v>30880.29997253418</v>
      </c>
      <c r="D67" s="4">
        <f t="shared" si="2"/>
        <v>38.491381188593863</v>
      </c>
      <c r="J67" s="3">
        <v>298.35000000000002</v>
      </c>
      <c r="K67" s="3">
        <v>630</v>
      </c>
      <c r="L67" s="4">
        <v>47.357142857142861</v>
      </c>
      <c r="N67" s="3">
        <v>62.867998046875002</v>
      </c>
      <c r="O67" s="3">
        <v>104.77999877929688</v>
      </c>
      <c r="P67" s="4">
        <v>59.999998834984602</v>
      </c>
      <c r="R67" s="3"/>
      <c r="S67" s="3"/>
      <c r="T67" s="4"/>
      <c r="V67" s="3">
        <v>255</v>
      </c>
      <c r="W67" s="3">
        <v>1100</v>
      </c>
      <c r="X67" s="4">
        <v>23.18181818181818</v>
      </c>
      <c r="Z67" s="3">
        <v>94</v>
      </c>
      <c r="AA67" s="3">
        <v>235</v>
      </c>
      <c r="AB67" s="4">
        <v>40</v>
      </c>
      <c r="AD67" s="3">
        <v>273</v>
      </c>
      <c r="AE67" s="3">
        <v>2500</v>
      </c>
      <c r="AF67" s="4">
        <v>10.92</v>
      </c>
      <c r="AG67"/>
      <c r="AH67" s="3">
        <v>49.7</v>
      </c>
      <c r="AI67" s="3">
        <v>355</v>
      </c>
      <c r="AJ67" s="4">
        <v>14.000000000000002</v>
      </c>
      <c r="AL67" s="3"/>
      <c r="AM67" s="3"/>
      <c r="AN67" s="4"/>
      <c r="AP67" s="3">
        <v>669.25</v>
      </c>
      <c r="AQ67" s="3">
        <v>1100</v>
      </c>
      <c r="AR67" s="4">
        <v>60.840909090909093</v>
      </c>
      <c r="AT67" s="3"/>
      <c r="AU67" s="3"/>
      <c r="AV67" s="4"/>
      <c r="AX67" s="3">
        <v>627.85</v>
      </c>
      <c r="AY67" s="3">
        <v>1145</v>
      </c>
      <c r="AZ67" s="4">
        <v>54.834061135371179</v>
      </c>
      <c r="BB67" s="3">
        <v>6200.9616845703122</v>
      </c>
      <c r="BC67" s="3">
        <v>10955.519989013672</v>
      </c>
      <c r="BD67" s="4">
        <v>56.601253895649975</v>
      </c>
      <c r="BF67" s="3"/>
      <c r="BG67" s="3"/>
      <c r="BH67" s="4"/>
      <c r="BJ67" s="3">
        <v>25.2</v>
      </c>
      <c r="BK67" s="3">
        <v>140</v>
      </c>
      <c r="BL67" s="4">
        <v>18</v>
      </c>
      <c r="BN67" s="3"/>
      <c r="BO67" s="3"/>
      <c r="BP67" s="4"/>
      <c r="BR67" s="3">
        <v>2623.1167919921877</v>
      </c>
      <c r="BS67" s="3">
        <v>9996.2999725341797</v>
      </c>
      <c r="BT67" s="4">
        <v>26.240877116527717</v>
      </c>
      <c r="BV67" s="3">
        <v>302.15750000000003</v>
      </c>
      <c r="BW67" s="3">
        <v>2178.7000122070313</v>
      </c>
      <c r="BX67" s="4">
        <v>13.868706031442729</v>
      </c>
      <c r="BZ67" s="3">
        <v>404.8</v>
      </c>
      <c r="CA67" s="3">
        <v>440</v>
      </c>
      <c r="CB67" s="4">
        <v>92</v>
      </c>
      <c r="CD67" s="18">
        <f t="shared" si="0"/>
        <v>669.25</v>
      </c>
      <c r="CE67" s="18">
        <f t="shared" si="1"/>
        <v>1100</v>
      </c>
      <c r="CF67" s="19">
        <f t="shared" si="3"/>
        <v>60.840909090909093</v>
      </c>
    </row>
    <row r="68" spans="1:84">
      <c r="A68" s="2">
        <v>38107</v>
      </c>
      <c r="B68" s="3">
        <v>9781.4914746093746</v>
      </c>
      <c r="C68" s="3">
        <v>22725.199966430664</v>
      </c>
      <c r="D68" s="4">
        <f t="shared" si="2"/>
        <v>43.042488026765227</v>
      </c>
      <c r="J68" s="3">
        <v>97.35</v>
      </c>
      <c r="K68" s="3">
        <v>330</v>
      </c>
      <c r="L68" s="4">
        <v>29.5</v>
      </c>
      <c r="N68" s="3">
        <v>62.867998046875002</v>
      </c>
      <c r="O68" s="3">
        <v>104.77999877929688</v>
      </c>
      <c r="P68" s="4">
        <v>59.999998834984602</v>
      </c>
      <c r="R68" s="3"/>
      <c r="S68" s="3"/>
      <c r="T68" s="4"/>
      <c r="V68" s="3">
        <v>255</v>
      </c>
      <c r="W68" s="3">
        <v>1100</v>
      </c>
      <c r="X68" s="4">
        <v>23.18181818181818</v>
      </c>
      <c r="Z68" s="3">
        <v>94</v>
      </c>
      <c r="AA68" s="3">
        <v>235</v>
      </c>
      <c r="AB68" s="4">
        <v>40</v>
      </c>
      <c r="AD68" s="3">
        <v>133</v>
      </c>
      <c r="AE68" s="3">
        <v>1450</v>
      </c>
      <c r="AF68" s="4">
        <v>9.1724137931034484</v>
      </c>
      <c r="AG68"/>
      <c r="AH68" s="3">
        <v>99.486000976562494</v>
      </c>
      <c r="AI68" s="3">
        <v>435.30000305175781</v>
      </c>
      <c r="AJ68" s="4">
        <v>22.854583110290825</v>
      </c>
      <c r="AL68" s="3"/>
      <c r="AM68" s="3"/>
      <c r="AN68" s="4"/>
      <c r="AP68" s="3">
        <v>669.25</v>
      </c>
      <c r="AQ68" s="3">
        <v>1100</v>
      </c>
      <c r="AR68" s="4">
        <v>60.840909090909093</v>
      </c>
      <c r="AT68" s="3"/>
      <c r="AU68" s="3"/>
      <c r="AV68" s="4"/>
      <c r="AX68" s="3">
        <v>627.85</v>
      </c>
      <c r="AY68" s="3">
        <v>1145</v>
      </c>
      <c r="AZ68" s="4">
        <v>54.834061135371179</v>
      </c>
      <c r="BB68" s="3">
        <v>4801.1631835937496</v>
      </c>
      <c r="BC68" s="3">
        <v>7320.1199798583984</v>
      </c>
      <c r="BD68" s="4">
        <v>65.588585935808993</v>
      </c>
      <c r="BF68" s="3"/>
      <c r="BG68" s="3"/>
      <c r="BH68" s="4"/>
      <c r="BJ68" s="3">
        <v>25.2</v>
      </c>
      <c r="BK68" s="3">
        <v>140</v>
      </c>
      <c r="BL68" s="4">
        <v>18</v>
      </c>
      <c r="BN68" s="3"/>
      <c r="BO68" s="3"/>
      <c r="BP68" s="4"/>
      <c r="BR68" s="3">
        <v>2209.3667919921877</v>
      </c>
      <c r="BS68" s="3">
        <v>6746.2999725341797</v>
      </c>
      <c r="BT68" s="4">
        <v>32.749311489068894</v>
      </c>
      <c r="BV68" s="3">
        <v>302.15750000000003</v>
      </c>
      <c r="BW68" s="3">
        <v>2178.7000122070313</v>
      </c>
      <c r="BX68" s="4">
        <v>13.868706031442729</v>
      </c>
      <c r="BZ68" s="3">
        <v>404.8</v>
      </c>
      <c r="CA68" s="3">
        <v>440</v>
      </c>
      <c r="CB68" s="4">
        <v>92</v>
      </c>
      <c r="CD68" s="18">
        <f t="shared" si="0"/>
        <v>669.25</v>
      </c>
      <c r="CE68" s="18">
        <f t="shared" si="1"/>
        <v>1100</v>
      </c>
      <c r="CF68" s="19">
        <f t="shared" si="3"/>
        <v>60.840909090909093</v>
      </c>
    </row>
    <row r="69" spans="1:84">
      <c r="A69" s="2">
        <v>38138</v>
      </c>
      <c r="B69" s="3">
        <v>4895.9039746093749</v>
      </c>
      <c r="C69" s="3">
        <v>15365.199966430664</v>
      </c>
      <c r="D69" s="4">
        <f t="shared" si="2"/>
        <v>31.863587752230821</v>
      </c>
      <c r="J69" s="3">
        <v>97.35</v>
      </c>
      <c r="K69" s="3">
        <v>330</v>
      </c>
      <c r="L69" s="4">
        <v>29.5</v>
      </c>
      <c r="N69" s="3">
        <v>62.867998046875002</v>
      </c>
      <c r="O69" s="3">
        <v>104.77999877929688</v>
      </c>
      <c r="P69" s="4">
        <v>59.999998834984602</v>
      </c>
      <c r="R69" s="3"/>
      <c r="S69" s="3"/>
      <c r="T69" s="4"/>
      <c r="V69" s="3">
        <v>255</v>
      </c>
      <c r="W69" s="3">
        <v>1100</v>
      </c>
      <c r="X69" s="4">
        <v>23.18181818181818</v>
      </c>
      <c r="Z69" s="3">
        <v>94</v>
      </c>
      <c r="AA69" s="3">
        <v>235</v>
      </c>
      <c r="AB69" s="4">
        <v>40</v>
      </c>
      <c r="AD69" s="3">
        <v>133</v>
      </c>
      <c r="AE69" s="3">
        <v>1450</v>
      </c>
      <c r="AF69" s="4">
        <v>9.1724137931034484</v>
      </c>
      <c r="AG69"/>
      <c r="AH69" s="3">
        <v>99.486000976562494</v>
      </c>
      <c r="AI69" s="3">
        <v>435.30000305175781</v>
      </c>
      <c r="AJ69" s="4">
        <v>22.854583110290825</v>
      </c>
      <c r="AL69" s="3"/>
      <c r="AM69" s="3"/>
      <c r="AN69" s="4"/>
      <c r="AP69" s="3">
        <v>669.25</v>
      </c>
      <c r="AQ69" s="3">
        <v>1100</v>
      </c>
      <c r="AR69" s="4">
        <v>60.840909090909093</v>
      </c>
      <c r="AT69" s="3"/>
      <c r="AU69" s="3"/>
      <c r="AV69" s="4"/>
      <c r="AX69" s="3">
        <v>477.1</v>
      </c>
      <c r="AY69" s="3">
        <v>920</v>
      </c>
      <c r="AZ69" s="4">
        <v>51.858695652173914</v>
      </c>
      <c r="BB69" s="3">
        <v>605.71318359375005</v>
      </c>
      <c r="BC69" s="3">
        <v>1110.1199798583984</v>
      </c>
      <c r="BD69" s="4">
        <v>54.56285758148519</v>
      </c>
      <c r="BF69" s="3"/>
      <c r="BG69" s="3"/>
      <c r="BH69" s="4"/>
      <c r="BJ69" s="3">
        <v>25.2</v>
      </c>
      <c r="BK69" s="3">
        <v>140</v>
      </c>
      <c r="BL69" s="4">
        <v>18</v>
      </c>
      <c r="BN69" s="3"/>
      <c r="BO69" s="3"/>
      <c r="BP69" s="4"/>
      <c r="BR69" s="3">
        <v>2074.7792919921876</v>
      </c>
      <c r="BS69" s="3">
        <v>6261.2999725341797</v>
      </c>
      <c r="BT69" s="4">
        <v>33.136557920773882</v>
      </c>
      <c r="BV69" s="3">
        <v>302.15750000000003</v>
      </c>
      <c r="BW69" s="3">
        <v>2178.7000122070313</v>
      </c>
      <c r="BX69" s="4">
        <v>13.868706031442729</v>
      </c>
      <c r="BZ69" s="3"/>
      <c r="CA69" s="3"/>
      <c r="CB69" s="4"/>
      <c r="CD69" s="18">
        <f t="shared" ref="CD69:CD132" si="4">INDEX($A$1:$CB$412, ROW(), MATCH($R$237,$A$4:$CB$4, 0)-2)</f>
        <v>669.25</v>
      </c>
      <c r="CE69" s="18">
        <f t="shared" ref="CE69:CE132" si="5">INDEX($A$1:$CB$412, ROW(), MATCH($R$237,$A$4:$CB$4, 0)-1)</f>
        <v>1100</v>
      </c>
      <c r="CF69" s="19">
        <f t="shared" si="3"/>
        <v>60.840909090909093</v>
      </c>
    </row>
    <row r="70" spans="1:84">
      <c r="A70" s="2">
        <v>38168</v>
      </c>
      <c r="B70" s="3">
        <v>6184.2175561523436</v>
      </c>
      <c r="C70" s="3">
        <v>18795.679985046387</v>
      </c>
      <c r="D70" s="4">
        <f t="shared" ref="D70:D133" si="6">(B70/C70)*100</f>
        <v>32.902334797530237</v>
      </c>
      <c r="J70" s="3">
        <v>97.35</v>
      </c>
      <c r="K70" s="3">
        <v>330</v>
      </c>
      <c r="L70" s="4">
        <v>29.5</v>
      </c>
      <c r="N70" s="3">
        <v>62.867998046875002</v>
      </c>
      <c r="O70" s="3">
        <v>104.77999877929688</v>
      </c>
      <c r="P70" s="4">
        <v>59.999998834984602</v>
      </c>
      <c r="R70" s="3"/>
      <c r="S70" s="3"/>
      <c r="T70" s="4"/>
      <c r="V70" s="3">
        <v>255</v>
      </c>
      <c r="W70" s="3">
        <v>1100</v>
      </c>
      <c r="X70" s="4">
        <v>23.18181818181818</v>
      </c>
      <c r="Z70" s="3">
        <v>94</v>
      </c>
      <c r="AA70" s="3">
        <v>235</v>
      </c>
      <c r="AB70" s="4">
        <v>40</v>
      </c>
      <c r="AD70" s="3">
        <v>318.12150390624998</v>
      </c>
      <c r="AE70" s="3">
        <v>2726.7000122070313</v>
      </c>
      <c r="AF70" s="4">
        <v>11.66690514108876</v>
      </c>
      <c r="AG70"/>
      <c r="AH70" s="3">
        <v>127.48600097656249</v>
      </c>
      <c r="AI70" s="3">
        <v>635.30000305175781</v>
      </c>
      <c r="AJ70" s="4">
        <v>20.067054991998202</v>
      </c>
      <c r="AL70" s="3"/>
      <c r="AM70" s="3"/>
      <c r="AN70" s="4"/>
      <c r="AP70" s="3">
        <v>1473.0550000000001</v>
      </c>
      <c r="AQ70" s="3">
        <v>2348</v>
      </c>
      <c r="AR70" s="4">
        <v>62.736584327086888</v>
      </c>
      <c r="AT70" s="3"/>
      <c r="AU70" s="3"/>
      <c r="AV70" s="4"/>
      <c r="AX70" s="3">
        <v>630.75</v>
      </c>
      <c r="AY70" s="3">
        <v>1155</v>
      </c>
      <c r="AZ70" s="4">
        <v>54.61038961038961</v>
      </c>
      <c r="BB70" s="3">
        <v>650.6502612304688</v>
      </c>
      <c r="BC70" s="3">
        <v>1300.8999862670898</v>
      </c>
      <c r="BD70" s="4">
        <v>50.015394580600969</v>
      </c>
      <c r="BF70" s="3"/>
      <c r="BG70" s="3"/>
      <c r="BH70" s="4"/>
      <c r="BJ70" s="3">
        <v>25.2</v>
      </c>
      <c r="BK70" s="3">
        <v>140</v>
      </c>
      <c r="BL70" s="4">
        <v>18</v>
      </c>
      <c r="BN70" s="3"/>
      <c r="BO70" s="3"/>
      <c r="BP70" s="4"/>
      <c r="BR70" s="3">
        <v>2147.5792919921873</v>
      </c>
      <c r="BS70" s="3">
        <v>6541.2999725341797</v>
      </c>
      <c r="BT70" s="4">
        <v>32.831077935723975</v>
      </c>
      <c r="BV70" s="3">
        <v>302.15750000000003</v>
      </c>
      <c r="BW70" s="3">
        <v>2178.7000122070313</v>
      </c>
      <c r="BX70" s="4">
        <v>13.868706031442729</v>
      </c>
      <c r="BZ70" s="3"/>
      <c r="CA70" s="3"/>
      <c r="CB70" s="4"/>
      <c r="CD70" s="18">
        <f t="shared" si="4"/>
        <v>1473.0550000000001</v>
      </c>
      <c r="CE70" s="18">
        <f t="shared" si="5"/>
        <v>2348</v>
      </c>
      <c r="CF70" s="19">
        <f t="shared" ref="CF70:CF133" si="7">IFERROR((CD70/CE70)*100, NA())</f>
        <v>62.736584327086888</v>
      </c>
    </row>
    <row r="71" spans="1:84">
      <c r="A71" s="2">
        <v>38199</v>
      </c>
      <c r="B71" s="3">
        <v>6718.7015600585937</v>
      </c>
      <c r="C71" s="3">
        <v>20835.819984436035</v>
      </c>
      <c r="D71" s="4">
        <f t="shared" si="6"/>
        <v>32.245918639522401</v>
      </c>
      <c r="J71" s="3">
        <v>97.35</v>
      </c>
      <c r="K71" s="3">
        <v>330</v>
      </c>
      <c r="L71" s="4">
        <v>29.5</v>
      </c>
      <c r="N71" s="3">
        <v>146.95200195312501</v>
      </c>
      <c r="O71" s="3">
        <v>244.91999816894531</v>
      </c>
      <c r="P71" s="4">
        <v>60.000001246022308</v>
      </c>
      <c r="R71" s="3"/>
      <c r="S71" s="3"/>
      <c r="T71" s="4"/>
      <c r="V71" s="3">
        <v>255</v>
      </c>
      <c r="W71" s="3">
        <v>1100</v>
      </c>
      <c r="X71" s="4">
        <v>23.18181818181818</v>
      </c>
      <c r="Z71" s="3">
        <v>94</v>
      </c>
      <c r="AA71" s="3">
        <v>235</v>
      </c>
      <c r="AB71" s="4">
        <v>40</v>
      </c>
      <c r="AD71" s="3">
        <v>318.12150390624998</v>
      </c>
      <c r="AE71" s="3">
        <v>2726.7000122070313</v>
      </c>
      <c r="AF71" s="4">
        <v>11.66690514108876</v>
      </c>
      <c r="AG71"/>
      <c r="AH71" s="3">
        <v>127.48600097656249</v>
      </c>
      <c r="AI71" s="3">
        <v>635.30000305175781</v>
      </c>
      <c r="AJ71" s="4">
        <v>20.067054991998202</v>
      </c>
      <c r="AL71" s="3"/>
      <c r="AM71" s="3"/>
      <c r="AN71" s="4"/>
      <c r="AP71" s="3">
        <v>1473.0550000000001</v>
      </c>
      <c r="AQ71" s="3">
        <v>2348</v>
      </c>
      <c r="AR71" s="4">
        <v>62.736584327086888</v>
      </c>
      <c r="AT71" s="3"/>
      <c r="AU71" s="3"/>
      <c r="AV71" s="4"/>
      <c r="AX71" s="3">
        <v>801.25</v>
      </c>
      <c r="AY71" s="3">
        <v>1430</v>
      </c>
      <c r="AZ71" s="4">
        <v>56.031468531468533</v>
      </c>
      <c r="BB71" s="3">
        <v>650.6502612304688</v>
      </c>
      <c r="BC71" s="3">
        <v>1300.8999862670898</v>
      </c>
      <c r="BD71" s="4">
        <v>50.015394580600969</v>
      </c>
      <c r="BF71" s="3">
        <v>33</v>
      </c>
      <c r="BG71" s="3">
        <v>100</v>
      </c>
      <c r="BH71" s="4">
        <v>33</v>
      </c>
      <c r="BJ71" s="3"/>
      <c r="BK71" s="3"/>
      <c r="BL71" s="4"/>
      <c r="BN71" s="3"/>
      <c r="BO71" s="3"/>
      <c r="BP71" s="4"/>
      <c r="BR71" s="3">
        <v>2182.5792919921873</v>
      </c>
      <c r="BS71" s="3">
        <v>6716.2999725341797</v>
      </c>
      <c r="BT71" s="4">
        <v>32.496751201073309</v>
      </c>
      <c r="BV71" s="3">
        <v>237.1575</v>
      </c>
      <c r="BW71" s="3">
        <v>2078.7000122070313</v>
      </c>
      <c r="BX71" s="4">
        <v>11.408933401034682</v>
      </c>
      <c r="BZ71" s="3">
        <v>302.10000000000002</v>
      </c>
      <c r="CA71" s="3">
        <v>1590</v>
      </c>
      <c r="CB71" s="4">
        <v>19</v>
      </c>
      <c r="CD71" s="18">
        <f t="shared" si="4"/>
        <v>1473.0550000000001</v>
      </c>
      <c r="CE71" s="18">
        <f t="shared" si="5"/>
        <v>2348</v>
      </c>
      <c r="CF71" s="19">
        <f t="shared" si="7"/>
        <v>62.736584327086888</v>
      </c>
    </row>
    <row r="72" spans="1:84">
      <c r="A72" s="2">
        <v>38230</v>
      </c>
      <c r="B72" s="3">
        <v>6850.5800561523438</v>
      </c>
      <c r="C72" s="3">
        <v>19709.119972229004</v>
      </c>
      <c r="D72" s="4">
        <f t="shared" si="6"/>
        <v>34.758426889709462</v>
      </c>
      <c r="J72" s="3">
        <v>97.35</v>
      </c>
      <c r="K72" s="3">
        <v>330</v>
      </c>
      <c r="L72" s="4">
        <v>29.5</v>
      </c>
      <c r="N72" s="3">
        <v>146.95200195312501</v>
      </c>
      <c r="O72" s="3">
        <v>244.91999816894531</v>
      </c>
      <c r="P72" s="4">
        <v>60.000001246022308</v>
      </c>
      <c r="R72" s="3"/>
      <c r="S72" s="3"/>
      <c r="T72" s="4"/>
      <c r="V72" s="3">
        <v>255</v>
      </c>
      <c r="W72" s="3">
        <v>1100</v>
      </c>
      <c r="X72" s="4">
        <v>23.18181818181818</v>
      </c>
      <c r="Z72" s="3">
        <v>94</v>
      </c>
      <c r="AA72" s="3">
        <v>235</v>
      </c>
      <c r="AB72" s="4">
        <v>40</v>
      </c>
      <c r="AD72" s="3">
        <v>25</v>
      </c>
      <c r="AE72" s="3">
        <v>100</v>
      </c>
      <c r="AF72" s="4">
        <v>25</v>
      </c>
      <c r="AG72"/>
      <c r="AH72" s="3">
        <v>127.48600097656249</v>
      </c>
      <c r="AI72" s="3">
        <v>635.30000305175781</v>
      </c>
      <c r="AJ72" s="4">
        <v>20.067054991998202</v>
      </c>
      <c r="AL72" s="3"/>
      <c r="AM72" s="3"/>
      <c r="AN72" s="4"/>
      <c r="AP72" s="3">
        <v>1473.0550000000001</v>
      </c>
      <c r="AQ72" s="3">
        <v>2348</v>
      </c>
      <c r="AR72" s="4">
        <v>62.736584327086888</v>
      </c>
      <c r="AT72" s="3"/>
      <c r="AU72" s="3"/>
      <c r="AV72" s="4"/>
      <c r="AX72" s="3">
        <v>801.25</v>
      </c>
      <c r="AY72" s="3">
        <v>1430</v>
      </c>
      <c r="AZ72" s="4">
        <v>56.031468531468533</v>
      </c>
      <c r="BB72" s="3">
        <v>650.6502612304688</v>
      </c>
      <c r="BC72" s="3">
        <v>1300.8999862670898</v>
      </c>
      <c r="BD72" s="4">
        <v>50.015394580600969</v>
      </c>
      <c r="BF72" s="3">
        <v>33</v>
      </c>
      <c r="BG72" s="3">
        <v>100</v>
      </c>
      <c r="BH72" s="4">
        <v>33</v>
      </c>
      <c r="BJ72" s="3"/>
      <c r="BK72" s="3"/>
      <c r="BL72" s="4"/>
      <c r="BN72" s="3"/>
      <c r="BO72" s="3"/>
      <c r="BP72" s="4"/>
      <c r="BR72" s="3">
        <v>2182.5792919921873</v>
      </c>
      <c r="BS72" s="3">
        <v>6716.2999725341797</v>
      </c>
      <c r="BT72" s="4">
        <v>32.496751201073309</v>
      </c>
      <c r="BV72" s="3">
        <v>237.1575</v>
      </c>
      <c r="BW72" s="3">
        <v>2078.7000122070313</v>
      </c>
      <c r="BX72" s="4">
        <v>11.408933401034682</v>
      </c>
      <c r="BZ72" s="3">
        <v>727.1</v>
      </c>
      <c r="CA72" s="3">
        <v>3090</v>
      </c>
      <c r="CB72" s="4">
        <v>23.53074433656958</v>
      </c>
      <c r="CD72" s="18">
        <f t="shared" si="4"/>
        <v>1473.0550000000001</v>
      </c>
      <c r="CE72" s="18">
        <f t="shared" si="5"/>
        <v>2348</v>
      </c>
      <c r="CF72" s="19">
        <f t="shared" si="7"/>
        <v>62.736584327086888</v>
      </c>
    </row>
    <row r="73" spans="1:84">
      <c r="A73" s="2">
        <v>38260</v>
      </c>
      <c r="B73" s="3">
        <v>6221.2096606445311</v>
      </c>
      <c r="C73" s="3">
        <v>15948.279991149902</v>
      </c>
      <c r="D73" s="4">
        <f t="shared" si="6"/>
        <v>39.00865588073971</v>
      </c>
      <c r="J73" s="3">
        <v>97.35</v>
      </c>
      <c r="K73" s="3">
        <v>330</v>
      </c>
      <c r="L73" s="4">
        <v>29.5</v>
      </c>
      <c r="N73" s="3">
        <v>216.07700195312501</v>
      </c>
      <c r="O73" s="3">
        <v>419.91999816894531</v>
      </c>
      <c r="P73" s="4">
        <v>51.456706728740109</v>
      </c>
      <c r="R73" s="3"/>
      <c r="S73" s="3"/>
      <c r="T73" s="4"/>
      <c r="V73" s="3">
        <v>255</v>
      </c>
      <c r="W73" s="3">
        <v>1100</v>
      </c>
      <c r="X73" s="4">
        <v>23.18181818181818</v>
      </c>
      <c r="Z73" s="3">
        <v>94</v>
      </c>
      <c r="AA73" s="3">
        <v>235</v>
      </c>
      <c r="AB73" s="4">
        <v>40</v>
      </c>
      <c r="AD73" s="3">
        <v>25</v>
      </c>
      <c r="AE73" s="3">
        <v>100</v>
      </c>
      <c r="AF73" s="4">
        <v>25</v>
      </c>
      <c r="AG73"/>
      <c r="AH73" s="3">
        <v>127.48600097656249</v>
      </c>
      <c r="AI73" s="3">
        <v>635.30000305175781</v>
      </c>
      <c r="AJ73" s="4">
        <v>20.067054991998202</v>
      </c>
      <c r="AL73" s="3"/>
      <c r="AM73" s="3"/>
      <c r="AN73" s="4"/>
      <c r="AP73" s="3">
        <v>1473.0550000000001</v>
      </c>
      <c r="AQ73" s="3">
        <v>2348</v>
      </c>
      <c r="AR73" s="4">
        <v>62.736584327086888</v>
      </c>
      <c r="AT73" s="3"/>
      <c r="AU73" s="3"/>
      <c r="AV73" s="4"/>
      <c r="AX73" s="3">
        <v>801.25</v>
      </c>
      <c r="AY73" s="3">
        <v>1430</v>
      </c>
      <c r="AZ73" s="4">
        <v>56.031468531468533</v>
      </c>
      <c r="BB73" s="3">
        <v>563.6502612304688</v>
      </c>
      <c r="BC73" s="3">
        <v>1126.8999862670898</v>
      </c>
      <c r="BD73" s="4">
        <v>50.017771594583763</v>
      </c>
      <c r="BF73" s="3"/>
      <c r="BG73" s="3"/>
      <c r="BH73" s="4"/>
      <c r="BJ73" s="3"/>
      <c r="BK73" s="3"/>
      <c r="BL73" s="4"/>
      <c r="BN73" s="3"/>
      <c r="BO73" s="3"/>
      <c r="BP73" s="4"/>
      <c r="BR73" s="3">
        <v>1871.1838964843751</v>
      </c>
      <c r="BS73" s="3">
        <v>4944.4599914550781</v>
      </c>
      <c r="BT73" s="4">
        <v>37.844049698412356</v>
      </c>
      <c r="BV73" s="3">
        <v>367.15750000000003</v>
      </c>
      <c r="BW73" s="3">
        <v>2278.7000122070313</v>
      </c>
      <c r="BX73" s="4">
        <v>16.11258603735163</v>
      </c>
      <c r="BZ73" s="3">
        <v>330</v>
      </c>
      <c r="CA73" s="3">
        <v>1000</v>
      </c>
      <c r="CB73" s="4">
        <v>33</v>
      </c>
      <c r="CD73" s="18">
        <f t="shared" si="4"/>
        <v>1473.0550000000001</v>
      </c>
      <c r="CE73" s="18">
        <f t="shared" si="5"/>
        <v>2348</v>
      </c>
      <c r="CF73" s="19">
        <f t="shared" si="7"/>
        <v>62.736584327086888</v>
      </c>
    </row>
    <row r="74" spans="1:84">
      <c r="A74" s="2">
        <v>38291</v>
      </c>
      <c r="B74" s="3">
        <v>6174.5574096679684</v>
      </c>
      <c r="C74" s="3">
        <v>15881.57999420166</v>
      </c>
      <c r="D74" s="4">
        <f t="shared" si="6"/>
        <v>38.87873506239486</v>
      </c>
      <c r="J74" s="3">
        <v>97.35</v>
      </c>
      <c r="K74" s="3">
        <v>330</v>
      </c>
      <c r="L74" s="4">
        <v>29.5</v>
      </c>
      <c r="N74" s="3">
        <v>216.07700195312501</v>
      </c>
      <c r="O74" s="3">
        <v>419.91999816894531</v>
      </c>
      <c r="P74" s="4">
        <v>51.456706728740109</v>
      </c>
      <c r="R74" s="3"/>
      <c r="S74" s="3"/>
      <c r="T74" s="4"/>
      <c r="V74" s="3">
        <v>307.34774902343747</v>
      </c>
      <c r="W74" s="3">
        <v>1218.3000030517578</v>
      </c>
      <c r="X74" s="4">
        <v>25.227591582824633</v>
      </c>
      <c r="Z74" s="3"/>
      <c r="AA74" s="3"/>
      <c r="AB74" s="4"/>
      <c r="AD74" s="3">
        <v>25</v>
      </c>
      <c r="AE74" s="3">
        <v>100</v>
      </c>
      <c r="AF74" s="4">
        <v>25</v>
      </c>
      <c r="AG74"/>
      <c r="AH74" s="3">
        <v>127.48600097656249</v>
      </c>
      <c r="AI74" s="3">
        <v>635.30000305175781</v>
      </c>
      <c r="AJ74" s="4">
        <v>20.067054991998202</v>
      </c>
      <c r="AL74" s="3"/>
      <c r="AM74" s="3"/>
      <c r="AN74" s="4"/>
      <c r="AP74" s="3">
        <v>1473.0550000000001</v>
      </c>
      <c r="AQ74" s="3">
        <v>2348</v>
      </c>
      <c r="AR74" s="4">
        <v>62.736584327086888</v>
      </c>
      <c r="AT74" s="3"/>
      <c r="AU74" s="3"/>
      <c r="AV74" s="4"/>
      <c r="AX74" s="3">
        <v>801.25</v>
      </c>
      <c r="AY74" s="3">
        <v>1430</v>
      </c>
      <c r="AZ74" s="4">
        <v>56.031468531468533</v>
      </c>
      <c r="BB74" s="3">
        <v>563.6502612304688</v>
      </c>
      <c r="BC74" s="3">
        <v>1126.8999862670898</v>
      </c>
      <c r="BD74" s="4">
        <v>50.017771594583763</v>
      </c>
      <c r="BF74" s="3"/>
      <c r="BG74" s="3"/>
      <c r="BH74" s="4"/>
      <c r="BJ74" s="3"/>
      <c r="BK74" s="3"/>
      <c r="BL74" s="4"/>
      <c r="BN74" s="3"/>
      <c r="BO74" s="3"/>
      <c r="BP74" s="4"/>
      <c r="BR74" s="3">
        <v>1871.1838964843751</v>
      </c>
      <c r="BS74" s="3">
        <v>4944.4599914550781</v>
      </c>
      <c r="BT74" s="4">
        <v>37.844049698412356</v>
      </c>
      <c r="BV74" s="3">
        <v>362.15750000000003</v>
      </c>
      <c r="BW74" s="3">
        <v>2328.7000122070313</v>
      </c>
      <c r="BX74" s="4">
        <v>15.551917297271981</v>
      </c>
      <c r="BZ74" s="3">
        <v>330</v>
      </c>
      <c r="CA74" s="3">
        <v>1000</v>
      </c>
      <c r="CB74" s="4">
        <v>33</v>
      </c>
      <c r="CD74" s="18">
        <f t="shared" si="4"/>
        <v>1473.0550000000001</v>
      </c>
      <c r="CE74" s="18">
        <f t="shared" si="5"/>
        <v>2348</v>
      </c>
      <c r="CF74" s="19">
        <f t="shared" si="7"/>
        <v>62.736584327086888</v>
      </c>
    </row>
    <row r="75" spans="1:84">
      <c r="A75" s="2">
        <v>38321</v>
      </c>
      <c r="B75" s="3">
        <v>5889.3274096679688</v>
      </c>
      <c r="C75" s="3">
        <v>15002.57999420166</v>
      </c>
      <c r="D75" s="4">
        <f t="shared" si="6"/>
        <v>39.255430812194511</v>
      </c>
      <c r="J75" s="3">
        <v>97.35</v>
      </c>
      <c r="K75" s="3">
        <v>330</v>
      </c>
      <c r="L75" s="4">
        <v>29.5</v>
      </c>
      <c r="N75" s="3">
        <v>260.84700195312502</v>
      </c>
      <c r="O75" s="3">
        <v>540.91999816894531</v>
      </c>
      <c r="P75" s="4">
        <v>48.222843088832299</v>
      </c>
      <c r="R75" s="3"/>
      <c r="S75" s="3"/>
      <c r="T75" s="4"/>
      <c r="V75" s="3">
        <v>307.34774902343747</v>
      </c>
      <c r="W75" s="3">
        <v>1218.3000030517578</v>
      </c>
      <c r="X75" s="4">
        <v>25.227591582824633</v>
      </c>
      <c r="Z75" s="3"/>
      <c r="AA75" s="3"/>
      <c r="AB75" s="4"/>
      <c r="AD75" s="3">
        <v>25</v>
      </c>
      <c r="AE75" s="3">
        <v>100</v>
      </c>
      <c r="AF75" s="4">
        <v>25</v>
      </c>
      <c r="AG75"/>
      <c r="AH75" s="3">
        <v>127.48600097656249</v>
      </c>
      <c r="AI75" s="3">
        <v>635.30000305175781</v>
      </c>
      <c r="AJ75" s="4">
        <v>20.067054991998202</v>
      </c>
      <c r="AL75" s="3"/>
      <c r="AM75" s="3"/>
      <c r="AN75" s="4"/>
      <c r="AP75" s="3">
        <v>1473.0550000000001</v>
      </c>
      <c r="AQ75" s="3">
        <v>2348</v>
      </c>
      <c r="AR75" s="4">
        <v>62.736584327086888</v>
      </c>
      <c r="AT75" s="3"/>
      <c r="AU75" s="3"/>
      <c r="AV75" s="4"/>
      <c r="AX75" s="3">
        <v>801.25</v>
      </c>
      <c r="AY75" s="3">
        <v>1430</v>
      </c>
      <c r="AZ75" s="4">
        <v>56.031468531468533</v>
      </c>
      <c r="BB75" s="3">
        <v>563.6502612304688</v>
      </c>
      <c r="BC75" s="3">
        <v>1126.8999862670898</v>
      </c>
      <c r="BD75" s="4">
        <v>50.017771594583763</v>
      </c>
      <c r="BF75" s="3"/>
      <c r="BG75" s="3"/>
      <c r="BH75" s="4"/>
      <c r="BJ75" s="3"/>
      <c r="BK75" s="3"/>
      <c r="BL75" s="4"/>
      <c r="BN75" s="3"/>
      <c r="BO75" s="3"/>
      <c r="BP75" s="4"/>
      <c r="BR75" s="3">
        <v>1871.1838964843751</v>
      </c>
      <c r="BS75" s="3">
        <v>4944.4599914550781</v>
      </c>
      <c r="BT75" s="4">
        <v>37.844049698412356</v>
      </c>
      <c r="BV75" s="3">
        <v>362.15750000000003</v>
      </c>
      <c r="BW75" s="3">
        <v>2328.7000122070313</v>
      </c>
      <c r="BX75" s="4">
        <v>15.551917297271981</v>
      </c>
      <c r="BZ75" s="3"/>
      <c r="CA75" s="3"/>
      <c r="CB75" s="4"/>
      <c r="CD75" s="18">
        <f t="shared" si="4"/>
        <v>1473.0550000000001</v>
      </c>
      <c r="CE75" s="18">
        <f t="shared" si="5"/>
        <v>2348</v>
      </c>
      <c r="CF75" s="19">
        <f t="shared" si="7"/>
        <v>62.736584327086888</v>
      </c>
    </row>
    <row r="76" spans="1:84">
      <c r="A76" s="2">
        <v>38352</v>
      </c>
      <c r="B76" s="3">
        <v>6479.8769995117191</v>
      </c>
      <c r="C76" s="3">
        <v>14181.279975891113</v>
      </c>
      <c r="D76" s="4">
        <f t="shared" si="6"/>
        <v>45.693174456239738</v>
      </c>
      <c r="J76" s="3">
        <v>60.475000000000001</v>
      </c>
      <c r="K76" s="3">
        <v>205</v>
      </c>
      <c r="L76" s="4">
        <v>29.5</v>
      </c>
      <c r="N76" s="3">
        <v>260.84700195312502</v>
      </c>
      <c r="O76" s="3">
        <v>540.91999816894531</v>
      </c>
      <c r="P76" s="4">
        <v>48.222843088832299</v>
      </c>
      <c r="R76" s="3"/>
      <c r="S76" s="3"/>
      <c r="T76" s="4"/>
      <c r="V76" s="3">
        <v>307.34774902343747</v>
      </c>
      <c r="W76" s="3">
        <v>1218.3000030517578</v>
      </c>
      <c r="X76" s="4">
        <v>25.227591582824633</v>
      </c>
      <c r="Z76" s="3"/>
      <c r="AA76" s="3"/>
      <c r="AB76" s="4"/>
      <c r="AD76" s="3">
        <v>25</v>
      </c>
      <c r="AE76" s="3">
        <v>100</v>
      </c>
      <c r="AF76" s="4">
        <v>25</v>
      </c>
      <c r="AG76"/>
      <c r="AH76" s="3">
        <v>187.48600097656251</v>
      </c>
      <c r="AI76" s="3">
        <v>735.30000305175781</v>
      </c>
      <c r="AJ76" s="4">
        <v>25.497892043849941</v>
      </c>
      <c r="AL76" s="3"/>
      <c r="AM76" s="3"/>
      <c r="AN76" s="4"/>
      <c r="AP76" s="3">
        <v>1473.0550000000001</v>
      </c>
      <c r="AQ76" s="3">
        <v>2348</v>
      </c>
      <c r="AR76" s="4">
        <v>62.736584327086888</v>
      </c>
      <c r="AT76" s="3"/>
      <c r="AU76" s="3"/>
      <c r="AV76" s="4"/>
      <c r="AX76" s="3">
        <v>801.25</v>
      </c>
      <c r="AY76" s="3">
        <v>1430</v>
      </c>
      <c r="AZ76" s="4">
        <v>56.031468531468533</v>
      </c>
      <c r="BB76" s="3">
        <v>563.6502612304688</v>
      </c>
      <c r="BC76" s="3">
        <v>1126.8999862670898</v>
      </c>
      <c r="BD76" s="4">
        <v>50.017771594583763</v>
      </c>
      <c r="BF76" s="3">
        <v>61</v>
      </c>
      <c r="BG76" s="3">
        <v>100</v>
      </c>
      <c r="BH76" s="4">
        <v>61</v>
      </c>
      <c r="BJ76" s="3"/>
      <c r="BK76" s="3"/>
      <c r="BL76" s="4"/>
      <c r="BN76" s="3"/>
      <c r="BO76" s="3"/>
      <c r="BP76" s="4"/>
      <c r="BR76" s="3">
        <v>2536.1234863281252</v>
      </c>
      <c r="BS76" s="3">
        <v>5689.3599853515625</v>
      </c>
      <c r="BT76" s="4">
        <v>44.576604272851448</v>
      </c>
      <c r="BV76" s="3">
        <v>203.64250000000001</v>
      </c>
      <c r="BW76" s="3">
        <v>687.5</v>
      </c>
      <c r="BX76" s="4">
        <v>29.620727272727276</v>
      </c>
      <c r="BZ76" s="3"/>
      <c r="CA76" s="3"/>
      <c r="CB76" s="4"/>
      <c r="CD76" s="18">
        <f t="shared" si="4"/>
        <v>1473.0550000000001</v>
      </c>
      <c r="CE76" s="18">
        <f t="shared" si="5"/>
        <v>2348</v>
      </c>
      <c r="CF76" s="19">
        <f t="shared" si="7"/>
        <v>62.736584327086888</v>
      </c>
    </row>
    <row r="77" spans="1:84">
      <c r="A77" s="2">
        <v>38383</v>
      </c>
      <c r="B77" s="3">
        <v>7041.9919995117189</v>
      </c>
      <c r="C77" s="3">
        <v>14577.079978942871</v>
      </c>
      <c r="D77" s="4">
        <f t="shared" si="6"/>
        <v>48.30865996265463</v>
      </c>
      <c r="J77" s="3"/>
      <c r="K77" s="3"/>
      <c r="L77" s="4"/>
      <c r="N77" s="3">
        <v>260.84700195312502</v>
      </c>
      <c r="O77" s="3">
        <v>540.91999816894531</v>
      </c>
      <c r="P77" s="4">
        <v>48.222843088832299</v>
      </c>
      <c r="R77" s="3"/>
      <c r="S77" s="3"/>
      <c r="T77" s="4"/>
      <c r="V77" s="3">
        <v>307.34774902343747</v>
      </c>
      <c r="W77" s="3">
        <v>1218.3000030517578</v>
      </c>
      <c r="X77" s="4">
        <v>25.227591582824633</v>
      </c>
      <c r="Z77" s="3"/>
      <c r="AA77" s="3"/>
      <c r="AB77" s="4"/>
      <c r="AD77" s="3">
        <v>25</v>
      </c>
      <c r="AE77" s="3">
        <v>100</v>
      </c>
      <c r="AF77" s="4">
        <v>25</v>
      </c>
      <c r="AG77"/>
      <c r="AH77" s="3">
        <v>187.48600097656251</v>
      </c>
      <c r="AI77" s="3">
        <v>735.30000305175781</v>
      </c>
      <c r="AJ77" s="4">
        <v>25.497892043849941</v>
      </c>
      <c r="AL77" s="3"/>
      <c r="AM77" s="3"/>
      <c r="AN77" s="4"/>
      <c r="AP77" s="3">
        <v>1473.0550000000001</v>
      </c>
      <c r="AQ77" s="3">
        <v>2348</v>
      </c>
      <c r="AR77" s="4">
        <v>62.736584327086888</v>
      </c>
      <c r="AT77" s="3"/>
      <c r="AU77" s="3"/>
      <c r="AV77" s="4"/>
      <c r="AX77" s="3">
        <v>801.25</v>
      </c>
      <c r="AY77" s="3">
        <v>1430</v>
      </c>
      <c r="AZ77" s="4">
        <v>56.031468531468533</v>
      </c>
      <c r="BB77" s="3">
        <v>496.39026123046875</v>
      </c>
      <c r="BC77" s="3">
        <v>902.69998931884766</v>
      </c>
      <c r="BD77" s="4">
        <v>54.989505605847079</v>
      </c>
      <c r="BF77" s="3">
        <v>61</v>
      </c>
      <c r="BG77" s="3">
        <v>100</v>
      </c>
      <c r="BH77" s="4">
        <v>61</v>
      </c>
      <c r="BJ77" s="3"/>
      <c r="BK77" s="3"/>
      <c r="BL77" s="4"/>
      <c r="BN77" s="3"/>
      <c r="BO77" s="3"/>
      <c r="BP77" s="4"/>
      <c r="BR77" s="3">
        <v>2536.1234863281252</v>
      </c>
      <c r="BS77" s="3">
        <v>5689.3599853515625</v>
      </c>
      <c r="BT77" s="4">
        <v>44.576604272851448</v>
      </c>
      <c r="BV77" s="3">
        <v>203.64250000000001</v>
      </c>
      <c r="BW77" s="3">
        <v>687.5</v>
      </c>
      <c r="BX77" s="4">
        <v>29.620727272727276</v>
      </c>
      <c r="BZ77" s="3">
        <v>689.85</v>
      </c>
      <c r="CA77" s="3">
        <v>825</v>
      </c>
      <c r="CB77" s="4">
        <v>83.618181818181824</v>
      </c>
      <c r="CD77" s="18">
        <f t="shared" si="4"/>
        <v>1473.0550000000001</v>
      </c>
      <c r="CE77" s="18">
        <f t="shared" si="5"/>
        <v>2348</v>
      </c>
      <c r="CF77" s="19">
        <f t="shared" si="7"/>
        <v>62.736584327086888</v>
      </c>
    </row>
    <row r="78" spans="1:84">
      <c r="A78" s="2">
        <v>38411</v>
      </c>
      <c r="B78" s="3">
        <v>7008.140388183594</v>
      </c>
      <c r="C78" s="3">
        <v>14038.98998260498</v>
      </c>
      <c r="D78" s="4">
        <f t="shared" si="6"/>
        <v>49.919120940089243</v>
      </c>
      <c r="J78" s="3"/>
      <c r="K78" s="3"/>
      <c r="L78" s="4"/>
      <c r="N78" s="3">
        <v>260.84700195312502</v>
      </c>
      <c r="O78" s="3">
        <v>540.91999816894531</v>
      </c>
      <c r="P78" s="4">
        <v>48.222843088832299</v>
      </c>
      <c r="R78" s="3"/>
      <c r="S78" s="3"/>
      <c r="T78" s="4"/>
      <c r="V78" s="3">
        <v>307.34774902343747</v>
      </c>
      <c r="W78" s="3">
        <v>1218.3000030517578</v>
      </c>
      <c r="X78" s="4">
        <v>25.227591582824633</v>
      </c>
      <c r="Z78" s="3"/>
      <c r="AA78" s="3"/>
      <c r="AB78" s="4"/>
      <c r="AD78" s="3"/>
      <c r="AE78" s="3"/>
      <c r="AF78" s="4"/>
      <c r="AG78"/>
      <c r="AH78" s="3">
        <v>361.48600097656248</v>
      </c>
      <c r="AI78" s="3">
        <v>1035.3000030517578</v>
      </c>
      <c r="AJ78" s="4">
        <v>34.91606296831921</v>
      </c>
      <c r="AL78" s="3"/>
      <c r="AM78" s="3"/>
      <c r="AN78" s="4"/>
      <c r="AP78" s="3">
        <v>1473.0550000000001</v>
      </c>
      <c r="AQ78" s="3">
        <v>2348</v>
      </c>
      <c r="AR78" s="4">
        <v>62.736584327086888</v>
      </c>
      <c r="AT78" s="3"/>
      <c r="AU78" s="3"/>
      <c r="AV78" s="4"/>
      <c r="AX78" s="3">
        <v>801.25</v>
      </c>
      <c r="AY78" s="3">
        <v>1430</v>
      </c>
      <c r="AZ78" s="4">
        <v>56.031468531468533</v>
      </c>
      <c r="BB78" s="3">
        <v>401.33864990234378</v>
      </c>
      <c r="BC78" s="3">
        <v>744.60999298095703</v>
      </c>
      <c r="BD78" s="4">
        <v>53.899175902223995</v>
      </c>
      <c r="BF78" s="3">
        <v>61</v>
      </c>
      <c r="BG78" s="3">
        <v>100</v>
      </c>
      <c r="BH78" s="4">
        <v>61</v>
      </c>
      <c r="BJ78" s="3"/>
      <c r="BK78" s="3"/>
      <c r="BL78" s="4"/>
      <c r="BN78" s="3"/>
      <c r="BO78" s="3"/>
      <c r="BP78" s="4"/>
      <c r="BR78" s="3">
        <v>2448.323486328125</v>
      </c>
      <c r="BS78" s="3">
        <v>5109.3599853515625</v>
      </c>
      <c r="BT78" s="4">
        <v>47.91839865163977</v>
      </c>
      <c r="BV78" s="3">
        <v>203.64250000000001</v>
      </c>
      <c r="BW78" s="3">
        <v>687.5</v>
      </c>
      <c r="BX78" s="4">
        <v>29.620727272727276</v>
      </c>
      <c r="BZ78" s="3">
        <v>689.85</v>
      </c>
      <c r="CA78" s="3">
        <v>825</v>
      </c>
      <c r="CB78" s="4">
        <v>83.618181818181824</v>
      </c>
      <c r="CD78" s="18">
        <f t="shared" si="4"/>
        <v>1473.0550000000001</v>
      </c>
      <c r="CE78" s="18">
        <f t="shared" si="5"/>
        <v>2348</v>
      </c>
      <c r="CF78" s="19">
        <f t="shared" si="7"/>
        <v>62.736584327086888</v>
      </c>
    </row>
    <row r="79" spans="1:84">
      <c r="A79" s="2">
        <v>38442</v>
      </c>
      <c r="B79" s="3">
        <v>5454.0468920898438</v>
      </c>
      <c r="C79" s="3">
        <v>10996.289985656738</v>
      </c>
      <c r="D79" s="4">
        <f t="shared" si="6"/>
        <v>49.598972919084112</v>
      </c>
      <c r="J79" s="3"/>
      <c r="K79" s="3"/>
      <c r="L79" s="4"/>
      <c r="N79" s="3">
        <v>260.84700195312502</v>
      </c>
      <c r="O79" s="3">
        <v>540.91999816894531</v>
      </c>
      <c r="P79" s="4">
        <v>48.222843088832299</v>
      </c>
      <c r="R79" s="3"/>
      <c r="S79" s="3"/>
      <c r="T79" s="4"/>
      <c r="V79" s="3">
        <v>307.34774902343747</v>
      </c>
      <c r="W79" s="3">
        <v>1218.3000030517578</v>
      </c>
      <c r="X79" s="4">
        <v>25.227591582824633</v>
      </c>
      <c r="Z79" s="3">
        <v>125</v>
      </c>
      <c r="AA79" s="3">
        <v>250</v>
      </c>
      <c r="AB79" s="4">
        <v>50</v>
      </c>
      <c r="AD79" s="3"/>
      <c r="AE79" s="3"/>
      <c r="AF79" s="4"/>
      <c r="AG79"/>
      <c r="AH79" s="3">
        <v>361.48600097656248</v>
      </c>
      <c r="AI79" s="3">
        <v>1035.3000030517578</v>
      </c>
      <c r="AJ79" s="4">
        <v>34.91606296831921</v>
      </c>
      <c r="AL79" s="3"/>
      <c r="AM79" s="3"/>
      <c r="AN79" s="4"/>
      <c r="AP79" s="3"/>
      <c r="AQ79" s="3"/>
      <c r="AR79" s="4"/>
      <c r="AT79" s="3"/>
      <c r="AU79" s="3"/>
      <c r="AV79" s="4"/>
      <c r="AX79" s="3">
        <v>893.35400390625</v>
      </c>
      <c r="AY79" s="3">
        <v>1522.8000030517578</v>
      </c>
      <c r="AZ79" s="4">
        <v>58.665222098498127</v>
      </c>
      <c r="BB79" s="3">
        <v>401.33864990234378</v>
      </c>
      <c r="BC79" s="3">
        <v>744.60999298095703</v>
      </c>
      <c r="BD79" s="4">
        <v>53.899175902223995</v>
      </c>
      <c r="BF79" s="3">
        <v>61</v>
      </c>
      <c r="BG79" s="3">
        <v>100</v>
      </c>
      <c r="BH79" s="4">
        <v>61</v>
      </c>
      <c r="BJ79" s="3"/>
      <c r="BK79" s="3"/>
      <c r="BL79" s="4"/>
      <c r="BN79" s="3"/>
      <c r="BO79" s="3"/>
      <c r="BP79" s="4"/>
      <c r="BR79" s="3">
        <v>2353.823486328125</v>
      </c>
      <c r="BS79" s="3">
        <v>4759.3599853515625</v>
      </c>
      <c r="BT79" s="4">
        <v>49.456723037819415</v>
      </c>
      <c r="BV79" s="3"/>
      <c r="BW79" s="3"/>
      <c r="BX79" s="4"/>
      <c r="BZ79" s="3">
        <v>689.85</v>
      </c>
      <c r="CA79" s="3">
        <v>825</v>
      </c>
      <c r="CB79" s="4">
        <v>83.618181818181824</v>
      </c>
      <c r="CD79" s="18">
        <f t="shared" si="4"/>
        <v>0</v>
      </c>
      <c r="CE79" s="18">
        <f t="shared" si="5"/>
        <v>0</v>
      </c>
      <c r="CF79" s="19" t="e">
        <f t="shared" si="7"/>
        <v>#N/A</v>
      </c>
    </row>
    <row r="80" spans="1:84">
      <c r="A80" s="2">
        <v>38472</v>
      </c>
      <c r="B80" s="3">
        <v>5318.8668920898435</v>
      </c>
      <c r="C80" s="3">
        <v>9705.2899856567383</v>
      </c>
      <c r="D80" s="4">
        <f t="shared" si="6"/>
        <v>54.803791539979684</v>
      </c>
      <c r="J80" s="3"/>
      <c r="K80" s="3"/>
      <c r="L80" s="4"/>
      <c r="N80" s="3">
        <v>260.84700195312502</v>
      </c>
      <c r="O80" s="3">
        <v>540.91999816894531</v>
      </c>
      <c r="P80" s="4">
        <v>48.222843088832299</v>
      </c>
      <c r="R80" s="3"/>
      <c r="S80" s="3"/>
      <c r="T80" s="4"/>
      <c r="V80" s="3">
        <v>348.16774902343752</v>
      </c>
      <c r="W80" s="3">
        <v>1375.3000030517578</v>
      </c>
      <c r="X80" s="4">
        <v>25.315767341733558</v>
      </c>
      <c r="Z80" s="3">
        <v>125</v>
      </c>
      <c r="AA80" s="3">
        <v>250</v>
      </c>
      <c r="AB80" s="4">
        <v>50</v>
      </c>
      <c r="AD80" s="3"/>
      <c r="AE80" s="3"/>
      <c r="AF80" s="4"/>
      <c r="AG80"/>
      <c r="AH80" s="3">
        <v>283.78600097656249</v>
      </c>
      <c r="AI80" s="3">
        <v>480.30000305175781</v>
      </c>
      <c r="AJ80" s="4">
        <v>59.085154939293496</v>
      </c>
      <c r="AL80" s="3"/>
      <c r="AM80" s="3"/>
      <c r="AN80" s="4"/>
      <c r="AP80" s="3"/>
      <c r="AQ80" s="3"/>
      <c r="AR80" s="4"/>
      <c r="AT80" s="3"/>
      <c r="AU80" s="3"/>
      <c r="AV80" s="4"/>
      <c r="AX80" s="3">
        <v>893.35400390625</v>
      </c>
      <c r="AY80" s="3">
        <v>1522.8000030517578</v>
      </c>
      <c r="AZ80" s="4">
        <v>58.665222098498127</v>
      </c>
      <c r="BB80" s="3">
        <v>401.33864990234378</v>
      </c>
      <c r="BC80" s="3">
        <v>744.60999298095703</v>
      </c>
      <c r="BD80" s="4">
        <v>53.899175902223995</v>
      </c>
      <c r="BF80" s="3">
        <v>61</v>
      </c>
      <c r="BG80" s="3">
        <v>100</v>
      </c>
      <c r="BH80" s="4">
        <v>61</v>
      </c>
      <c r="BJ80" s="3"/>
      <c r="BK80" s="3"/>
      <c r="BL80" s="4"/>
      <c r="BN80" s="3"/>
      <c r="BO80" s="3"/>
      <c r="BP80" s="4"/>
      <c r="BR80" s="3">
        <v>2255.5234863281248</v>
      </c>
      <c r="BS80" s="3">
        <v>3866.3599853515625</v>
      </c>
      <c r="BT80" s="4">
        <v>58.337130915734768</v>
      </c>
      <c r="BV80" s="3"/>
      <c r="BW80" s="3"/>
      <c r="BX80" s="4"/>
      <c r="BZ80" s="3">
        <v>689.85</v>
      </c>
      <c r="CA80" s="3">
        <v>825</v>
      </c>
      <c r="CB80" s="4">
        <v>83.618181818181824</v>
      </c>
      <c r="CD80" s="18">
        <f t="shared" si="4"/>
        <v>0</v>
      </c>
      <c r="CE80" s="18">
        <f t="shared" si="5"/>
        <v>0</v>
      </c>
      <c r="CF80" s="19" t="e">
        <f t="shared" si="7"/>
        <v>#N/A</v>
      </c>
    </row>
    <row r="81" spans="1:84">
      <c r="A81" s="2">
        <v>38503</v>
      </c>
      <c r="B81" s="3">
        <v>5440.5918920898439</v>
      </c>
      <c r="C81" s="3">
        <v>9680.2899856567383</v>
      </c>
      <c r="D81" s="4">
        <f t="shared" si="6"/>
        <v>56.202778017509345</v>
      </c>
      <c r="J81" s="3">
        <v>212.5</v>
      </c>
      <c r="K81" s="3">
        <v>500</v>
      </c>
      <c r="L81" s="4">
        <v>42.5</v>
      </c>
      <c r="N81" s="3">
        <v>260.84700195312502</v>
      </c>
      <c r="O81" s="3">
        <v>540.91999816894531</v>
      </c>
      <c r="P81" s="4">
        <v>48.222843088832299</v>
      </c>
      <c r="R81" s="3"/>
      <c r="S81" s="3"/>
      <c r="T81" s="4"/>
      <c r="V81" s="3">
        <v>348.16774902343752</v>
      </c>
      <c r="W81" s="3">
        <v>1375.3000030517578</v>
      </c>
      <c r="X81" s="4">
        <v>25.315767341733558</v>
      </c>
      <c r="Z81" s="3">
        <v>125</v>
      </c>
      <c r="AA81" s="3">
        <v>250</v>
      </c>
      <c r="AB81" s="4">
        <v>50</v>
      </c>
      <c r="AD81" s="3"/>
      <c r="AE81" s="3"/>
      <c r="AF81" s="4"/>
      <c r="AG81"/>
      <c r="AH81" s="3">
        <v>223.78600097656249</v>
      </c>
      <c r="AI81" s="3">
        <v>380.30000305175781</v>
      </c>
      <c r="AJ81" s="4">
        <v>58.844596155868508</v>
      </c>
      <c r="AL81" s="3"/>
      <c r="AM81" s="3"/>
      <c r="AN81" s="4"/>
      <c r="AP81" s="3"/>
      <c r="AQ81" s="3"/>
      <c r="AR81" s="4"/>
      <c r="AT81" s="3"/>
      <c r="AU81" s="3"/>
      <c r="AV81" s="4"/>
      <c r="AX81" s="3">
        <v>996.85400390625</v>
      </c>
      <c r="AY81" s="3">
        <v>1747.8000030517578</v>
      </c>
      <c r="AZ81" s="4">
        <v>57.034786712763839</v>
      </c>
      <c r="BB81" s="3">
        <v>401.33864990234378</v>
      </c>
      <c r="BC81" s="3">
        <v>744.60999298095703</v>
      </c>
      <c r="BD81" s="4">
        <v>53.899175902223995</v>
      </c>
      <c r="BF81" s="3">
        <v>61</v>
      </c>
      <c r="BG81" s="3">
        <v>100</v>
      </c>
      <c r="BH81" s="4">
        <v>61</v>
      </c>
      <c r="BJ81" s="3"/>
      <c r="BK81" s="3"/>
      <c r="BL81" s="4"/>
      <c r="BN81" s="3"/>
      <c r="BO81" s="3"/>
      <c r="BP81" s="4"/>
      <c r="BR81" s="3">
        <v>2121.2484863281252</v>
      </c>
      <c r="BS81" s="3">
        <v>3216.3599853515625</v>
      </c>
      <c r="BT81" s="4">
        <v>65.95183673435308</v>
      </c>
      <c r="BV81" s="3"/>
      <c r="BW81" s="3"/>
      <c r="BX81" s="4"/>
      <c r="BZ81" s="3">
        <v>689.85</v>
      </c>
      <c r="CA81" s="3">
        <v>825</v>
      </c>
      <c r="CB81" s="4">
        <v>83.618181818181824</v>
      </c>
      <c r="CD81" s="18">
        <f t="shared" si="4"/>
        <v>0</v>
      </c>
      <c r="CE81" s="18">
        <f t="shared" si="5"/>
        <v>0</v>
      </c>
      <c r="CF81" s="19" t="e">
        <f t="shared" si="7"/>
        <v>#N/A</v>
      </c>
    </row>
    <row r="82" spans="1:84">
      <c r="A82" s="2">
        <v>38533</v>
      </c>
      <c r="B82" s="3">
        <v>5304.3418920898439</v>
      </c>
      <c r="C82" s="3">
        <v>8855.2899856567383</v>
      </c>
      <c r="D82" s="4">
        <f t="shared" si="6"/>
        <v>59.900261885059614</v>
      </c>
      <c r="J82" s="3">
        <v>212.5</v>
      </c>
      <c r="K82" s="3">
        <v>500</v>
      </c>
      <c r="L82" s="4">
        <v>42.5</v>
      </c>
      <c r="N82" s="3">
        <v>260.84700195312502</v>
      </c>
      <c r="O82" s="3">
        <v>540.91999816894531</v>
      </c>
      <c r="P82" s="4">
        <v>48.222843088832299</v>
      </c>
      <c r="R82" s="3"/>
      <c r="S82" s="3"/>
      <c r="T82" s="4"/>
      <c r="V82" s="3">
        <v>133.16774902343749</v>
      </c>
      <c r="W82" s="3">
        <v>375.30000305175781</v>
      </c>
      <c r="X82" s="4">
        <v>35.483013040389523</v>
      </c>
      <c r="Z82" s="3">
        <v>125</v>
      </c>
      <c r="AA82" s="3">
        <v>250</v>
      </c>
      <c r="AB82" s="4">
        <v>50</v>
      </c>
      <c r="AD82" s="3"/>
      <c r="AE82" s="3"/>
      <c r="AF82" s="4"/>
      <c r="AG82"/>
      <c r="AH82" s="3">
        <v>223.78600097656249</v>
      </c>
      <c r="AI82" s="3">
        <v>380.30000305175781</v>
      </c>
      <c r="AJ82" s="4">
        <v>58.844596155868508</v>
      </c>
      <c r="AL82" s="3"/>
      <c r="AM82" s="3"/>
      <c r="AN82" s="4"/>
      <c r="AP82" s="3"/>
      <c r="AQ82" s="3"/>
      <c r="AR82" s="4"/>
      <c r="AT82" s="3"/>
      <c r="AU82" s="3"/>
      <c r="AV82" s="4"/>
      <c r="AX82" s="3">
        <v>996.85400390625</v>
      </c>
      <c r="AY82" s="3">
        <v>1747.8000030517578</v>
      </c>
      <c r="AZ82" s="4">
        <v>57.034786712763839</v>
      </c>
      <c r="BB82" s="3">
        <v>480.08864990234378</v>
      </c>
      <c r="BC82" s="3">
        <v>919.60999298095703</v>
      </c>
      <c r="BD82" s="4">
        <v>52.205679969409083</v>
      </c>
      <c r="BF82" s="3">
        <v>61</v>
      </c>
      <c r="BG82" s="3">
        <v>100</v>
      </c>
      <c r="BH82" s="4">
        <v>61</v>
      </c>
      <c r="BJ82" s="3"/>
      <c r="BK82" s="3"/>
      <c r="BL82" s="4"/>
      <c r="BN82" s="3"/>
      <c r="BO82" s="3"/>
      <c r="BP82" s="4"/>
      <c r="BR82" s="3">
        <v>2121.2484863281252</v>
      </c>
      <c r="BS82" s="3">
        <v>3216.3599853515625</v>
      </c>
      <c r="BT82" s="4">
        <v>65.95183673435308</v>
      </c>
      <c r="BV82" s="3"/>
      <c r="BW82" s="3"/>
      <c r="BX82" s="4"/>
      <c r="BZ82" s="3">
        <v>689.85</v>
      </c>
      <c r="CA82" s="3">
        <v>825</v>
      </c>
      <c r="CB82" s="4">
        <v>83.618181818181824</v>
      </c>
      <c r="CD82" s="18">
        <f t="shared" si="4"/>
        <v>0</v>
      </c>
      <c r="CE82" s="18">
        <f t="shared" si="5"/>
        <v>0</v>
      </c>
      <c r="CF82" s="19" t="e">
        <f t="shared" si="7"/>
        <v>#N/A</v>
      </c>
    </row>
    <row r="83" spans="1:84">
      <c r="A83" s="2">
        <v>38564</v>
      </c>
      <c r="B83" s="3">
        <v>5390.4118920898436</v>
      </c>
      <c r="C83" s="3">
        <v>9005.2899856567383</v>
      </c>
      <c r="D83" s="4">
        <f t="shared" si="6"/>
        <v>59.85828219497067</v>
      </c>
      <c r="J83" s="3">
        <v>212.5</v>
      </c>
      <c r="K83" s="3">
        <v>500</v>
      </c>
      <c r="L83" s="4">
        <v>42.5</v>
      </c>
      <c r="N83" s="3">
        <v>260.84700195312502</v>
      </c>
      <c r="O83" s="3">
        <v>540.91999816894531</v>
      </c>
      <c r="P83" s="4">
        <v>48.222843088832299</v>
      </c>
      <c r="R83" s="3"/>
      <c r="S83" s="3"/>
      <c r="T83" s="4"/>
      <c r="V83" s="3">
        <v>133.16774902343749</v>
      </c>
      <c r="W83" s="3">
        <v>375.30000305175781</v>
      </c>
      <c r="X83" s="4">
        <v>35.483013040389523</v>
      </c>
      <c r="Z83" s="3">
        <v>125</v>
      </c>
      <c r="AA83" s="3">
        <v>250</v>
      </c>
      <c r="AB83" s="4">
        <v>50</v>
      </c>
      <c r="AD83" s="3"/>
      <c r="AE83" s="3"/>
      <c r="AF83" s="4"/>
      <c r="AG83"/>
      <c r="AH83" s="3">
        <v>223.78600097656249</v>
      </c>
      <c r="AI83" s="3">
        <v>380.30000305175781</v>
      </c>
      <c r="AJ83" s="4">
        <v>58.844596155868508</v>
      </c>
      <c r="AL83" s="3"/>
      <c r="AM83" s="3"/>
      <c r="AN83" s="4"/>
      <c r="AP83" s="3"/>
      <c r="AQ83" s="3"/>
      <c r="AR83" s="4"/>
      <c r="AT83" s="3"/>
      <c r="AU83" s="3"/>
      <c r="AV83" s="4"/>
      <c r="AX83" s="3">
        <v>996.85400390625</v>
      </c>
      <c r="AY83" s="3">
        <v>1747.8000030517578</v>
      </c>
      <c r="AZ83" s="4">
        <v>57.034786712763839</v>
      </c>
      <c r="BB83" s="3">
        <v>480.08864990234378</v>
      </c>
      <c r="BC83" s="3">
        <v>919.60999298095703</v>
      </c>
      <c r="BD83" s="4">
        <v>52.205679969409083</v>
      </c>
      <c r="BF83" s="3">
        <v>61</v>
      </c>
      <c r="BG83" s="3">
        <v>100</v>
      </c>
      <c r="BH83" s="4">
        <v>61</v>
      </c>
      <c r="BJ83" s="3"/>
      <c r="BK83" s="3"/>
      <c r="BL83" s="4"/>
      <c r="BN83" s="3"/>
      <c r="BO83" s="3"/>
      <c r="BP83" s="4"/>
      <c r="BR83" s="3">
        <v>2121.2484863281252</v>
      </c>
      <c r="BS83" s="3">
        <v>3216.3599853515625</v>
      </c>
      <c r="BT83" s="4">
        <v>65.95183673435308</v>
      </c>
      <c r="BV83" s="3">
        <v>86.07</v>
      </c>
      <c r="BW83" s="3">
        <v>150</v>
      </c>
      <c r="BX83" s="4">
        <v>57.379999999999995</v>
      </c>
      <c r="BZ83" s="3">
        <v>689.85</v>
      </c>
      <c r="CA83" s="3">
        <v>825</v>
      </c>
      <c r="CB83" s="4">
        <v>83.618181818181824</v>
      </c>
      <c r="CD83" s="18">
        <f t="shared" si="4"/>
        <v>0</v>
      </c>
      <c r="CE83" s="18">
        <f t="shared" si="5"/>
        <v>0</v>
      </c>
      <c r="CF83" s="19" t="e">
        <f t="shared" si="7"/>
        <v>#N/A</v>
      </c>
    </row>
    <row r="84" spans="1:84">
      <c r="A84" s="2">
        <v>38595</v>
      </c>
      <c r="B84" s="3">
        <v>5350.0845678710939</v>
      </c>
      <c r="C84" s="3">
        <v>8627.1999893188477</v>
      </c>
      <c r="D84" s="4">
        <f t="shared" si="6"/>
        <v>62.014147979586888</v>
      </c>
      <c r="J84" s="3">
        <v>212.5</v>
      </c>
      <c r="K84" s="3">
        <v>500</v>
      </c>
      <c r="L84" s="4">
        <v>42.5</v>
      </c>
      <c r="N84" s="3">
        <v>216.07700195312501</v>
      </c>
      <c r="O84" s="3">
        <v>419.91999816894531</v>
      </c>
      <c r="P84" s="4">
        <v>51.456706728740109</v>
      </c>
      <c r="R84" s="3"/>
      <c r="S84" s="3"/>
      <c r="T84" s="4"/>
      <c r="V84" s="3">
        <v>133.16774902343749</v>
      </c>
      <c r="W84" s="3">
        <v>375.30000305175781</v>
      </c>
      <c r="X84" s="4">
        <v>35.483013040389523</v>
      </c>
      <c r="Z84" s="3">
        <v>125</v>
      </c>
      <c r="AA84" s="3">
        <v>250</v>
      </c>
      <c r="AB84" s="4">
        <v>50</v>
      </c>
      <c r="AD84" s="3"/>
      <c r="AE84" s="3"/>
      <c r="AF84" s="4"/>
      <c r="AG84"/>
      <c r="AH84" s="3">
        <v>223.78600097656249</v>
      </c>
      <c r="AI84" s="3">
        <v>380.30000305175781</v>
      </c>
      <c r="AJ84" s="4">
        <v>58.844596155868508</v>
      </c>
      <c r="AL84" s="3"/>
      <c r="AM84" s="3"/>
      <c r="AN84" s="4"/>
      <c r="AP84" s="3"/>
      <c r="AQ84" s="3"/>
      <c r="AR84" s="4"/>
      <c r="AT84" s="3"/>
      <c r="AU84" s="3"/>
      <c r="AV84" s="4"/>
      <c r="AX84" s="3">
        <v>1184.12400390625</v>
      </c>
      <c r="AY84" s="3">
        <v>2118.8000030517578</v>
      </c>
      <c r="AZ84" s="4">
        <v>55.88653965455579</v>
      </c>
      <c r="BB84" s="3">
        <v>370.61132568359375</v>
      </c>
      <c r="BC84" s="3">
        <v>761.51999664306641</v>
      </c>
      <c r="BD84" s="4">
        <v>48.66731370381909</v>
      </c>
      <c r="BF84" s="3">
        <v>61</v>
      </c>
      <c r="BG84" s="3">
        <v>100</v>
      </c>
      <c r="BH84" s="4">
        <v>61</v>
      </c>
      <c r="BJ84" s="3"/>
      <c r="BK84" s="3"/>
      <c r="BL84" s="4"/>
      <c r="BN84" s="3"/>
      <c r="BO84" s="3"/>
      <c r="BP84" s="4"/>
      <c r="BR84" s="3">
        <v>2047.898486328125</v>
      </c>
      <c r="BS84" s="3">
        <v>2746.3599853515625</v>
      </c>
      <c r="BT84" s="4">
        <v>74.567736831702078</v>
      </c>
      <c r="BV84" s="3">
        <v>86.07</v>
      </c>
      <c r="BW84" s="3">
        <v>150</v>
      </c>
      <c r="BX84" s="4">
        <v>57.379999999999995</v>
      </c>
      <c r="BZ84" s="3">
        <v>689.85</v>
      </c>
      <c r="CA84" s="3">
        <v>825</v>
      </c>
      <c r="CB84" s="4">
        <v>83.618181818181824</v>
      </c>
      <c r="CD84" s="18">
        <f t="shared" si="4"/>
        <v>0</v>
      </c>
      <c r="CE84" s="18">
        <f t="shared" si="5"/>
        <v>0</v>
      </c>
      <c r="CF84" s="19" t="e">
        <f t="shared" si="7"/>
        <v>#N/A</v>
      </c>
    </row>
    <row r="85" spans="1:84">
      <c r="A85" s="2">
        <v>38625</v>
      </c>
      <c r="B85" s="3">
        <v>10251.17392578125</v>
      </c>
      <c r="C85" s="3">
        <v>17896.129928588867</v>
      </c>
      <c r="D85" s="4">
        <f t="shared" si="6"/>
        <v>57.281512632544732</v>
      </c>
      <c r="J85" s="3">
        <v>212.5</v>
      </c>
      <c r="K85" s="3">
        <v>500</v>
      </c>
      <c r="L85" s="4">
        <v>42.5</v>
      </c>
      <c r="N85" s="3">
        <v>216.07700195312501</v>
      </c>
      <c r="O85" s="3">
        <v>419.91999816894531</v>
      </c>
      <c r="P85" s="4">
        <v>51.456706728740109</v>
      </c>
      <c r="R85" s="3"/>
      <c r="S85" s="3"/>
      <c r="T85" s="4"/>
      <c r="V85" s="3">
        <v>93.167749023437494</v>
      </c>
      <c r="W85" s="3">
        <v>275.30000305175781</v>
      </c>
      <c r="X85" s="4">
        <v>33.842262255958452</v>
      </c>
      <c r="Z85" s="3">
        <v>125</v>
      </c>
      <c r="AA85" s="3">
        <v>250</v>
      </c>
      <c r="AB85" s="4">
        <v>50</v>
      </c>
      <c r="AD85" s="3"/>
      <c r="AE85" s="3"/>
      <c r="AF85" s="4"/>
      <c r="AG85"/>
      <c r="AH85" s="3">
        <v>223.78600097656249</v>
      </c>
      <c r="AI85" s="3">
        <v>380.30000305175781</v>
      </c>
      <c r="AJ85" s="4">
        <v>58.844596155868508</v>
      </c>
      <c r="AL85" s="3"/>
      <c r="AM85" s="3"/>
      <c r="AN85" s="4"/>
      <c r="AP85" s="3"/>
      <c r="AQ85" s="3"/>
      <c r="AR85" s="4"/>
      <c r="AT85" s="3"/>
      <c r="AU85" s="3"/>
      <c r="AV85" s="4"/>
      <c r="AX85" s="3">
        <v>1088.9240039062499</v>
      </c>
      <c r="AY85" s="3">
        <v>1978.8000030517578</v>
      </c>
      <c r="AZ85" s="4">
        <v>55.029512948599276</v>
      </c>
      <c r="BB85" s="3">
        <v>5386.0303881835935</v>
      </c>
      <c r="BC85" s="3">
        <v>7623.5799179077148</v>
      </c>
      <c r="BD85" s="4">
        <v>70.64962191229688</v>
      </c>
      <c r="BF85" s="3">
        <v>61</v>
      </c>
      <c r="BG85" s="3">
        <v>100</v>
      </c>
      <c r="BH85" s="4">
        <v>61</v>
      </c>
      <c r="BJ85" s="3"/>
      <c r="BK85" s="3"/>
      <c r="BL85" s="4"/>
      <c r="BN85" s="3"/>
      <c r="BO85" s="3"/>
      <c r="BP85" s="4"/>
      <c r="BR85" s="3">
        <v>2047.898486328125</v>
      </c>
      <c r="BS85" s="3">
        <v>2746.3599853515625</v>
      </c>
      <c r="BT85" s="4">
        <v>74.567736831702078</v>
      </c>
      <c r="BV85" s="3">
        <v>796.7902954101562</v>
      </c>
      <c r="BW85" s="3">
        <v>3621.8700180053711</v>
      </c>
      <c r="BX85" s="4">
        <v>21.99941719192239</v>
      </c>
      <c r="BZ85" s="3"/>
      <c r="CA85" s="3"/>
      <c r="CB85" s="4"/>
      <c r="CD85" s="18">
        <f t="shared" si="4"/>
        <v>0</v>
      </c>
      <c r="CE85" s="18">
        <f t="shared" si="5"/>
        <v>0</v>
      </c>
      <c r="CF85" s="19" t="e">
        <f t="shared" si="7"/>
        <v>#N/A</v>
      </c>
    </row>
    <row r="86" spans="1:84">
      <c r="A86" s="2">
        <v>38656</v>
      </c>
      <c r="B86" s="3">
        <v>10144.463173828124</v>
      </c>
      <c r="C86" s="3">
        <v>17738.039932250977</v>
      </c>
      <c r="D86" s="4">
        <f t="shared" si="6"/>
        <v>57.190440502863268</v>
      </c>
      <c r="J86" s="3">
        <v>212.5</v>
      </c>
      <c r="K86" s="3">
        <v>500</v>
      </c>
      <c r="L86" s="4">
        <v>42.5</v>
      </c>
      <c r="N86" s="3">
        <v>216.07700195312501</v>
      </c>
      <c r="O86" s="3">
        <v>419.91999816894531</v>
      </c>
      <c r="P86" s="4">
        <v>51.456706728740109</v>
      </c>
      <c r="R86" s="3"/>
      <c r="S86" s="3"/>
      <c r="T86" s="4"/>
      <c r="V86" s="3">
        <v>93.167749023437494</v>
      </c>
      <c r="W86" s="3">
        <v>275.30000305175781</v>
      </c>
      <c r="X86" s="4">
        <v>33.842262255958452</v>
      </c>
      <c r="Z86" s="3">
        <v>125</v>
      </c>
      <c r="AA86" s="3">
        <v>250</v>
      </c>
      <c r="AB86" s="4">
        <v>50</v>
      </c>
      <c r="AD86" s="3"/>
      <c r="AE86" s="3"/>
      <c r="AF86" s="4"/>
      <c r="AG86"/>
      <c r="AH86" s="3">
        <v>223.78600097656249</v>
      </c>
      <c r="AI86" s="3">
        <v>380.30000305175781</v>
      </c>
      <c r="AJ86" s="4">
        <v>58.844596155868508</v>
      </c>
      <c r="AL86" s="3"/>
      <c r="AM86" s="3"/>
      <c r="AN86" s="4"/>
      <c r="AP86" s="3"/>
      <c r="AQ86" s="3"/>
      <c r="AR86" s="4"/>
      <c r="AT86" s="3"/>
      <c r="AU86" s="3"/>
      <c r="AV86" s="4"/>
      <c r="AX86" s="3">
        <v>1088.9240039062499</v>
      </c>
      <c r="AY86" s="3">
        <v>1978.8000030517578</v>
      </c>
      <c r="AZ86" s="4">
        <v>55.029512948599276</v>
      </c>
      <c r="BB86" s="3">
        <v>5279.3196362304689</v>
      </c>
      <c r="BC86" s="3">
        <v>7465.4899215698242</v>
      </c>
      <c r="BD86" s="4">
        <v>70.716318576455151</v>
      </c>
      <c r="BF86" s="3">
        <v>61</v>
      </c>
      <c r="BG86" s="3">
        <v>100</v>
      </c>
      <c r="BH86" s="4">
        <v>61</v>
      </c>
      <c r="BJ86" s="3"/>
      <c r="BK86" s="3"/>
      <c r="BL86" s="4"/>
      <c r="BN86" s="3"/>
      <c r="BO86" s="3"/>
      <c r="BP86" s="4"/>
      <c r="BR86" s="3">
        <v>2047.898486328125</v>
      </c>
      <c r="BS86" s="3">
        <v>2746.3599853515625</v>
      </c>
      <c r="BT86" s="4">
        <v>74.567736831702078</v>
      </c>
      <c r="BV86" s="3">
        <v>796.7902954101562</v>
      </c>
      <c r="BW86" s="3">
        <v>3621.8700180053711</v>
      </c>
      <c r="BX86" s="4">
        <v>21.99941719192239</v>
      </c>
      <c r="BZ86" s="3"/>
      <c r="CA86" s="3"/>
      <c r="CB86" s="4"/>
      <c r="CD86" s="18">
        <f t="shared" si="4"/>
        <v>0</v>
      </c>
      <c r="CE86" s="18">
        <f t="shared" si="5"/>
        <v>0</v>
      </c>
      <c r="CF86" s="19" t="e">
        <f t="shared" si="7"/>
        <v>#N/A</v>
      </c>
    </row>
    <row r="87" spans="1:84">
      <c r="A87" s="2">
        <v>38686</v>
      </c>
      <c r="B87" s="3">
        <v>9478.2131738281241</v>
      </c>
      <c r="C87" s="3">
        <v>16988.039932250977</v>
      </c>
      <c r="D87" s="4">
        <f t="shared" si="6"/>
        <v>55.793447693951983</v>
      </c>
      <c r="J87" s="3">
        <v>212.5</v>
      </c>
      <c r="K87" s="3">
        <v>500</v>
      </c>
      <c r="L87" s="4">
        <v>42.5</v>
      </c>
      <c r="N87" s="3">
        <v>216.07700195312501</v>
      </c>
      <c r="O87" s="3">
        <v>419.91999816894531</v>
      </c>
      <c r="P87" s="4">
        <v>51.456706728740109</v>
      </c>
      <c r="R87" s="3"/>
      <c r="S87" s="3"/>
      <c r="T87" s="4"/>
      <c r="V87" s="3">
        <v>93.167749023437494</v>
      </c>
      <c r="W87" s="3">
        <v>275.30000305175781</v>
      </c>
      <c r="X87" s="4">
        <v>33.842262255958452</v>
      </c>
      <c r="Z87" s="3">
        <v>125</v>
      </c>
      <c r="AA87" s="3">
        <v>250</v>
      </c>
      <c r="AB87" s="4">
        <v>50</v>
      </c>
      <c r="AD87" s="3"/>
      <c r="AE87" s="3"/>
      <c r="AF87" s="4"/>
      <c r="AG87"/>
      <c r="AH87" s="3">
        <v>223.78600097656249</v>
      </c>
      <c r="AI87" s="3">
        <v>380.30000305175781</v>
      </c>
      <c r="AJ87" s="4">
        <v>58.844596155868508</v>
      </c>
      <c r="AL87" s="3"/>
      <c r="AM87" s="3"/>
      <c r="AN87" s="4"/>
      <c r="AP87" s="3"/>
      <c r="AQ87" s="3"/>
      <c r="AR87" s="4"/>
      <c r="AT87" s="3"/>
      <c r="AU87" s="3"/>
      <c r="AV87" s="4"/>
      <c r="AX87" s="3">
        <v>1088.9240039062499</v>
      </c>
      <c r="AY87" s="3">
        <v>1978.8000030517578</v>
      </c>
      <c r="AZ87" s="4">
        <v>55.029512948599276</v>
      </c>
      <c r="BB87" s="3">
        <v>5279.3196362304689</v>
      </c>
      <c r="BC87" s="3">
        <v>7465.4899215698242</v>
      </c>
      <c r="BD87" s="4">
        <v>70.716318576455151</v>
      </c>
      <c r="BF87" s="3">
        <v>61</v>
      </c>
      <c r="BG87" s="3">
        <v>100</v>
      </c>
      <c r="BH87" s="4">
        <v>61</v>
      </c>
      <c r="BJ87" s="3"/>
      <c r="BK87" s="3"/>
      <c r="BL87" s="4"/>
      <c r="BN87" s="3"/>
      <c r="BO87" s="3"/>
      <c r="BP87" s="4"/>
      <c r="BR87" s="3">
        <v>1381.648486328125</v>
      </c>
      <c r="BS87" s="3">
        <v>1996.3599853515625</v>
      </c>
      <c r="BT87" s="4">
        <v>69.208384082333438</v>
      </c>
      <c r="BV87" s="3">
        <v>796.7902954101562</v>
      </c>
      <c r="BW87" s="3">
        <v>3621.8700180053711</v>
      </c>
      <c r="BX87" s="4">
        <v>21.99941719192239</v>
      </c>
      <c r="BZ87" s="3"/>
      <c r="CA87" s="3"/>
      <c r="CB87" s="4"/>
      <c r="CD87" s="18">
        <f t="shared" si="4"/>
        <v>0</v>
      </c>
      <c r="CE87" s="18">
        <f t="shared" si="5"/>
        <v>0</v>
      </c>
      <c r="CF87" s="19" t="e">
        <f t="shared" si="7"/>
        <v>#N/A</v>
      </c>
    </row>
    <row r="88" spans="1:84">
      <c r="A88" s="2">
        <v>38717</v>
      </c>
      <c r="B88" s="3">
        <v>10065.785791015625</v>
      </c>
      <c r="C88" s="3">
        <v>18677.38990020752</v>
      </c>
      <c r="D88" s="4">
        <f t="shared" si="6"/>
        <v>53.892893197586389</v>
      </c>
      <c r="J88" s="3">
        <v>212.5</v>
      </c>
      <c r="K88" s="3">
        <v>500</v>
      </c>
      <c r="L88" s="4">
        <v>42.5</v>
      </c>
      <c r="N88" s="3">
        <v>216.07700195312501</v>
      </c>
      <c r="O88" s="3">
        <v>419.91999816894531</v>
      </c>
      <c r="P88" s="4">
        <v>51.456706728740109</v>
      </c>
      <c r="R88" s="3"/>
      <c r="S88" s="3"/>
      <c r="T88" s="4"/>
      <c r="V88" s="3">
        <v>93.167749023437494</v>
      </c>
      <c r="W88" s="3">
        <v>275.30000305175781</v>
      </c>
      <c r="X88" s="4">
        <v>33.842262255958452</v>
      </c>
      <c r="Z88" s="3">
        <v>388.67500000000001</v>
      </c>
      <c r="AA88" s="3">
        <v>515</v>
      </c>
      <c r="AB88" s="4">
        <v>75.470873786407765</v>
      </c>
      <c r="AD88" s="3"/>
      <c r="AE88" s="3"/>
      <c r="AF88" s="4"/>
      <c r="AG88"/>
      <c r="AH88" s="3">
        <v>223.78600097656249</v>
      </c>
      <c r="AI88" s="3">
        <v>380.30000305175781</v>
      </c>
      <c r="AJ88" s="4">
        <v>58.844596155868508</v>
      </c>
      <c r="AL88" s="3"/>
      <c r="AM88" s="3"/>
      <c r="AN88" s="4"/>
      <c r="AP88" s="3"/>
      <c r="AQ88" s="3"/>
      <c r="AR88" s="4"/>
      <c r="AT88" s="3"/>
      <c r="AU88" s="3"/>
      <c r="AV88" s="4"/>
      <c r="AX88" s="3">
        <v>837.15400390624995</v>
      </c>
      <c r="AY88" s="3">
        <v>1407.8000030517578</v>
      </c>
      <c r="AZ88" s="4">
        <v>59.465407166608166</v>
      </c>
      <c r="BB88" s="3">
        <v>5279.3196362304689</v>
      </c>
      <c r="BC88" s="3">
        <v>7465.4899215698242</v>
      </c>
      <c r="BD88" s="4">
        <v>70.716318576455151</v>
      </c>
      <c r="BF88" s="3"/>
      <c r="BG88" s="3"/>
      <c r="BH88" s="4"/>
      <c r="BJ88" s="3"/>
      <c r="BK88" s="3"/>
      <c r="BL88" s="4"/>
      <c r="BN88" s="3"/>
      <c r="BO88" s="3"/>
      <c r="BP88" s="4"/>
      <c r="BR88" s="3">
        <v>1381.648486328125</v>
      </c>
      <c r="BS88" s="3">
        <v>1996.3599853515625</v>
      </c>
      <c r="BT88" s="4">
        <v>69.208384082333438</v>
      </c>
      <c r="BV88" s="3">
        <v>796.7902954101562</v>
      </c>
      <c r="BW88" s="3">
        <v>3621.8700180053711</v>
      </c>
      <c r="BX88" s="4">
        <v>21.99941719192239</v>
      </c>
      <c r="BZ88" s="3">
        <v>636.66761718750001</v>
      </c>
      <c r="CA88" s="3">
        <v>2095.349967956543</v>
      </c>
      <c r="CB88" s="4">
        <v>30.384786642987383</v>
      </c>
      <c r="CD88" s="18">
        <f t="shared" si="4"/>
        <v>0</v>
      </c>
      <c r="CE88" s="18">
        <f t="shared" si="5"/>
        <v>0</v>
      </c>
      <c r="CF88" s="19" t="e">
        <f t="shared" si="7"/>
        <v>#N/A</v>
      </c>
    </row>
    <row r="89" spans="1:84">
      <c r="A89" s="2">
        <v>38748</v>
      </c>
      <c r="B89" s="3">
        <v>9754.0768945312502</v>
      </c>
      <c r="C89" s="3">
        <v>18233.929908752441</v>
      </c>
      <c r="D89" s="4">
        <f t="shared" si="6"/>
        <v>53.494101070604692</v>
      </c>
      <c r="J89" s="3">
        <v>373.75</v>
      </c>
      <c r="K89" s="3">
        <v>758</v>
      </c>
      <c r="L89" s="4">
        <v>49.307387862796837</v>
      </c>
      <c r="N89" s="3">
        <v>373.57700195312498</v>
      </c>
      <c r="O89" s="3">
        <v>669.91999816894531</v>
      </c>
      <c r="P89" s="4">
        <v>55.76442007615865</v>
      </c>
      <c r="R89" s="3"/>
      <c r="S89" s="3"/>
      <c r="T89" s="4"/>
      <c r="V89" s="3">
        <v>93.167749023437494</v>
      </c>
      <c r="W89" s="3">
        <v>275.30000305175781</v>
      </c>
      <c r="X89" s="4">
        <v>33.842262255958452</v>
      </c>
      <c r="Z89" s="3">
        <v>388.67500000000001</v>
      </c>
      <c r="AA89" s="3">
        <v>515</v>
      </c>
      <c r="AB89" s="4">
        <v>75.470873786407765</v>
      </c>
      <c r="AD89" s="3"/>
      <c r="AE89" s="3"/>
      <c r="AF89" s="4"/>
      <c r="AG89"/>
      <c r="AH89" s="3">
        <v>223.78600097656249</v>
      </c>
      <c r="AI89" s="3">
        <v>380.30000305175781</v>
      </c>
      <c r="AJ89" s="4">
        <v>58.844596155868508</v>
      </c>
      <c r="AL89" s="3"/>
      <c r="AM89" s="3"/>
      <c r="AN89" s="4"/>
      <c r="AP89" s="3"/>
      <c r="AQ89" s="3"/>
      <c r="AR89" s="4"/>
      <c r="AT89" s="3"/>
      <c r="AU89" s="3"/>
      <c r="AV89" s="4"/>
      <c r="AX89" s="3">
        <v>837.15400390624995</v>
      </c>
      <c r="AY89" s="3">
        <v>1407.8000030517578</v>
      </c>
      <c r="AZ89" s="4">
        <v>59.465407166608166</v>
      </c>
      <c r="BB89" s="3">
        <v>5279.3196362304689</v>
      </c>
      <c r="BC89" s="3">
        <v>7465.4899215698242</v>
      </c>
      <c r="BD89" s="4">
        <v>70.716318576455151</v>
      </c>
      <c r="BF89" s="3"/>
      <c r="BG89" s="3"/>
      <c r="BH89" s="4"/>
      <c r="BJ89" s="3"/>
      <c r="BK89" s="3"/>
      <c r="BL89" s="4"/>
      <c r="BN89" s="3"/>
      <c r="BO89" s="3"/>
      <c r="BP89" s="4"/>
      <c r="BR89" s="3">
        <v>664.93958984375001</v>
      </c>
      <c r="BS89" s="3">
        <v>744.89999389648438</v>
      </c>
      <c r="BT89" s="4">
        <v>89.265618914228895</v>
      </c>
      <c r="BV89" s="3">
        <v>883.0402954101562</v>
      </c>
      <c r="BW89" s="3">
        <v>3921.8700180053711</v>
      </c>
      <c r="BX89" s="4">
        <v>22.515797090574225</v>
      </c>
      <c r="BZ89" s="3">
        <v>636.66761718750001</v>
      </c>
      <c r="CA89" s="3">
        <v>2095.349967956543</v>
      </c>
      <c r="CB89" s="4">
        <v>30.384786642987383</v>
      </c>
      <c r="CD89" s="18">
        <f t="shared" si="4"/>
        <v>0</v>
      </c>
      <c r="CE89" s="18">
        <f t="shared" si="5"/>
        <v>0</v>
      </c>
      <c r="CF89" s="19" t="e">
        <f t="shared" si="7"/>
        <v>#N/A</v>
      </c>
    </row>
    <row r="90" spans="1:84">
      <c r="A90" s="2">
        <v>38776</v>
      </c>
      <c r="B90" s="3">
        <v>9542.7473950195308</v>
      </c>
      <c r="C90" s="3">
        <v>17837.309913635254</v>
      </c>
      <c r="D90" s="4">
        <f t="shared" si="6"/>
        <v>53.498803582062749</v>
      </c>
      <c r="J90" s="3">
        <v>373.75</v>
      </c>
      <c r="K90" s="3">
        <v>758</v>
      </c>
      <c r="L90" s="4">
        <v>49.307387862796837</v>
      </c>
      <c r="N90" s="3">
        <v>226.625</v>
      </c>
      <c r="O90" s="3">
        <v>425</v>
      </c>
      <c r="P90" s="4">
        <v>53.323529411764703</v>
      </c>
      <c r="R90" s="3"/>
      <c r="S90" s="3"/>
      <c r="T90" s="4"/>
      <c r="V90" s="3">
        <v>93.167749023437494</v>
      </c>
      <c r="W90" s="3">
        <v>275.30000305175781</v>
      </c>
      <c r="X90" s="4">
        <v>33.842262255958452</v>
      </c>
      <c r="Z90" s="3">
        <v>388.67500000000001</v>
      </c>
      <c r="AA90" s="3">
        <v>515</v>
      </c>
      <c r="AB90" s="4">
        <v>75.470873786407765</v>
      </c>
      <c r="AD90" s="3"/>
      <c r="AE90" s="3"/>
      <c r="AF90" s="4"/>
      <c r="AG90"/>
      <c r="AH90" s="3">
        <v>223.78600097656249</v>
      </c>
      <c r="AI90" s="3">
        <v>380.30000305175781</v>
      </c>
      <c r="AJ90" s="4">
        <v>58.844596155868508</v>
      </c>
      <c r="AL90" s="3"/>
      <c r="AM90" s="3"/>
      <c r="AN90" s="4"/>
      <c r="AP90" s="3"/>
      <c r="AQ90" s="3"/>
      <c r="AR90" s="4"/>
      <c r="AT90" s="3"/>
      <c r="AU90" s="3"/>
      <c r="AV90" s="4"/>
      <c r="AX90" s="3">
        <v>837.15400390624995</v>
      </c>
      <c r="AY90" s="3">
        <v>1407.8000030517578</v>
      </c>
      <c r="AZ90" s="4">
        <v>59.465407166608166</v>
      </c>
      <c r="BB90" s="3">
        <v>5214.942138671875</v>
      </c>
      <c r="BC90" s="3">
        <v>7313.789924621582</v>
      </c>
      <c r="BD90" s="4">
        <v>71.30287022759542</v>
      </c>
      <c r="BF90" s="3"/>
      <c r="BG90" s="3"/>
      <c r="BH90" s="4"/>
      <c r="BJ90" s="3"/>
      <c r="BK90" s="3"/>
      <c r="BL90" s="4"/>
      <c r="BN90" s="3"/>
      <c r="BO90" s="3"/>
      <c r="BP90" s="4"/>
      <c r="BR90" s="3">
        <v>664.93958984375001</v>
      </c>
      <c r="BS90" s="3">
        <v>744.89999389648438</v>
      </c>
      <c r="BT90" s="4">
        <v>89.265618914228895</v>
      </c>
      <c r="BV90" s="3">
        <v>883.0402954101562</v>
      </c>
      <c r="BW90" s="3">
        <v>3921.8700180053711</v>
      </c>
      <c r="BX90" s="4">
        <v>22.515797090574225</v>
      </c>
      <c r="BZ90" s="3">
        <v>636.66761718750001</v>
      </c>
      <c r="CA90" s="3">
        <v>2095.349967956543</v>
      </c>
      <c r="CB90" s="4">
        <v>30.384786642987383</v>
      </c>
      <c r="CD90" s="18">
        <f t="shared" si="4"/>
        <v>0</v>
      </c>
      <c r="CE90" s="18">
        <f t="shared" si="5"/>
        <v>0</v>
      </c>
      <c r="CF90" s="19" t="e">
        <f t="shared" si="7"/>
        <v>#N/A</v>
      </c>
    </row>
    <row r="91" spans="1:84">
      <c r="A91" s="2">
        <v>38807</v>
      </c>
      <c r="B91" s="3">
        <v>10198.232436523438</v>
      </c>
      <c r="C91" s="3">
        <v>18482.439905166626</v>
      </c>
      <c r="D91" s="4">
        <f t="shared" si="6"/>
        <v>55.177955339503626</v>
      </c>
      <c r="J91" s="3">
        <v>1244.9550415039062</v>
      </c>
      <c r="K91" s="3">
        <v>1890.1299915313721</v>
      </c>
      <c r="L91" s="4">
        <v>65.866106938774678</v>
      </c>
      <c r="N91" s="3">
        <v>226.625</v>
      </c>
      <c r="O91" s="3">
        <v>425</v>
      </c>
      <c r="P91" s="4">
        <v>53.323529411764703</v>
      </c>
      <c r="R91" s="3"/>
      <c r="S91" s="3"/>
      <c r="T91" s="4"/>
      <c r="V91" s="3">
        <v>52.347749023437501</v>
      </c>
      <c r="W91" s="3">
        <v>118.30000305175781</v>
      </c>
      <c r="X91" s="4">
        <v>44.249998032996388</v>
      </c>
      <c r="Z91" s="3">
        <v>388.67500000000001</v>
      </c>
      <c r="AA91" s="3">
        <v>515</v>
      </c>
      <c r="AB91" s="4">
        <v>75.470873786407765</v>
      </c>
      <c r="AD91" s="3"/>
      <c r="AE91" s="3"/>
      <c r="AF91" s="4"/>
      <c r="AG91"/>
      <c r="AH91" s="3">
        <v>223.78600097656249</v>
      </c>
      <c r="AI91" s="3">
        <v>380.30000305175781</v>
      </c>
      <c r="AJ91" s="4">
        <v>58.844596155868508</v>
      </c>
      <c r="AL91" s="3"/>
      <c r="AM91" s="3"/>
      <c r="AN91" s="4"/>
      <c r="AP91" s="3"/>
      <c r="AQ91" s="3"/>
      <c r="AR91" s="4"/>
      <c r="AT91" s="3"/>
      <c r="AU91" s="3"/>
      <c r="AV91" s="4"/>
      <c r="AX91" s="3">
        <v>662.25400390624998</v>
      </c>
      <c r="AY91" s="3">
        <v>1077.8000030517578</v>
      </c>
      <c r="AZ91" s="4">
        <v>61.444980704314155</v>
      </c>
      <c r="BB91" s="3">
        <v>5214.942138671875</v>
      </c>
      <c r="BC91" s="3">
        <v>7313.789924621582</v>
      </c>
      <c r="BD91" s="4">
        <v>71.30287022759542</v>
      </c>
      <c r="BF91" s="3"/>
      <c r="BG91" s="3"/>
      <c r="BH91" s="4"/>
      <c r="BJ91" s="3"/>
      <c r="BK91" s="3"/>
      <c r="BL91" s="4"/>
      <c r="BN91" s="3"/>
      <c r="BO91" s="3"/>
      <c r="BP91" s="4"/>
      <c r="BR91" s="3">
        <v>664.93958984375001</v>
      </c>
      <c r="BS91" s="3">
        <v>744.89999389648438</v>
      </c>
      <c r="BT91" s="4">
        <v>89.265618914228895</v>
      </c>
      <c r="BV91" s="3">
        <v>883.0402954101562</v>
      </c>
      <c r="BW91" s="3">
        <v>3921.8700180053711</v>
      </c>
      <c r="BX91" s="4">
        <v>22.515797090574225</v>
      </c>
      <c r="BZ91" s="3">
        <v>636.66761718750001</v>
      </c>
      <c r="CA91" s="3">
        <v>2095.349967956543</v>
      </c>
      <c r="CB91" s="4">
        <v>30.384786642987383</v>
      </c>
      <c r="CD91" s="18">
        <f t="shared" si="4"/>
        <v>0</v>
      </c>
      <c r="CE91" s="18">
        <f t="shared" si="5"/>
        <v>0</v>
      </c>
      <c r="CF91" s="19" t="e">
        <f t="shared" si="7"/>
        <v>#N/A</v>
      </c>
    </row>
    <row r="92" spans="1:84">
      <c r="A92" s="2">
        <v>38837</v>
      </c>
      <c r="B92" s="3">
        <v>10328.592431640625</v>
      </c>
      <c r="C92" s="3">
        <v>18584.33989906311</v>
      </c>
      <c r="D92" s="4">
        <f t="shared" si="6"/>
        <v>55.576859268277367</v>
      </c>
      <c r="J92" s="3">
        <v>1743.8300415039062</v>
      </c>
      <c r="K92" s="3">
        <v>2590.1299915313721</v>
      </c>
      <c r="L92" s="4">
        <v>67.325966156350901</v>
      </c>
      <c r="N92" s="3"/>
      <c r="O92" s="3"/>
      <c r="P92" s="4"/>
      <c r="R92" s="3"/>
      <c r="S92" s="3"/>
      <c r="T92" s="4"/>
      <c r="V92" s="3">
        <v>52.347749023437501</v>
      </c>
      <c r="W92" s="3">
        <v>118.30000305175781</v>
      </c>
      <c r="X92" s="4">
        <v>44.249998032996388</v>
      </c>
      <c r="Z92" s="3">
        <v>388.67500000000001</v>
      </c>
      <c r="AA92" s="3">
        <v>515</v>
      </c>
      <c r="AB92" s="4">
        <v>75.470873786407765</v>
      </c>
      <c r="AD92" s="3"/>
      <c r="AE92" s="3"/>
      <c r="AF92" s="4"/>
      <c r="AG92"/>
      <c r="AH92" s="3">
        <v>174</v>
      </c>
      <c r="AI92" s="3">
        <v>300</v>
      </c>
      <c r="AJ92" s="4">
        <v>57.999999999999993</v>
      </c>
      <c r="AL92" s="3"/>
      <c r="AM92" s="3"/>
      <c r="AN92" s="4"/>
      <c r="AP92" s="3"/>
      <c r="AQ92" s="3"/>
      <c r="AR92" s="4"/>
      <c r="AT92" s="3"/>
      <c r="AU92" s="3"/>
      <c r="AV92" s="4"/>
      <c r="AX92" s="3">
        <v>570.15</v>
      </c>
      <c r="AY92" s="3">
        <v>985</v>
      </c>
      <c r="AZ92" s="4">
        <v>57.883248730964468</v>
      </c>
      <c r="BB92" s="3">
        <v>5214.942138671875</v>
      </c>
      <c r="BC92" s="3">
        <v>7313.789924621582</v>
      </c>
      <c r="BD92" s="4">
        <v>71.30287022759542</v>
      </c>
      <c r="BF92" s="3"/>
      <c r="BG92" s="3"/>
      <c r="BH92" s="4"/>
      <c r="BJ92" s="3"/>
      <c r="BK92" s="3"/>
      <c r="BL92" s="4"/>
      <c r="BN92" s="3"/>
      <c r="BO92" s="3"/>
      <c r="BP92" s="4"/>
      <c r="BR92" s="3">
        <v>664.93958984375001</v>
      </c>
      <c r="BS92" s="3">
        <v>744.89999389648438</v>
      </c>
      <c r="BT92" s="4">
        <v>89.265618914228895</v>
      </c>
      <c r="BV92" s="3">
        <v>883.0402954101562</v>
      </c>
      <c r="BW92" s="3">
        <v>3921.8700180053711</v>
      </c>
      <c r="BX92" s="4">
        <v>22.515797090574225</v>
      </c>
      <c r="BZ92" s="3">
        <v>636.66761718750001</v>
      </c>
      <c r="CA92" s="3">
        <v>2095.349967956543</v>
      </c>
      <c r="CB92" s="4">
        <v>30.384786642987383</v>
      </c>
      <c r="CD92" s="18">
        <f t="shared" si="4"/>
        <v>0</v>
      </c>
      <c r="CE92" s="18">
        <f t="shared" si="5"/>
        <v>0</v>
      </c>
      <c r="CF92" s="19" t="e">
        <f t="shared" si="7"/>
        <v>#N/A</v>
      </c>
    </row>
    <row r="93" spans="1:84">
      <c r="A93" s="2">
        <v>38868</v>
      </c>
      <c r="B93" s="3">
        <v>10068.567431640626</v>
      </c>
      <c r="C93" s="3">
        <v>18224.33989906311</v>
      </c>
      <c r="D93" s="4">
        <f t="shared" si="6"/>
        <v>55.247912886865315</v>
      </c>
      <c r="J93" s="3">
        <v>1743.8300415039062</v>
      </c>
      <c r="K93" s="3">
        <v>2590.1299915313721</v>
      </c>
      <c r="L93" s="4">
        <v>67.325966156350901</v>
      </c>
      <c r="N93" s="3"/>
      <c r="O93" s="3"/>
      <c r="P93" s="4"/>
      <c r="R93" s="3"/>
      <c r="S93" s="3"/>
      <c r="T93" s="4"/>
      <c r="V93" s="3">
        <v>52.347749023437501</v>
      </c>
      <c r="W93" s="3">
        <v>118.30000305175781</v>
      </c>
      <c r="X93" s="4">
        <v>44.249998032996388</v>
      </c>
      <c r="Z93" s="3">
        <v>263.67500000000001</v>
      </c>
      <c r="AA93" s="3">
        <v>265</v>
      </c>
      <c r="AB93" s="4">
        <v>99.5</v>
      </c>
      <c r="AD93" s="3"/>
      <c r="AE93" s="3"/>
      <c r="AF93" s="4"/>
      <c r="AG93"/>
      <c r="AH93" s="3">
        <v>174</v>
      </c>
      <c r="AI93" s="3">
        <v>300</v>
      </c>
      <c r="AJ93" s="4">
        <v>57.999999999999993</v>
      </c>
      <c r="AL93" s="3"/>
      <c r="AM93" s="3"/>
      <c r="AN93" s="4"/>
      <c r="AP93" s="3"/>
      <c r="AQ93" s="3"/>
      <c r="AR93" s="4"/>
      <c r="AT93" s="3"/>
      <c r="AU93" s="3"/>
      <c r="AV93" s="4"/>
      <c r="AX93" s="3">
        <v>399.65</v>
      </c>
      <c r="AY93" s="3">
        <v>710</v>
      </c>
      <c r="AZ93" s="4">
        <v>56.288732394366193</v>
      </c>
      <c r="BB93" s="3">
        <v>5214.942138671875</v>
      </c>
      <c r="BC93" s="3">
        <v>7313.789924621582</v>
      </c>
      <c r="BD93" s="4">
        <v>71.30287022759542</v>
      </c>
      <c r="BF93" s="3"/>
      <c r="BG93" s="3"/>
      <c r="BH93" s="4"/>
      <c r="BJ93" s="3">
        <v>35.475000000000001</v>
      </c>
      <c r="BK93" s="3">
        <v>165</v>
      </c>
      <c r="BL93" s="4">
        <v>21.5</v>
      </c>
      <c r="BN93" s="3"/>
      <c r="BO93" s="3"/>
      <c r="BP93" s="4"/>
      <c r="BR93" s="3">
        <v>664.93958984375001</v>
      </c>
      <c r="BS93" s="3">
        <v>744.89999389648438</v>
      </c>
      <c r="BT93" s="4">
        <v>89.265618914228895</v>
      </c>
      <c r="BV93" s="3">
        <v>883.0402954101562</v>
      </c>
      <c r="BW93" s="3">
        <v>3921.8700180053711</v>
      </c>
      <c r="BX93" s="4">
        <v>22.515797090574225</v>
      </c>
      <c r="BZ93" s="3">
        <v>636.66761718750001</v>
      </c>
      <c r="CA93" s="3">
        <v>2095.349967956543</v>
      </c>
      <c r="CB93" s="4">
        <v>30.384786642987383</v>
      </c>
      <c r="CD93" s="18">
        <f t="shared" si="4"/>
        <v>0</v>
      </c>
      <c r="CE93" s="18">
        <f t="shared" si="5"/>
        <v>0</v>
      </c>
      <c r="CF93" s="19" t="e">
        <f t="shared" si="7"/>
        <v>#N/A</v>
      </c>
    </row>
    <row r="94" spans="1:84">
      <c r="A94" s="2">
        <v>38898</v>
      </c>
      <c r="B94" s="3">
        <v>9885.8943554687503</v>
      </c>
      <c r="C94" s="3">
        <v>17812.609895706177</v>
      </c>
      <c r="D94" s="4">
        <f t="shared" si="6"/>
        <v>55.499415376810092</v>
      </c>
      <c r="J94" s="3">
        <v>1743.8300415039062</v>
      </c>
      <c r="K94" s="3">
        <v>2590.1299915313721</v>
      </c>
      <c r="L94" s="4">
        <v>67.325966156350901</v>
      </c>
      <c r="N94" s="3"/>
      <c r="O94" s="3"/>
      <c r="P94" s="4"/>
      <c r="R94" s="3"/>
      <c r="S94" s="3"/>
      <c r="T94" s="4"/>
      <c r="V94" s="3">
        <v>52.347749023437501</v>
      </c>
      <c r="W94" s="3">
        <v>118.30000305175781</v>
      </c>
      <c r="X94" s="4">
        <v>44.249998032996388</v>
      </c>
      <c r="Z94" s="3">
        <v>263.67500000000001</v>
      </c>
      <c r="AA94" s="3">
        <v>265</v>
      </c>
      <c r="AB94" s="4">
        <v>99.5</v>
      </c>
      <c r="AD94" s="3"/>
      <c r="AE94" s="3"/>
      <c r="AF94" s="4"/>
      <c r="AG94"/>
      <c r="AH94" s="3">
        <v>174</v>
      </c>
      <c r="AI94" s="3">
        <v>300</v>
      </c>
      <c r="AJ94" s="4">
        <v>57.999999999999993</v>
      </c>
      <c r="AL94" s="3"/>
      <c r="AM94" s="3"/>
      <c r="AN94" s="4"/>
      <c r="AP94" s="3"/>
      <c r="AQ94" s="3"/>
      <c r="AR94" s="4"/>
      <c r="AT94" s="3"/>
      <c r="AU94" s="3"/>
      <c r="AV94" s="4"/>
      <c r="AX94" s="3">
        <v>416.5</v>
      </c>
      <c r="AY94" s="3">
        <v>750</v>
      </c>
      <c r="AZ94" s="4">
        <v>55.533333333333331</v>
      </c>
      <c r="BB94" s="3">
        <v>5015.4190625000001</v>
      </c>
      <c r="BC94" s="3">
        <v>6862.0599212646484</v>
      </c>
      <c r="BD94" s="4">
        <v>73.089117845763141</v>
      </c>
      <c r="BF94" s="3"/>
      <c r="BG94" s="3"/>
      <c r="BH94" s="4"/>
      <c r="BJ94" s="3">
        <v>35.475000000000001</v>
      </c>
      <c r="BK94" s="3">
        <v>165</v>
      </c>
      <c r="BL94" s="4">
        <v>21.5</v>
      </c>
      <c r="BN94" s="3"/>
      <c r="BO94" s="3"/>
      <c r="BP94" s="4"/>
      <c r="BR94" s="3">
        <v>664.93958984375001</v>
      </c>
      <c r="BS94" s="3">
        <v>744.89999389648438</v>
      </c>
      <c r="BT94" s="4">
        <v>89.265618914228895</v>
      </c>
      <c r="BV94" s="3">
        <v>883.0402954101562</v>
      </c>
      <c r="BW94" s="3">
        <v>3921.8700180053711</v>
      </c>
      <c r="BX94" s="4">
        <v>22.515797090574225</v>
      </c>
      <c r="BZ94" s="3">
        <v>636.66761718750001</v>
      </c>
      <c r="CA94" s="3">
        <v>2095.349967956543</v>
      </c>
      <c r="CB94" s="4">
        <v>30.384786642987383</v>
      </c>
      <c r="CD94" s="18">
        <f t="shared" si="4"/>
        <v>0</v>
      </c>
      <c r="CE94" s="18">
        <f t="shared" si="5"/>
        <v>0</v>
      </c>
      <c r="CF94" s="19" t="e">
        <f t="shared" si="7"/>
        <v>#N/A</v>
      </c>
    </row>
    <row r="95" spans="1:84">
      <c r="A95" s="2">
        <v>38929</v>
      </c>
      <c r="B95" s="3">
        <v>9715.3943554687503</v>
      </c>
      <c r="C95" s="3">
        <v>17537.609895706177</v>
      </c>
      <c r="D95" s="4">
        <f t="shared" si="6"/>
        <v>55.397482400651533</v>
      </c>
      <c r="J95" s="3">
        <v>1743.8300415039062</v>
      </c>
      <c r="K95" s="3">
        <v>2590.1299915313721</v>
      </c>
      <c r="L95" s="4">
        <v>67.325966156350901</v>
      </c>
      <c r="N95" s="3"/>
      <c r="O95" s="3"/>
      <c r="P95" s="4"/>
      <c r="R95" s="3"/>
      <c r="S95" s="3"/>
      <c r="T95" s="4"/>
      <c r="V95" s="3">
        <v>52.347749023437501</v>
      </c>
      <c r="W95" s="3">
        <v>118.30000305175781</v>
      </c>
      <c r="X95" s="4">
        <v>44.249998032996388</v>
      </c>
      <c r="Z95" s="3">
        <v>263.67500000000001</v>
      </c>
      <c r="AA95" s="3">
        <v>265</v>
      </c>
      <c r="AB95" s="4">
        <v>99.5</v>
      </c>
      <c r="AD95" s="3"/>
      <c r="AE95" s="3"/>
      <c r="AF95" s="4"/>
      <c r="AG95"/>
      <c r="AH95" s="3">
        <v>174</v>
      </c>
      <c r="AI95" s="3">
        <v>300</v>
      </c>
      <c r="AJ95" s="4">
        <v>57.999999999999993</v>
      </c>
      <c r="AL95" s="3"/>
      <c r="AM95" s="3"/>
      <c r="AN95" s="4"/>
      <c r="AP95" s="3"/>
      <c r="AQ95" s="3"/>
      <c r="AR95" s="4"/>
      <c r="AT95" s="3"/>
      <c r="AU95" s="3"/>
      <c r="AV95" s="4"/>
      <c r="AX95" s="3">
        <v>246</v>
      </c>
      <c r="AY95" s="3">
        <v>475</v>
      </c>
      <c r="AZ95" s="4">
        <v>51.789473684210527</v>
      </c>
      <c r="BB95" s="3">
        <v>5015.4190625000001</v>
      </c>
      <c r="BC95" s="3">
        <v>6862.0599212646484</v>
      </c>
      <c r="BD95" s="4">
        <v>73.089117845763141</v>
      </c>
      <c r="BF95" s="3"/>
      <c r="BG95" s="3"/>
      <c r="BH95" s="4"/>
      <c r="BJ95" s="3">
        <v>35.475000000000001</v>
      </c>
      <c r="BK95" s="3">
        <v>165</v>
      </c>
      <c r="BL95" s="4">
        <v>21.5</v>
      </c>
      <c r="BN95" s="3"/>
      <c r="BO95" s="3"/>
      <c r="BP95" s="4"/>
      <c r="BR95" s="3">
        <v>664.93958984375001</v>
      </c>
      <c r="BS95" s="3">
        <v>744.89999389648438</v>
      </c>
      <c r="BT95" s="4">
        <v>89.265618914228895</v>
      </c>
      <c r="BV95" s="3">
        <v>883.0402954101562</v>
      </c>
      <c r="BW95" s="3">
        <v>3921.8700180053711</v>
      </c>
      <c r="BX95" s="4">
        <v>22.515797090574225</v>
      </c>
      <c r="BZ95" s="3">
        <v>636.66761718750001</v>
      </c>
      <c r="CA95" s="3">
        <v>2095.349967956543</v>
      </c>
      <c r="CB95" s="4">
        <v>30.384786642987383</v>
      </c>
      <c r="CD95" s="18">
        <f t="shared" si="4"/>
        <v>0</v>
      </c>
      <c r="CE95" s="18">
        <f t="shared" si="5"/>
        <v>0</v>
      </c>
      <c r="CF95" s="19" t="e">
        <f t="shared" si="7"/>
        <v>#N/A</v>
      </c>
    </row>
    <row r="96" spans="1:84">
      <c r="A96" s="2">
        <v>38960</v>
      </c>
      <c r="B96" s="3">
        <v>9729.3668554687501</v>
      </c>
      <c r="C96" s="3">
        <v>17672.609895706177</v>
      </c>
      <c r="D96" s="4">
        <f t="shared" si="6"/>
        <v>55.053367402358852</v>
      </c>
      <c r="J96" s="3">
        <v>1743.8300415039062</v>
      </c>
      <c r="K96" s="3">
        <v>2590.1299915313721</v>
      </c>
      <c r="L96" s="4">
        <v>67.325966156350901</v>
      </c>
      <c r="N96" s="3"/>
      <c r="O96" s="3"/>
      <c r="P96" s="4"/>
      <c r="R96" s="3"/>
      <c r="S96" s="3"/>
      <c r="T96" s="4"/>
      <c r="V96" s="3">
        <v>52.347749023437501</v>
      </c>
      <c r="W96" s="3">
        <v>118.30000305175781</v>
      </c>
      <c r="X96" s="4">
        <v>44.249998032996388</v>
      </c>
      <c r="Z96" s="3">
        <v>263.67500000000001</v>
      </c>
      <c r="AA96" s="3">
        <v>265</v>
      </c>
      <c r="AB96" s="4">
        <v>99.5</v>
      </c>
      <c r="AD96" s="3"/>
      <c r="AE96" s="3"/>
      <c r="AF96" s="4"/>
      <c r="AG96"/>
      <c r="AH96" s="3">
        <v>174</v>
      </c>
      <c r="AI96" s="3">
        <v>300</v>
      </c>
      <c r="AJ96" s="4">
        <v>57.999999999999993</v>
      </c>
      <c r="AL96" s="3"/>
      <c r="AM96" s="3"/>
      <c r="AN96" s="4"/>
      <c r="AP96" s="3"/>
      <c r="AQ96" s="3"/>
      <c r="AR96" s="4"/>
      <c r="AT96" s="3"/>
      <c r="AU96" s="3"/>
      <c r="AV96" s="4"/>
      <c r="AX96" s="3">
        <v>259.97250000000003</v>
      </c>
      <c r="AY96" s="3">
        <v>610</v>
      </c>
      <c r="AZ96" s="4">
        <v>42.618442622950823</v>
      </c>
      <c r="BB96" s="3">
        <v>5015.4190625000001</v>
      </c>
      <c r="BC96" s="3">
        <v>6862.0599212646484</v>
      </c>
      <c r="BD96" s="4">
        <v>73.089117845763141</v>
      </c>
      <c r="BF96" s="3"/>
      <c r="BG96" s="3"/>
      <c r="BH96" s="4"/>
      <c r="BJ96" s="3">
        <v>35.475000000000001</v>
      </c>
      <c r="BK96" s="3">
        <v>165</v>
      </c>
      <c r="BL96" s="4">
        <v>21.5</v>
      </c>
      <c r="BN96" s="3"/>
      <c r="BO96" s="3"/>
      <c r="BP96" s="4"/>
      <c r="BR96" s="3">
        <v>664.93958984375001</v>
      </c>
      <c r="BS96" s="3">
        <v>744.89999389648438</v>
      </c>
      <c r="BT96" s="4">
        <v>89.265618914228895</v>
      </c>
      <c r="BV96" s="3">
        <v>883.0402954101562</v>
      </c>
      <c r="BW96" s="3">
        <v>3921.8700180053711</v>
      </c>
      <c r="BX96" s="4">
        <v>22.515797090574225</v>
      </c>
      <c r="BZ96" s="3">
        <v>636.66761718750001</v>
      </c>
      <c r="CA96" s="3">
        <v>2095.349967956543</v>
      </c>
      <c r="CB96" s="4">
        <v>30.384786642987383</v>
      </c>
      <c r="CD96" s="18">
        <f t="shared" si="4"/>
        <v>0</v>
      </c>
      <c r="CE96" s="18">
        <f t="shared" si="5"/>
        <v>0</v>
      </c>
      <c r="CF96" s="19" t="e">
        <f t="shared" si="7"/>
        <v>#N/A</v>
      </c>
    </row>
    <row r="97" spans="1:84">
      <c r="A97" s="2">
        <v>38990</v>
      </c>
      <c r="B97" s="3">
        <v>10342.798292236328</v>
      </c>
      <c r="C97" s="3">
        <v>18288.889907836914</v>
      </c>
      <c r="D97" s="4">
        <f t="shared" si="6"/>
        <v>56.552356891843772</v>
      </c>
      <c r="J97" s="3">
        <v>1674.7050415039062</v>
      </c>
      <c r="K97" s="3">
        <v>2415.1299915313721</v>
      </c>
      <c r="L97" s="4">
        <v>69.342231986528333</v>
      </c>
      <c r="N97" s="3"/>
      <c r="O97" s="3"/>
      <c r="P97" s="4"/>
      <c r="R97" s="3"/>
      <c r="S97" s="3"/>
      <c r="T97" s="4"/>
      <c r="V97" s="3">
        <v>52.347749023437501</v>
      </c>
      <c r="W97" s="3">
        <v>118.30000305175781</v>
      </c>
      <c r="X97" s="4">
        <v>44.249998032996388</v>
      </c>
      <c r="Z97" s="3">
        <v>263.67500000000001</v>
      </c>
      <c r="AA97" s="3">
        <v>265</v>
      </c>
      <c r="AB97" s="4">
        <v>99.5</v>
      </c>
      <c r="AD97" s="3"/>
      <c r="AE97" s="3"/>
      <c r="AF97" s="4"/>
      <c r="AG97"/>
      <c r="AH97" s="3">
        <v>174</v>
      </c>
      <c r="AI97" s="3">
        <v>300</v>
      </c>
      <c r="AJ97" s="4">
        <v>57.999999999999993</v>
      </c>
      <c r="AL97" s="3"/>
      <c r="AM97" s="3"/>
      <c r="AN97" s="4"/>
      <c r="AP97" s="3"/>
      <c r="AQ97" s="3"/>
      <c r="AR97" s="4"/>
      <c r="AT97" s="3"/>
      <c r="AU97" s="3"/>
      <c r="AV97" s="4"/>
      <c r="AX97" s="3">
        <v>259.97250000000003</v>
      </c>
      <c r="AY97" s="3">
        <v>610</v>
      </c>
      <c r="AZ97" s="4">
        <v>42.618442622950823</v>
      </c>
      <c r="BB97" s="3">
        <v>5697.975499267578</v>
      </c>
      <c r="BC97" s="3">
        <v>7653.3399333953857</v>
      </c>
      <c r="BD97" s="4">
        <v>74.450835175952847</v>
      </c>
      <c r="BF97" s="3"/>
      <c r="BG97" s="3"/>
      <c r="BH97" s="4"/>
      <c r="BJ97" s="3">
        <v>35.475000000000001</v>
      </c>
      <c r="BK97" s="3">
        <v>165</v>
      </c>
      <c r="BL97" s="4">
        <v>21.5</v>
      </c>
      <c r="BN97" s="3"/>
      <c r="BO97" s="3"/>
      <c r="BP97" s="4"/>
      <c r="BR97" s="3">
        <v>664.93958984375001</v>
      </c>
      <c r="BS97" s="3">
        <v>744.89999389648438</v>
      </c>
      <c r="BT97" s="4">
        <v>89.265618914228895</v>
      </c>
      <c r="BV97" s="3">
        <v>883.0402954101562</v>
      </c>
      <c r="BW97" s="3">
        <v>3921.8700180053711</v>
      </c>
      <c r="BX97" s="4">
        <v>22.515797090574225</v>
      </c>
      <c r="BZ97" s="3">
        <v>636.66761718750001</v>
      </c>
      <c r="CA97" s="3">
        <v>2095.349967956543</v>
      </c>
      <c r="CB97" s="4">
        <v>30.384786642987383</v>
      </c>
      <c r="CD97" s="18">
        <f t="shared" si="4"/>
        <v>0</v>
      </c>
      <c r="CE97" s="18">
        <f t="shared" si="5"/>
        <v>0</v>
      </c>
      <c r="CF97" s="19" t="e">
        <f t="shared" si="7"/>
        <v>#N/A</v>
      </c>
    </row>
    <row r="98" spans="1:84">
      <c r="A98" s="2">
        <v>39021</v>
      </c>
      <c r="B98" s="3">
        <v>10376.20054321289</v>
      </c>
      <c r="C98" s="3">
        <v>18520.589904785156</v>
      </c>
      <c r="D98" s="4">
        <f t="shared" si="6"/>
        <v>56.025216240720255</v>
      </c>
      <c r="J98" s="3">
        <v>1760.4550415039062</v>
      </c>
      <c r="K98" s="3">
        <v>2765.1299915313721</v>
      </c>
      <c r="L98" s="4">
        <v>63.666266934848103</v>
      </c>
      <c r="N98" s="3"/>
      <c r="O98" s="3"/>
      <c r="P98" s="4"/>
      <c r="R98" s="3"/>
      <c r="S98" s="3"/>
      <c r="T98" s="4"/>
      <c r="V98" s="3"/>
      <c r="W98" s="3"/>
      <c r="X98" s="4"/>
      <c r="Z98" s="3">
        <v>263.67500000000001</v>
      </c>
      <c r="AA98" s="3">
        <v>265</v>
      </c>
      <c r="AB98" s="4">
        <v>99.5</v>
      </c>
      <c r="AD98" s="3"/>
      <c r="AE98" s="3"/>
      <c r="AF98" s="4"/>
      <c r="AG98"/>
      <c r="AH98" s="3">
        <v>174</v>
      </c>
      <c r="AI98" s="3">
        <v>300</v>
      </c>
      <c r="AJ98" s="4">
        <v>57.999999999999993</v>
      </c>
      <c r="AL98" s="3"/>
      <c r="AM98" s="3"/>
      <c r="AN98" s="4"/>
      <c r="AP98" s="3"/>
      <c r="AQ98" s="3"/>
      <c r="AR98" s="4"/>
      <c r="AT98" s="3"/>
      <c r="AU98" s="3"/>
      <c r="AV98" s="4"/>
      <c r="AX98" s="3">
        <v>259.97250000000003</v>
      </c>
      <c r="AY98" s="3">
        <v>610</v>
      </c>
      <c r="AZ98" s="4">
        <v>42.618442622950823</v>
      </c>
      <c r="BB98" s="3">
        <v>5697.975499267578</v>
      </c>
      <c r="BC98" s="3">
        <v>7653.3399333953857</v>
      </c>
      <c r="BD98" s="4">
        <v>74.450835175952847</v>
      </c>
      <c r="BF98" s="3"/>
      <c r="BG98" s="3"/>
      <c r="BH98" s="4"/>
      <c r="BJ98" s="3">
        <v>35.475000000000001</v>
      </c>
      <c r="BK98" s="3">
        <v>165</v>
      </c>
      <c r="BL98" s="4">
        <v>21.5</v>
      </c>
      <c r="BN98" s="3"/>
      <c r="BO98" s="3"/>
      <c r="BP98" s="4"/>
      <c r="BR98" s="3">
        <v>664.93958984375001</v>
      </c>
      <c r="BS98" s="3">
        <v>744.89999389648438</v>
      </c>
      <c r="BT98" s="4">
        <v>89.265618914228895</v>
      </c>
      <c r="BV98" s="3">
        <v>883.0402954101562</v>
      </c>
      <c r="BW98" s="3">
        <v>3921.8700180053711</v>
      </c>
      <c r="BX98" s="4">
        <v>22.515797090574225</v>
      </c>
      <c r="BZ98" s="3">
        <v>636.66761718750001</v>
      </c>
      <c r="CA98" s="3">
        <v>2095.349967956543</v>
      </c>
      <c r="CB98" s="4">
        <v>30.384786642987383</v>
      </c>
      <c r="CD98" s="18">
        <f t="shared" si="4"/>
        <v>0</v>
      </c>
      <c r="CE98" s="18">
        <f t="shared" si="5"/>
        <v>0</v>
      </c>
      <c r="CF98" s="19" t="e">
        <f t="shared" si="7"/>
        <v>#N/A</v>
      </c>
    </row>
    <row r="99" spans="1:84">
      <c r="A99" s="2">
        <v>39051</v>
      </c>
      <c r="B99" s="3">
        <v>10376.20054321289</v>
      </c>
      <c r="C99" s="3">
        <v>18520.589904785156</v>
      </c>
      <c r="D99" s="4">
        <f t="shared" si="6"/>
        <v>56.025216240720255</v>
      </c>
      <c r="J99" s="3">
        <v>1760.4550415039062</v>
      </c>
      <c r="K99" s="3">
        <v>2765.1299915313721</v>
      </c>
      <c r="L99" s="4">
        <v>63.666266934848103</v>
      </c>
      <c r="N99" s="3"/>
      <c r="O99" s="3"/>
      <c r="P99" s="4"/>
      <c r="R99" s="3"/>
      <c r="S99" s="3"/>
      <c r="T99" s="4"/>
      <c r="V99" s="3"/>
      <c r="W99" s="3"/>
      <c r="X99" s="4"/>
      <c r="Z99" s="3">
        <v>263.67500000000001</v>
      </c>
      <c r="AA99" s="3">
        <v>265</v>
      </c>
      <c r="AB99" s="4">
        <v>99.5</v>
      </c>
      <c r="AD99" s="3"/>
      <c r="AE99" s="3"/>
      <c r="AF99" s="4"/>
      <c r="AG99"/>
      <c r="AH99" s="3">
        <v>174</v>
      </c>
      <c r="AI99" s="3">
        <v>300</v>
      </c>
      <c r="AJ99" s="4">
        <v>57.999999999999993</v>
      </c>
      <c r="AL99" s="3"/>
      <c r="AM99" s="3"/>
      <c r="AN99" s="4"/>
      <c r="AP99" s="3"/>
      <c r="AQ99" s="3"/>
      <c r="AR99" s="4"/>
      <c r="AT99" s="3"/>
      <c r="AU99" s="3"/>
      <c r="AV99" s="4"/>
      <c r="AX99" s="3">
        <v>259.97250000000003</v>
      </c>
      <c r="AY99" s="3">
        <v>610</v>
      </c>
      <c r="AZ99" s="4">
        <v>42.618442622950823</v>
      </c>
      <c r="BB99" s="3">
        <v>5697.975499267578</v>
      </c>
      <c r="BC99" s="3">
        <v>7653.3399333953857</v>
      </c>
      <c r="BD99" s="4">
        <v>74.450835175952847</v>
      </c>
      <c r="BF99" s="3"/>
      <c r="BG99" s="3"/>
      <c r="BH99" s="4"/>
      <c r="BJ99" s="3">
        <v>35.475000000000001</v>
      </c>
      <c r="BK99" s="3">
        <v>165</v>
      </c>
      <c r="BL99" s="4">
        <v>21.5</v>
      </c>
      <c r="BN99" s="3"/>
      <c r="BO99" s="3"/>
      <c r="BP99" s="4"/>
      <c r="BR99" s="3">
        <v>664.93958984375001</v>
      </c>
      <c r="BS99" s="3">
        <v>744.89999389648438</v>
      </c>
      <c r="BT99" s="4">
        <v>89.265618914228895</v>
      </c>
      <c r="BV99" s="3">
        <v>883.0402954101562</v>
      </c>
      <c r="BW99" s="3">
        <v>3921.8700180053711</v>
      </c>
      <c r="BX99" s="4">
        <v>22.515797090574225</v>
      </c>
      <c r="BZ99" s="3">
        <v>636.66761718750001</v>
      </c>
      <c r="CA99" s="3">
        <v>2095.349967956543</v>
      </c>
      <c r="CB99" s="4">
        <v>30.384786642987383</v>
      </c>
      <c r="CD99" s="18">
        <f t="shared" si="4"/>
        <v>0</v>
      </c>
      <c r="CE99" s="18">
        <f t="shared" si="5"/>
        <v>0</v>
      </c>
      <c r="CF99" s="19" t="e">
        <f t="shared" si="7"/>
        <v>#N/A</v>
      </c>
    </row>
    <row r="100" spans="1:84">
      <c r="A100" s="2">
        <v>39082</v>
      </c>
      <c r="B100" s="3">
        <v>9959.9417028808602</v>
      </c>
      <c r="C100" s="3">
        <v>17995.589910507202</v>
      </c>
      <c r="D100" s="4">
        <f t="shared" si="6"/>
        <v>55.346569645185596</v>
      </c>
      <c r="J100" s="3">
        <v>2035.5957910156251</v>
      </c>
      <c r="K100" s="3">
        <v>3132.0299911499023</v>
      </c>
      <c r="L100" s="4">
        <v>64.992857564185414</v>
      </c>
      <c r="N100" s="3"/>
      <c r="O100" s="3"/>
      <c r="P100" s="4"/>
      <c r="R100" s="3"/>
      <c r="S100" s="3"/>
      <c r="T100" s="4"/>
      <c r="V100" s="3"/>
      <c r="W100" s="3"/>
      <c r="X100" s="4"/>
      <c r="Z100" s="3">
        <v>263.67500000000001</v>
      </c>
      <c r="AA100" s="3">
        <v>265</v>
      </c>
      <c r="AB100" s="4">
        <v>99.5</v>
      </c>
      <c r="AD100" s="3"/>
      <c r="AE100" s="3"/>
      <c r="AF100" s="4"/>
      <c r="AG100"/>
      <c r="AH100" s="3">
        <v>174</v>
      </c>
      <c r="AI100" s="3">
        <v>300</v>
      </c>
      <c r="AJ100" s="4">
        <v>57.999999999999993</v>
      </c>
      <c r="AL100" s="3"/>
      <c r="AM100" s="3"/>
      <c r="AN100" s="4"/>
      <c r="AP100" s="3"/>
      <c r="AQ100" s="3"/>
      <c r="AR100" s="4"/>
      <c r="AT100" s="3"/>
      <c r="AU100" s="3"/>
      <c r="AV100" s="4"/>
      <c r="AX100" s="3">
        <v>259.97250000000003</v>
      </c>
      <c r="AY100" s="3">
        <v>610</v>
      </c>
      <c r="AZ100" s="4">
        <v>42.618442622950823</v>
      </c>
      <c r="BB100" s="3">
        <v>5697.975499267578</v>
      </c>
      <c r="BC100" s="3">
        <v>7653.3399333953857</v>
      </c>
      <c r="BD100" s="4">
        <v>74.450835175952847</v>
      </c>
      <c r="BF100" s="3"/>
      <c r="BG100" s="3"/>
      <c r="BH100" s="4"/>
      <c r="BJ100" s="3">
        <v>35.475000000000001</v>
      </c>
      <c r="BK100" s="3">
        <v>165</v>
      </c>
      <c r="BL100" s="4">
        <v>21.5</v>
      </c>
      <c r="BN100" s="3"/>
      <c r="BO100" s="3"/>
      <c r="BP100" s="4"/>
      <c r="BR100" s="3"/>
      <c r="BS100" s="3"/>
      <c r="BT100" s="4"/>
      <c r="BV100" s="3">
        <v>856.58029541015628</v>
      </c>
      <c r="BW100" s="3">
        <v>3774.8700180053711</v>
      </c>
      <c r="BX100" s="4">
        <v>22.691650078663383</v>
      </c>
      <c r="BZ100" s="3">
        <v>636.66761718750001</v>
      </c>
      <c r="CA100" s="3">
        <v>2095.349967956543</v>
      </c>
      <c r="CB100" s="4">
        <v>30.384786642987383</v>
      </c>
      <c r="CD100" s="18">
        <f t="shared" si="4"/>
        <v>0</v>
      </c>
      <c r="CE100" s="18">
        <f t="shared" si="5"/>
        <v>0</v>
      </c>
      <c r="CF100" s="19" t="e">
        <f t="shared" si="7"/>
        <v>#N/A</v>
      </c>
    </row>
    <row r="101" spans="1:84">
      <c r="A101" s="2">
        <v>39113</v>
      </c>
      <c r="B101" s="3">
        <v>9959.9417028808602</v>
      </c>
      <c r="C101" s="3">
        <v>17995.589910507202</v>
      </c>
      <c r="D101" s="4">
        <f t="shared" si="6"/>
        <v>55.346569645185596</v>
      </c>
      <c r="J101" s="3">
        <v>2035.5957910156251</v>
      </c>
      <c r="K101" s="3">
        <v>3132.0299911499023</v>
      </c>
      <c r="L101" s="4">
        <v>64.992857564185414</v>
      </c>
      <c r="N101" s="3"/>
      <c r="O101" s="3"/>
      <c r="P101" s="4"/>
      <c r="R101" s="3"/>
      <c r="S101" s="3"/>
      <c r="T101" s="4"/>
      <c r="V101" s="3"/>
      <c r="W101" s="3"/>
      <c r="X101" s="4"/>
      <c r="Z101" s="3">
        <v>263.67500000000001</v>
      </c>
      <c r="AA101" s="3">
        <v>265</v>
      </c>
      <c r="AB101" s="4">
        <v>99.5</v>
      </c>
      <c r="AD101" s="3"/>
      <c r="AE101" s="3"/>
      <c r="AF101" s="4"/>
      <c r="AG101"/>
      <c r="AH101" s="3">
        <v>174</v>
      </c>
      <c r="AI101" s="3">
        <v>300</v>
      </c>
      <c r="AJ101" s="4">
        <v>57.999999999999993</v>
      </c>
      <c r="AL101" s="3"/>
      <c r="AM101" s="3"/>
      <c r="AN101" s="4"/>
      <c r="AP101" s="3"/>
      <c r="AQ101" s="3"/>
      <c r="AR101" s="4"/>
      <c r="AT101" s="3"/>
      <c r="AU101" s="3"/>
      <c r="AV101" s="4"/>
      <c r="AX101" s="3">
        <v>259.97250000000003</v>
      </c>
      <c r="AY101" s="3">
        <v>610</v>
      </c>
      <c r="AZ101" s="4">
        <v>42.618442622950823</v>
      </c>
      <c r="BB101" s="3">
        <v>5697.975499267578</v>
      </c>
      <c r="BC101" s="3">
        <v>7653.3399333953857</v>
      </c>
      <c r="BD101" s="4">
        <v>74.450835175952847</v>
      </c>
      <c r="BF101" s="3"/>
      <c r="BG101" s="3"/>
      <c r="BH101" s="4"/>
      <c r="BJ101" s="3">
        <v>35.475000000000001</v>
      </c>
      <c r="BK101" s="3">
        <v>165</v>
      </c>
      <c r="BL101" s="4">
        <v>21.5</v>
      </c>
      <c r="BN101" s="3"/>
      <c r="BO101" s="3"/>
      <c r="BP101" s="4"/>
      <c r="BR101" s="3"/>
      <c r="BS101" s="3"/>
      <c r="BT101" s="4"/>
      <c r="BV101" s="3">
        <v>856.58029541015628</v>
      </c>
      <c r="BW101" s="3">
        <v>3774.8700180053711</v>
      </c>
      <c r="BX101" s="4">
        <v>22.691650078663383</v>
      </c>
      <c r="BZ101" s="3">
        <v>636.66761718750001</v>
      </c>
      <c r="CA101" s="3">
        <v>2095.349967956543</v>
      </c>
      <c r="CB101" s="4">
        <v>30.384786642987383</v>
      </c>
      <c r="CD101" s="18">
        <f t="shared" si="4"/>
        <v>0</v>
      </c>
      <c r="CE101" s="18">
        <f t="shared" si="5"/>
        <v>0</v>
      </c>
      <c r="CF101" s="19" t="e">
        <f t="shared" si="7"/>
        <v>#N/A</v>
      </c>
    </row>
    <row r="102" spans="1:84">
      <c r="A102" s="2">
        <v>39141</v>
      </c>
      <c r="B102" s="3">
        <v>9624.6917028808602</v>
      </c>
      <c r="C102" s="3">
        <v>17437.589910507202</v>
      </c>
      <c r="D102" s="4">
        <f t="shared" si="6"/>
        <v>55.195080009774756</v>
      </c>
      <c r="J102" s="3">
        <v>1874.3457910156251</v>
      </c>
      <c r="K102" s="3">
        <v>2874.0299911499023</v>
      </c>
      <c r="L102" s="4">
        <v>65.216639937208782</v>
      </c>
      <c r="N102" s="3"/>
      <c r="O102" s="3"/>
      <c r="P102" s="4"/>
      <c r="R102" s="3"/>
      <c r="S102" s="3"/>
      <c r="T102" s="4"/>
      <c r="V102" s="3"/>
      <c r="W102" s="3"/>
      <c r="X102" s="4"/>
      <c r="Z102" s="3">
        <v>263.67500000000001</v>
      </c>
      <c r="AA102" s="3">
        <v>265</v>
      </c>
      <c r="AB102" s="4">
        <v>99.5</v>
      </c>
      <c r="AD102" s="3"/>
      <c r="AE102" s="3"/>
      <c r="AF102" s="4"/>
      <c r="AG102"/>
      <c r="AH102" s="3"/>
      <c r="AI102" s="3"/>
      <c r="AJ102" s="4"/>
      <c r="AL102" s="3"/>
      <c r="AM102" s="3"/>
      <c r="AN102" s="4"/>
      <c r="AP102" s="3"/>
      <c r="AQ102" s="3"/>
      <c r="AR102" s="4"/>
      <c r="AT102" s="3"/>
      <c r="AU102" s="3"/>
      <c r="AV102" s="4"/>
      <c r="AX102" s="3">
        <v>259.97250000000003</v>
      </c>
      <c r="AY102" s="3">
        <v>610</v>
      </c>
      <c r="AZ102" s="4">
        <v>42.618442622950823</v>
      </c>
      <c r="BB102" s="3">
        <v>5697.975499267578</v>
      </c>
      <c r="BC102" s="3">
        <v>7653.3399333953857</v>
      </c>
      <c r="BD102" s="4">
        <v>74.450835175952847</v>
      </c>
      <c r="BF102" s="3"/>
      <c r="BG102" s="3"/>
      <c r="BH102" s="4"/>
      <c r="BJ102" s="3">
        <v>35.475000000000001</v>
      </c>
      <c r="BK102" s="3">
        <v>165</v>
      </c>
      <c r="BL102" s="4">
        <v>21.5</v>
      </c>
      <c r="BN102" s="3"/>
      <c r="BO102" s="3"/>
      <c r="BP102" s="4"/>
      <c r="BR102" s="3"/>
      <c r="BS102" s="3"/>
      <c r="BT102" s="4"/>
      <c r="BV102" s="3">
        <v>856.58029541015628</v>
      </c>
      <c r="BW102" s="3">
        <v>3774.8700180053711</v>
      </c>
      <c r="BX102" s="4">
        <v>22.691650078663383</v>
      </c>
      <c r="BZ102" s="3">
        <v>636.66761718750001</v>
      </c>
      <c r="CA102" s="3">
        <v>2095.349967956543</v>
      </c>
      <c r="CB102" s="4">
        <v>30.384786642987383</v>
      </c>
      <c r="CD102" s="18">
        <f t="shared" si="4"/>
        <v>0</v>
      </c>
      <c r="CE102" s="18">
        <f t="shared" si="5"/>
        <v>0</v>
      </c>
      <c r="CF102" s="19" t="e">
        <f t="shared" si="7"/>
        <v>#N/A</v>
      </c>
    </row>
    <row r="103" spans="1:84">
      <c r="A103" s="2">
        <v>39172</v>
      </c>
      <c r="B103" s="3">
        <v>10959.69170288086</v>
      </c>
      <c r="C103" s="3">
        <v>19437.589910507202</v>
      </c>
      <c r="D103" s="4">
        <f t="shared" si="6"/>
        <v>56.384005184492956</v>
      </c>
      <c r="J103" s="3">
        <v>3209.3457910156249</v>
      </c>
      <c r="K103" s="3">
        <v>4874.0299911499023</v>
      </c>
      <c r="L103" s="4">
        <v>65.84583592721107</v>
      </c>
      <c r="N103" s="3"/>
      <c r="O103" s="3"/>
      <c r="P103" s="4"/>
      <c r="R103" s="3"/>
      <c r="S103" s="3"/>
      <c r="T103" s="4"/>
      <c r="V103" s="3"/>
      <c r="W103" s="3"/>
      <c r="X103" s="4"/>
      <c r="Z103" s="3">
        <v>263.67500000000001</v>
      </c>
      <c r="AA103" s="3">
        <v>265</v>
      </c>
      <c r="AB103" s="4">
        <v>99.5</v>
      </c>
      <c r="AD103" s="3"/>
      <c r="AE103" s="3"/>
      <c r="AF103" s="4"/>
      <c r="AG103"/>
      <c r="AH103" s="3"/>
      <c r="AI103" s="3"/>
      <c r="AJ103" s="4"/>
      <c r="AL103" s="3"/>
      <c r="AM103" s="3"/>
      <c r="AN103" s="4"/>
      <c r="AP103" s="3"/>
      <c r="AQ103" s="3"/>
      <c r="AR103" s="4"/>
      <c r="AT103" s="3"/>
      <c r="AU103" s="3"/>
      <c r="AV103" s="4"/>
      <c r="AX103" s="3">
        <v>259.97250000000003</v>
      </c>
      <c r="AY103" s="3">
        <v>610</v>
      </c>
      <c r="AZ103" s="4">
        <v>42.618442622950823</v>
      </c>
      <c r="BB103" s="3">
        <v>5697.975499267578</v>
      </c>
      <c r="BC103" s="3">
        <v>7653.3399333953857</v>
      </c>
      <c r="BD103" s="4">
        <v>74.450835175952847</v>
      </c>
      <c r="BF103" s="3"/>
      <c r="BG103" s="3"/>
      <c r="BH103" s="4"/>
      <c r="BJ103" s="3">
        <v>35.475000000000001</v>
      </c>
      <c r="BK103" s="3">
        <v>165</v>
      </c>
      <c r="BL103" s="4">
        <v>21.5</v>
      </c>
      <c r="BN103" s="3"/>
      <c r="BO103" s="3"/>
      <c r="BP103" s="4"/>
      <c r="BR103" s="3"/>
      <c r="BS103" s="3"/>
      <c r="BT103" s="4"/>
      <c r="BV103" s="3">
        <v>856.58029541015628</v>
      </c>
      <c r="BW103" s="3">
        <v>3774.8700180053711</v>
      </c>
      <c r="BX103" s="4">
        <v>22.691650078663383</v>
      </c>
      <c r="BZ103" s="3">
        <v>636.66761718750001</v>
      </c>
      <c r="CA103" s="3">
        <v>2095.349967956543</v>
      </c>
      <c r="CB103" s="4">
        <v>30.384786642987383</v>
      </c>
      <c r="CD103" s="18">
        <f t="shared" si="4"/>
        <v>0</v>
      </c>
      <c r="CE103" s="18">
        <f t="shared" si="5"/>
        <v>0</v>
      </c>
      <c r="CF103" s="19" t="e">
        <f t="shared" si="7"/>
        <v>#N/A</v>
      </c>
    </row>
    <row r="104" spans="1:84">
      <c r="A104" s="2">
        <v>39202</v>
      </c>
      <c r="B104" s="3">
        <v>10984.48469116211</v>
      </c>
      <c r="C104" s="3">
        <v>19310.989912033081</v>
      </c>
      <c r="D104" s="4">
        <f t="shared" si="6"/>
        <v>56.882038368822549</v>
      </c>
      <c r="J104" s="3">
        <v>3051.8457910156249</v>
      </c>
      <c r="K104" s="3">
        <v>4624.0299911499023</v>
      </c>
      <c r="L104" s="4">
        <v>65.99969716581991</v>
      </c>
      <c r="N104" s="3"/>
      <c r="O104" s="3"/>
      <c r="P104" s="4"/>
      <c r="R104" s="3"/>
      <c r="S104" s="3"/>
      <c r="T104" s="4"/>
      <c r="V104" s="3"/>
      <c r="W104" s="3"/>
      <c r="X104" s="4"/>
      <c r="Z104" s="3">
        <v>263.67500000000001</v>
      </c>
      <c r="AA104" s="3">
        <v>265</v>
      </c>
      <c r="AB104" s="4">
        <v>99.5</v>
      </c>
      <c r="AD104" s="3"/>
      <c r="AE104" s="3"/>
      <c r="AF104" s="4"/>
      <c r="AG104"/>
      <c r="AH104" s="3"/>
      <c r="AI104" s="3"/>
      <c r="AJ104" s="4"/>
      <c r="AL104" s="3"/>
      <c r="AM104" s="3"/>
      <c r="AN104" s="4"/>
      <c r="AP104" s="3"/>
      <c r="AQ104" s="3"/>
      <c r="AR104" s="4"/>
      <c r="AT104" s="3">
        <v>224.14298828125001</v>
      </c>
      <c r="AU104" s="3">
        <v>235</v>
      </c>
      <c r="AV104" s="4">
        <v>95.379995013297886</v>
      </c>
      <c r="AX104" s="3">
        <v>259.97250000000003</v>
      </c>
      <c r="AY104" s="3">
        <v>610</v>
      </c>
      <c r="AZ104" s="4">
        <v>42.618442622950823</v>
      </c>
      <c r="BB104" s="3">
        <v>5697.975499267578</v>
      </c>
      <c r="BC104" s="3">
        <v>7653.3399333953857</v>
      </c>
      <c r="BD104" s="4">
        <v>74.450835175952847</v>
      </c>
      <c r="BF104" s="3"/>
      <c r="BG104" s="3"/>
      <c r="BH104" s="4"/>
      <c r="BJ104" s="3">
        <v>35.475000000000001</v>
      </c>
      <c r="BK104" s="3">
        <v>165</v>
      </c>
      <c r="BL104" s="4">
        <v>21.5</v>
      </c>
      <c r="BN104" s="3"/>
      <c r="BO104" s="3"/>
      <c r="BP104" s="4"/>
      <c r="BR104" s="3"/>
      <c r="BS104" s="3"/>
      <c r="BT104" s="4"/>
      <c r="BV104" s="3">
        <v>856.58029541015628</v>
      </c>
      <c r="BW104" s="3">
        <v>3774.8700180053711</v>
      </c>
      <c r="BX104" s="4">
        <v>22.691650078663383</v>
      </c>
      <c r="BZ104" s="3">
        <v>594.81761718749999</v>
      </c>
      <c r="CA104" s="3">
        <v>1983.7499694824219</v>
      </c>
      <c r="CB104" s="4">
        <v>29.984505423467922</v>
      </c>
      <c r="CD104" s="18">
        <f t="shared" si="4"/>
        <v>0</v>
      </c>
      <c r="CE104" s="18">
        <f t="shared" si="5"/>
        <v>0</v>
      </c>
      <c r="CF104" s="19" t="e">
        <f t="shared" si="7"/>
        <v>#N/A</v>
      </c>
    </row>
    <row r="105" spans="1:84">
      <c r="A105" s="2">
        <v>39233</v>
      </c>
      <c r="B105" s="3">
        <v>10856.30719116211</v>
      </c>
      <c r="C105" s="3">
        <v>18692.289915084839</v>
      </c>
      <c r="D105" s="4">
        <f t="shared" si="6"/>
        <v>58.079064900448486</v>
      </c>
      <c r="J105" s="3">
        <v>2987.2457910156249</v>
      </c>
      <c r="K105" s="3">
        <v>4269.0299911499023</v>
      </c>
      <c r="L105" s="4">
        <v>69.974813885319719</v>
      </c>
      <c r="N105" s="3"/>
      <c r="O105" s="3"/>
      <c r="P105" s="4"/>
      <c r="R105" s="3"/>
      <c r="S105" s="3"/>
      <c r="T105" s="4"/>
      <c r="V105" s="3"/>
      <c r="W105" s="3"/>
      <c r="X105" s="4"/>
      <c r="Z105" s="3">
        <v>263.67500000000001</v>
      </c>
      <c r="AA105" s="3">
        <v>265</v>
      </c>
      <c r="AB105" s="4">
        <v>99.5</v>
      </c>
      <c r="AD105" s="3"/>
      <c r="AE105" s="3"/>
      <c r="AF105" s="4"/>
      <c r="AG105"/>
      <c r="AH105" s="3">
        <v>97.185000000000002</v>
      </c>
      <c r="AI105" s="3">
        <v>114</v>
      </c>
      <c r="AJ105" s="4">
        <v>85.25</v>
      </c>
      <c r="AL105" s="3"/>
      <c r="AM105" s="3"/>
      <c r="AN105" s="4"/>
      <c r="AP105" s="3"/>
      <c r="AQ105" s="3"/>
      <c r="AR105" s="4"/>
      <c r="AT105" s="3">
        <v>224.14298828125001</v>
      </c>
      <c r="AU105" s="3">
        <v>235</v>
      </c>
      <c r="AV105" s="4">
        <v>95.379995013297886</v>
      </c>
      <c r="AX105" s="3">
        <v>156.4725</v>
      </c>
      <c r="AY105" s="3">
        <v>385</v>
      </c>
      <c r="AZ105" s="4">
        <v>40.642207792207792</v>
      </c>
      <c r="BB105" s="3">
        <v>5697.975499267578</v>
      </c>
      <c r="BC105" s="3">
        <v>7653.3399333953857</v>
      </c>
      <c r="BD105" s="4">
        <v>74.450835175952847</v>
      </c>
      <c r="BF105" s="3"/>
      <c r="BG105" s="3"/>
      <c r="BH105" s="4"/>
      <c r="BJ105" s="3">
        <v>35.475000000000001</v>
      </c>
      <c r="BK105" s="3">
        <v>165</v>
      </c>
      <c r="BL105" s="4">
        <v>21.5</v>
      </c>
      <c r="BN105" s="3"/>
      <c r="BO105" s="3"/>
      <c r="BP105" s="4"/>
      <c r="BR105" s="3"/>
      <c r="BS105" s="3"/>
      <c r="BT105" s="4"/>
      <c r="BV105" s="3">
        <v>856.58029541015628</v>
      </c>
      <c r="BW105" s="3">
        <v>3774.8700180053711</v>
      </c>
      <c r="BX105" s="4">
        <v>22.691650078663383</v>
      </c>
      <c r="BZ105" s="3">
        <v>537.55511718749995</v>
      </c>
      <c r="CA105" s="3">
        <v>1831.0499725341797</v>
      </c>
      <c r="CB105" s="4">
        <v>29.357752396212415</v>
      </c>
      <c r="CD105" s="18">
        <f t="shared" si="4"/>
        <v>0</v>
      </c>
      <c r="CE105" s="18">
        <f t="shared" si="5"/>
        <v>0</v>
      </c>
      <c r="CF105" s="19" t="e">
        <f t="shared" si="7"/>
        <v>#N/A</v>
      </c>
    </row>
    <row r="106" spans="1:84">
      <c r="A106" s="2">
        <v>39263</v>
      </c>
      <c r="B106" s="3">
        <v>10445.70719116211</v>
      </c>
      <c r="C106" s="3">
        <v>17922.289915084839</v>
      </c>
      <c r="D106" s="4">
        <f t="shared" si="6"/>
        <v>58.283328975557765</v>
      </c>
      <c r="J106" s="3">
        <v>2652.2457910156249</v>
      </c>
      <c r="K106" s="3">
        <v>3769.0299911499023</v>
      </c>
      <c r="L106" s="4">
        <v>70.369453075284355</v>
      </c>
      <c r="N106" s="3"/>
      <c r="O106" s="3"/>
      <c r="P106" s="4"/>
      <c r="R106" s="3"/>
      <c r="S106" s="3"/>
      <c r="T106" s="4"/>
      <c r="V106" s="3"/>
      <c r="W106" s="3"/>
      <c r="X106" s="4"/>
      <c r="Z106" s="3">
        <v>263.67500000000001</v>
      </c>
      <c r="AA106" s="3">
        <v>265</v>
      </c>
      <c r="AB106" s="4">
        <v>99.5</v>
      </c>
      <c r="AD106" s="3"/>
      <c r="AE106" s="3"/>
      <c r="AF106" s="4"/>
      <c r="AG106"/>
      <c r="AH106" s="3">
        <v>97.185000000000002</v>
      </c>
      <c r="AI106" s="3">
        <v>114</v>
      </c>
      <c r="AJ106" s="4">
        <v>85.25</v>
      </c>
      <c r="AL106" s="3"/>
      <c r="AM106" s="3"/>
      <c r="AN106" s="4"/>
      <c r="AP106" s="3"/>
      <c r="AQ106" s="3"/>
      <c r="AR106" s="4"/>
      <c r="AT106" s="3">
        <v>224.14298828125001</v>
      </c>
      <c r="AU106" s="3">
        <v>235</v>
      </c>
      <c r="AV106" s="4">
        <v>95.379995013297886</v>
      </c>
      <c r="AX106" s="3">
        <v>156.4725</v>
      </c>
      <c r="AY106" s="3">
        <v>385</v>
      </c>
      <c r="AZ106" s="4">
        <v>40.642207792207792</v>
      </c>
      <c r="BB106" s="3">
        <v>5697.975499267578</v>
      </c>
      <c r="BC106" s="3">
        <v>7653.3399333953857</v>
      </c>
      <c r="BD106" s="4">
        <v>74.450835175952847</v>
      </c>
      <c r="BF106" s="3"/>
      <c r="BG106" s="3"/>
      <c r="BH106" s="4"/>
      <c r="BJ106" s="3">
        <v>35.475000000000001</v>
      </c>
      <c r="BK106" s="3">
        <v>165</v>
      </c>
      <c r="BL106" s="4">
        <v>21.5</v>
      </c>
      <c r="BN106" s="3"/>
      <c r="BO106" s="3"/>
      <c r="BP106" s="4"/>
      <c r="BR106" s="3"/>
      <c r="BS106" s="3"/>
      <c r="BT106" s="4"/>
      <c r="BV106" s="3">
        <v>780.98029541015626</v>
      </c>
      <c r="BW106" s="3">
        <v>3504.8700180053711</v>
      </c>
      <c r="BX106" s="4">
        <v>22.282717801175799</v>
      </c>
      <c r="BZ106" s="3">
        <v>537.55511718749995</v>
      </c>
      <c r="CA106" s="3">
        <v>1831.0499725341797</v>
      </c>
      <c r="CB106" s="4">
        <v>29.357752396212415</v>
      </c>
      <c r="CD106" s="18">
        <f t="shared" si="4"/>
        <v>0</v>
      </c>
      <c r="CE106" s="18">
        <f t="shared" si="5"/>
        <v>0</v>
      </c>
      <c r="CF106" s="19" t="e">
        <f t="shared" si="7"/>
        <v>#N/A</v>
      </c>
    </row>
    <row r="107" spans="1:84">
      <c r="A107" s="2">
        <v>39294</v>
      </c>
      <c r="B107" s="3">
        <v>10359.63719116211</v>
      </c>
      <c r="C107" s="3">
        <v>17772.289915084839</v>
      </c>
      <c r="D107" s="4">
        <f t="shared" si="6"/>
        <v>58.29095316731815</v>
      </c>
      <c r="J107" s="3">
        <v>2652.2457910156249</v>
      </c>
      <c r="K107" s="3">
        <v>3769.0299911499023</v>
      </c>
      <c r="L107" s="4">
        <v>70.369453075284355</v>
      </c>
      <c r="N107" s="3"/>
      <c r="O107" s="3"/>
      <c r="P107" s="4"/>
      <c r="R107" s="3"/>
      <c r="S107" s="3"/>
      <c r="T107" s="4"/>
      <c r="V107" s="3"/>
      <c r="W107" s="3"/>
      <c r="X107" s="4"/>
      <c r="Z107" s="3">
        <v>263.67500000000001</v>
      </c>
      <c r="AA107" s="3">
        <v>265</v>
      </c>
      <c r="AB107" s="4">
        <v>99.5</v>
      </c>
      <c r="AD107" s="3"/>
      <c r="AE107" s="3"/>
      <c r="AF107" s="4"/>
      <c r="AG107"/>
      <c r="AH107" s="3">
        <v>97.185000000000002</v>
      </c>
      <c r="AI107" s="3">
        <v>114</v>
      </c>
      <c r="AJ107" s="4">
        <v>85.25</v>
      </c>
      <c r="AL107" s="3"/>
      <c r="AM107" s="3"/>
      <c r="AN107" s="4"/>
      <c r="AP107" s="3"/>
      <c r="AQ107" s="3"/>
      <c r="AR107" s="4"/>
      <c r="AT107" s="3">
        <v>224.14298828125001</v>
      </c>
      <c r="AU107" s="3">
        <v>235</v>
      </c>
      <c r="AV107" s="4">
        <v>95.379995013297886</v>
      </c>
      <c r="AX107" s="3">
        <v>156.4725</v>
      </c>
      <c r="AY107" s="3">
        <v>385</v>
      </c>
      <c r="AZ107" s="4">
        <v>40.642207792207792</v>
      </c>
      <c r="BB107" s="3">
        <v>5697.975499267578</v>
      </c>
      <c r="BC107" s="3">
        <v>7653.3399333953857</v>
      </c>
      <c r="BD107" s="4">
        <v>74.450835175952847</v>
      </c>
      <c r="BF107" s="3"/>
      <c r="BG107" s="3"/>
      <c r="BH107" s="4"/>
      <c r="BJ107" s="3">
        <v>35.475000000000001</v>
      </c>
      <c r="BK107" s="3">
        <v>165</v>
      </c>
      <c r="BL107" s="4">
        <v>21.5</v>
      </c>
      <c r="BN107" s="3"/>
      <c r="BO107" s="3"/>
      <c r="BP107" s="4"/>
      <c r="BR107" s="3"/>
      <c r="BS107" s="3"/>
      <c r="BT107" s="4"/>
      <c r="BV107" s="3">
        <v>694.91029541015621</v>
      </c>
      <c r="BW107" s="3">
        <v>3354.8700180053711</v>
      </c>
      <c r="BX107" s="4">
        <v>20.71347896283962</v>
      </c>
      <c r="BZ107" s="3">
        <v>537.55511718749995</v>
      </c>
      <c r="CA107" s="3">
        <v>1831.0499725341797</v>
      </c>
      <c r="CB107" s="4">
        <v>29.357752396212415</v>
      </c>
      <c r="CD107" s="18">
        <f t="shared" si="4"/>
        <v>0</v>
      </c>
      <c r="CE107" s="18">
        <f t="shared" si="5"/>
        <v>0</v>
      </c>
      <c r="CF107" s="19" t="e">
        <f t="shared" si="7"/>
        <v>#N/A</v>
      </c>
    </row>
    <row r="108" spans="1:84">
      <c r="A108" s="2">
        <v>39325</v>
      </c>
      <c r="B108" s="3">
        <v>10241.16219116211</v>
      </c>
      <c r="C108" s="3">
        <v>17677.289915084839</v>
      </c>
      <c r="D108" s="4">
        <f t="shared" si="6"/>
        <v>57.934005949763026</v>
      </c>
      <c r="J108" s="3">
        <v>2652.2457910156249</v>
      </c>
      <c r="K108" s="3">
        <v>3769.0299911499023</v>
      </c>
      <c r="L108" s="4">
        <v>70.369453075284355</v>
      </c>
      <c r="N108" s="3"/>
      <c r="O108" s="3"/>
      <c r="P108" s="4"/>
      <c r="R108" s="3"/>
      <c r="S108" s="3"/>
      <c r="T108" s="4"/>
      <c r="V108" s="3">
        <v>24.024999999999999</v>
      </c>
      <c r="W108" s="3">
        <v>155</v>
      </c>
      <c r="X108" s="4">
        <v>15.5</v>
      </c>
      <c r="Z108" s="3">
        <v>263.67500000000001</v>
      </c>
      <c r="AA108" s="3">
        <v>265</v>
      </c>
      <c r="AB108" s="4">
        <v>99.5</v>
      </c>
      <c r="AD108" s="3"/>
      <c r="AE108" s="3"/>
      <c r="AF108" s="4"/>
      <c r="AG108"/>
      <c r="AH108" s="3">
        <v>97.185000000000002</v>
      </c>
      <c r="AI108" s="3">
        <v>114</v>
      </c>
      <c r="AJ108" s="4">
        <v>85.25</v>
      </c>
      <c r="AL108" s="3"/>
      <c r="AM108" s="3"/>
      <c r="AN108" s="4"/>
      <c r="AP108" s="3"/>
      <c r="AQ108" s="3"/>
      <c r="AR108" s="4"/>
      <c r="AT108" s="3">
        <v>224.14298828125001</v>
      </c>
      <c r="AU108" s="3">
        <v>235</v>
      </c>
      <c r="AV108" s="4">
        <v>95.379995013297886</v>
      </c>
      <c r="AX108" s="3">
        <v>13.9725</v>
      </c>
      <c r="AY108" s="3">
        <v>135</v>
      </c>
      <c r="AZ108" s="4">
        <v>10.35</v>
      </c>
      <c r="BB108" s="3">
        <v>5697.975499267578</v>
      </c>
      <c r="BC108" s="3">
        <v>7653.3399333953857</v>
      </c>
      <c r="BD108" s="4">
        <v>74.450835175952847</v>
      </c>
      <c r="BF108" s="3"/>
      <c r="BG108" s="3"/>
      <c r="BH108" s="4"/>
      <c r="BJ108" s="3">
        <v>35.475000000000001</v>
      </c>
      <c r="BK108" s="3">
        <v>165</v>
      </c>
      <c r="BL108" s="4">
        <v>21.5</v>
      </c>
      <c r="BN108" s="3"/>
      <c r="BO108" s="3"/>
      <c r="BP108" s="4"/>
      <c r="BR108" s="3"/>
      <c r="BS108" s="3"/>
      <c r="BT108" s="4"/>
      <c r="BV108" s="3">
        <v>694.91029541015621</v>
      </c>
      <c r="BW108" s="3">
        <v>3354.8700180053711</v>
      </c>
      <c r="BX108" s="4">
        <v>20.71347896283962</v>
      </c>
      <c r="BZ108" s="3">
        <v>537.55511718749995</v>
      </c>
      <c r="CA108" s="3">
        <v>1831.0499725341797</v>
      </c>
      <c r="CB108" s="4">
        <v>29.357752396212415</v>
      </c>
      <c r="CD108" s="18">
        <f t="shared" si="4"/>
        <v>0</v>
      </c>
      <c r="CE108" s="18">
        <f t="shared" si="5"/>
        <v>0</v>
      </c>
      <c r="CF108" s="19" t="e">
        <f t="shared" si="7"/>
        <v>#N/A</v>
      </c>
    </row>
    <row r="109" spans="1:84">
      <c r="A109" s="2">
        <v>39355</v>
      </c>
      <c r="B109" s="3">
        <v>4553.599278564453</v>
      </c>
      <c r="C109" s="3">
        <v>7711.0699672698975</v>
      </c>
      <c r="D109" s="4">
        <f t="shared" si="6"/>
        <v>59.052755297156942</v>
      </c>
      <c r="J109" s="3">
        <v>2652.2457910156249</v>
      </c>
      <c r="K109" s="3">
        <v>3769.0299911499023</v>
      </c>
      <c r="L109" s="4">
        <v>70.369453075284355</v>
      </c>
      <c r="N109" s="3"/>
      <c r="O109" s="3"/>
      <c r="P109" s="4"/>
      <c r="R109" s="3"/>
      <c r="S109" s="3"/>
      <c r="T109" s="4"/>
      <c r="V109" s="3">
        <v>24.024999999999999</v>
      </c>
      <c r="W109" s="3">
        <v>155</v>
      </c>
      <c r="X109" s="4">
        <v>15.5</v>
      </c>
      <c r="Z109" s="3">
        <v>263.67500000000001</v>
      </c>
      <c r="AA109" s="3">
        <v>265</v>
      </c>
      <c r="AB109" s="4">
        <v>99.5</v>
      </c>
      <c r="AD109" s="3"/>
      <c r="AE109" s="3"/>
      <c r="AF109" s="4"/>
      <c r="AG109"/>
      <c r="AH109" s="3">
        <v>97.185000000000002</v>
      </c>
      <c r="AI109" s="3">
        <v>114</v>
      </c>
      <c r="AJ109" s="4">
        <v>85.25</v>
      </c>
      <c r="AL109" s="3"/>
      <c r="AM109" s="3"/>
      <c r="AN109" s="4"/>
      <c r="AP109" s="3"/>
      <c r="AQ109" s="3"/>
      <c r="AR109" s="4"/>
      <c r="AT109" s="3">
        <v>224.14298828125001</v>
      </c>
      <c r="AU109" s="3">
        <v>235</v>
      </c>
      <c r="AV109" s="4">
        <v>95.379995013297886</v>
      </c>
      <c r="AX109" s="3">
        <v>13.9725</v>
      </c>
      <c r="AY109" s="3">
        <v>135</v>
      </c>
      <c r="AZ109" s="4">
        <v>10.35</v>
      </c>
      <c r="BB109" s="3">
        <v>620.0538391113281</v>
      </c>
      <c r="BC109" s="3">
        <v>720.22001457214355</v>
      </c>
      <c r="BD109" s="4">
        <v>86.092281048268219</v>
      </c>
      <c r="BF109" s="3"/>
      <c r="BG109" s="3"/>
      <c r="BH109" s="4"/>
      <c r="BJ109" s="3">
        <v>120.74404296874999</v>
      </c>
      <c r="BK109" s="3">
        <v>486.76998901367188</v>
      </c>
      <c r="BL109" s="4">
        <v>24.805153500405851</v>
      </c>
      <c r="BN109" s="3"/>
      <c r="BO109" s="3"/>
      <c r="BP109" s="4"/>
      <c r="BR109" s="3"/>
      <c r="BS109" s="3"/>
      <c r="BT109" s="4"/>
      <c r="BV109" s="3"/>
      <c r="BW109" s="3"/>
      <c r="BX109" s="4"/>
      <c r="BZ109" s="3">
        <v>537.55511718749995</v>
      </c>
      <c r="CA109" s="3">
        <v>1831.0499725341797</v>
      </c>
      <c r="CB109" s="4">
        <v>29.357752396212415</v>
      </c>
      <c r="CD109" s="18">
        <f t="shared" si="4"/>
        <v>0</v>
      </c>
      <c r="CE109" s="18">
        <f t="shared" si="5"/>
        <v>0</v>
      </c>
      <c r="CF109" s="19" t="e">
        <f t="shared" si="7"/>
        <v>#N/A</v>
      </c>
    </row>
    <row r="110" spans="1:84">
      <c r="A110" s="2">
        <v>39386</v>
      </c>
      <c r="B110" s="3">
        <v>3553.599278564453</v>
      </c>
      <c r="C110" s="3">
        <v>6211.0699672698975</v>
      </c>
      <c r="D110" s="4">
        <f t="shared" si="6"/>
        <v>57.213963089944919</v>
      </c>
      <c r="J110" s="3">
        <v>1652.2457910156249</v>
      </c>
      <c r="K110" s="3">
        <v>2269.0299911499023</v>
      </c>
      <c r="L110" s="4">
        <v>72.817274229958386</v>
      </c>
      <c r="N110" s="3"/>
      <c r="O110" s="3"/>
      <c r="P110" s="4"/>
      <c r="R110" s="3"/>
      <c r="S110" s="3"/>
      <c r="T110" s="4"/>
      <c r="V110" s="3">
        <v>24.024999999999999</v>
      </c>
      <c r="W110" s="3">
        <v>155</v>
      </c>
      <c r="X110" s="4">
        <v>15.5</v>
      </c>
      <c r="Z110" s="3">
        <v>263.67500000000001</v>
      </c>
      <c r="AA110" s="3">
        <v>265</v>
      </c>
      <c r="AB110" s="4">
        <v>99.5</v>
      </c>
      <c r="AD110" s="3"/>
      <c r="AE110" s="3"/>
      <c r="AF110" s="4"/>
      <c r="AG110"/>
      <c r="AH110" s="3">
        <v>97.185000000000002</v>
      </c>
      <c r="AI110" s="3">
        <v>114</v>
      </c>
      <c r="AJ110" s="4">
        <v>85.25</v>
      </c>
      <c r="AL110" s="3"/>
      <c r="AM110" s="3"/>
      <c r="AN110" s="4"/>
      <c r="AP110" s="3"/>
      <c r="AQ110" s="3"/>
      <c r="AR110" s="4"/>
      <c r="AT110" s="3">
        <v>224.14298828125001</v>
      </c>
      <c r="AU110" s="3">
        <v>235</v>
      </c>
      <c r="AV110" s="4">
        <v>95.379995013297886</v>
      </c>
      <c r="AX110" s="3">
        <v>13.9725</v>
      </c>
      <c r="AY110" s="3">
        <v>135</v>
      </c>
      <c r="AZ110" s="4">
        <v>10.35</v>
      </c>
      <c r="BB110" s="3">
        <v>620.0538391113281</v>
      </c>
      <c r="BC110" s="3">
        <v>720.22001457214355</v>
      </c>
      <c r="BD110" s="4">
        <v>86.092281048268219</v>
      </c>
      <c r="BF110" s="3"/>
      <c r="BG110" s="3"/>
      <c r="BH110" s="4"/>
      <c r="BJ110" s="3">
        <v>120.74404296874999</v>
      </c>
      <c r="BK110" s="3">
        <v>486.76998901367188</v>
      </c>
      <c r="BL110" s="4">
        <v>24.805153500405851</v>
      </c>
      <c r="BN110" s="3"/>
      <c r="BO110" s="3"/>
      <c r="BP110" s="4"/>
      <c r="BR110" s="3"/>
      <c r="BS110" s="3"/>
      <c r="BT110" s="4"/>
      <c r="BV110" s="3"/>
      <c r="BW110" s="3"/>
      <c r="BX110" s="4"/>
      <c r="BZ110" s="3">
        <v>537.55511718749995</v>
      </c>
      <c r="CA110" s="3">
        <v>1831.0499725341797</v>
      </c>
      <c r="CB110" s="4">
        <v>29.357752396212415</v>
      </c>
      <c r="CD110" s="18">
        <f t="shared" si="4"/>
        <v>0</v>
      </c>
      <c r="CE110" s="18">
        <f t="shared" si="5"/>
        <v>0</v>
      </c>
      <c r="CF110" s="19" t="e">
        <f t="shared" si="7"/>
        <v>#N/A</v>
      </c>
    </row>
    <row r="111" spans="1:84">
      <c r="A111" s="2">
        <v>39416</v>
      </c>
      <c r="B111" s="3">
        <v>3553.599278564453</v>
      </c>
      <c r="C111" s="3">
        <v>6211.0699672698975</v>
      </c>
      <c r="D111" s="4">
        <f t="shared" si="6"/>
        <v>57.213963089944919</v>
      </c>
      <c r="J111" s="3">
        <v>1652.2457910156249</v>
      </c>
      <c r="K111" s="3">
        <v>2269.0299911499023</v>
      </c>
      <c r="L111" s="4">
        <v>72.817274229958386</v>
      </c>
      <c r="N111" s="3"/>
      <c r="O111" s="3"/>
      <c r="P111" s="4"/>
      <c r="R111" s="3"/>
      <c r="S111" s="3"/>
      <c r="T111" s="4"/>
      <c r="V111" s="3">
        <v>24.024999999999999</v>
      </c>
      <c r="W111" s="3">
        <v>155</v>
      </c>
      <c r="X111" s="4">
        <v>15.5</v>
      </c>
      <c r="Z111" s="3">
        <v>263.67500000000001</v>
      </c>
      <c r="AA111" s="3">
        <v>265</v>
      </c>
      <c r="AB111" s="4">
        <v>99.5</v>
      </c>
      <c r="AD111" s="3"/>
      <c r="AE111" s="3"/>
      <c r="AF111" s="4"/>
      <c r="AG111"/>
      <c r="AH111" s="3">
        <v>97.185000000000002</v>
      </c>
      <c r="AI111" s="3">
        <v>114</v>
      </c>
      <c r="AJ111" s="4">
        <v>85.25</v>
      </c>
      <c r="AL111" s="3"/>
      <c r="AM111" s="3"/>
      <c r="AN111" s="4"/>
      <c r="AP111" s="3"/>
      <c r="AQ111" s="3"/>
      <c r="AR111" s="4"/>
      <c r="AT111" s="3">
        <v>224.14298828125001</v>
      </c>
      <c r="AU111" s="3">
        <v>235</v>
      </c>
      <c r="AV111" s="4">
        <v>95.379995013297886</v>
      </c>
      <c r="AX111" s="3">
        <v>13.9725</v>
      </c>
      <c r="AY111" s="3">
        <v>135</v>
      </c>
      <c r="AZ111" s="4">
        <v>10.35</v>
      </c>
      <c r="BB111" s="3">
        <v>620.0538391113281</v>
      </c>
      <c r="BC111" s="3">
        <v>720.22001457214355</v>
      </c>
      <c r="BD111" s="4">
        <v>86.092281048268219</v>
      </c>
      <c r="BF111" s="3"/>
      <c r="BG111" s="3"/>
      <c r="BH111" s="4"/>
      <c r="BJ111" s="3">
        <v>120.74404296874999</v>
      </c>
      <c r="BK111" s="3">
        <v>486.76998901367188</v>
      </c>
      <c r="BL111" s="4">
        <v>24.805153500405851</v>
      </c>
      <c r="BN111" s="3"/>
      <c r="BO111" s="3"/>
      <c r="BP111" s="4"/>
      <c r="BR111" s="3"/>
      <c r="BS111" s="3"/>
      <c r="BT111" s="4"/>
      <c r="BV111" s="3"/>
      <c r="BW111" s="3"/>
      <c r="BX111" s="4"/>
      <c r="BZ111" s="3">
        <v>537.55511718749995</v>
      </c>
      <c r="CA111" s="3">
        <v>1831.0499725341797</v>
      </c>
      <c r="CB111" s="4">
        <v>29.357752396212415</v>
      </c>
      <c r="CD111" s="18">
        <f t="shared" si="4"/>
        <v>0</v>
      </c>
      <c r="CE111" s="18">
        <f t="shared" si="5"/>
        <v>0</v>
      </c>
      <c r="CF111" s="19" t="e">
        <f t="shared" si="7"/>
        <v>#N/A</v>
      </c>
    </row>
    <row r="112" spans="1:84">
      <c r="A112" s="2">
        <v>39447</v>
      </c>
      <c r="B112" s="3">
        <v>2930.1741613769532</v>
      </c>
      <c r="C112" s="3">
        <v>4366.8199977874756</v>
      </c>
      <c r="D112" s="4">
        <f t="shared" si="6"/>
        <v>67.100868889983474</v>
      </c>
      <c r="J112" s="3">
        <v>1652.2457910156249</v>
      </c>
      <c r="K112" s="3">
        <v>2269.0299911499023</v>
      </c>
      <c r="L112" s="4">
        <v>72.817274229958386</v>
      </c>
      <c r="N112" s="3"/>
      <c r="O112" s="3"/>
      <c r="P112" s="4"/>
      <c r="R112" s="3"/>
      <c r="S112" s="3"/>
      <c r="T112" s="4"/>
      <c r="V112" s="3">
        <v>24.024999999999999</v>
      </c>
      <c r="W112" s="3">
        <v>155</v>
      </c>
      <c r="X112" s="4">
        <v>15.5</v>
      </c>
      <c r="Z112" s="3"/>
      <c r="AA112" s="3"/>
      <c r="AB112" s="4"/>
      <c r="AD112" s="3"/>
      <c r="AE112" s="3"/>
      <c r="AF112" s="4"/>
      <c r="AG112"/>
      <c r="AH112" s="3">
        <v>97.185000000000002</v>
      </c>
      <c r="AI112" s="3">
        <v>114</v>
      </c>
      <c r="AJ112" s="4">
        <v>85.25</v>
      </c>
      <c r="AL112" s="3"/>
      <c r="AM112" s="3"/>
      <c r="AN112" s="4"/>
      <c r="AP112" s="3"/>
      <c r="AQ112" s="3"/>
      <c r="AR112" s="4"/>
      <c r="AT112" s="3">
        <v>224.14298828125001</v>
      </c>
      <c r="AU112" s="3">
        <v>235</v>
      </c>
      <c r="AV112" s="4">
        <v>95.379995013297886</v>
      </c>
      <c r="AX112" s="3">
        <v>13.9725</v>
      </c>
      <c r="AY112" s="3">
        <v>135</v>
      </c>
      <c r="AZ112" s="4">
        <v>10.35</v>
      </c>
      <c r="BB112" s="3">
        <v>620.0538391113281</v>
      </c>
      <c r="BC112" s="3">
        <v>720.22001457214355</v>
      </c>
      <c r="BD112" s="4">
        <v>86.092281048268219</v>
      </c>
      <c r="BF112" s="3"/>
      <c r="BG112" s="3"/>
      <c r="BH112" s="4"/>
      <c r="BJ112" s="3">
        <v>120.74404296874999</v>
      </c>
      <c r="BK112" s="3">
        <v>486.76998901367188</v>
      </c>
      <c r="BL112" s="4">
        <v>24.805153500405851</v>
      </c>
      <c r="BN112" s="3"/>
      <c r="BO112" s="3"/>
      <c r="BP112" s="4"/>
      <c r="BR112" s="3"/>
      <c r="BS112" s="3"/>
      <c r="BT112" s="4"/>
      <c r="BV112" s="3">
        <v>177.80500000000001</v>
      </c>
      <c r="BW112" s="3">
        <v>251.80000305175781</v>
      </c>
      <c r="BX112" s="4">
        <v>70.613581352281386</v>
      </c>
      <c r="BZ112" s="3"/>
      <c r="CA112" s="3"/>
      <c r="CB112" s="4"/>
      <c r="CD112" s="18">
        <f t="shared" si="4"/>
        <v>0</v>
      </c>
      <c r="CE112" s="18">
        <f t="shared" si="5"/>
        <v>0</v>
      </c>
      <c r="CF112" s="19" t="e">
        <f t="shared" si="7"/>
        <v>#N/A</v>
      </c>
    </row>
    <row r="113" spans="1:84">
      <c r="A113" s="2">
        <v>39478</v>
      </c>
      <c r="B113" s="3">
        <v>2930.1741613769532</v>
      </c>
      <c r="C113" s="3">
        <v>4366.8199977874756</v>
      </c>
      <c r="D113" s="4">
        <f t="shared" si="6"/>
        <v>67.100868889983474</v>
      </c>
      <c r="J113" s="3">
        <v>1652.2457910156249</v>
      </c>
      <c r="K113" s="3">
        <v>2269.0299911499023</v>
      </c>
      <c r="L113" s="4">
        <v>72.817274229958386</v>
      </c>
      <c r="N113" s="3"/>
      <c r="O113" s="3"/>
      <c r="P113" s="4"/>
      <c r="R113" s="3"/>
      <c r="S113" s="3"/>
      <c r="T113" s="4"/>
      <c r="V113" s="3">
        <v>24.024999999999999</v>
      </c>
      <c r="W113" s="3">
        <v>155</v>
      </c>
      <c r="X113" s="4">
        <v>15.5</v>
      </c>
      <c r="Z113" s="3"/>
      <c r="AA113" s="3"/>
      <c r="AB113" s="4"/>
      <c r="AD113" s="3"/>
      <c r="AE113" s="3"/>
      <c r="AF113" s="4"/>
      <c r="AG113"/>
      <c r="AH113" s="3">
        <v>97.185000000000002</v>
      </c>
      <c r="AI113" s="3">
        <v>114</v>
      </c>
      <c r="AJ113" s="4">
        <v>85.25</v>
      </c>
      <c r="AL113" s="3"/>
      <c r="AM113" s="3"/>
      <c r="AN113" s="4"/>
      <c r="AP113" s="3"/>
      <c r="AQ113" s="3"/>
      <c r="AR113" s="4"/>
      <c r="AT113" s="3">
        <v>224.14298828125001</v>
      </c>
      <c r="AU113" s="3">
        <v>235</v>
      </c>
      <c r="AV113" s="4">
        <v>95.379995013297886</v>
      </c>
      <c r="AX113" s="3">
        <v>13.9725</v>
      </c>
      <c r="AY113" s="3">
        <v>135</v>
      </c>
      <c r="AZ113" s="4">
        <v>10.35</v>
      </c>
      <c r="BB113" s="3">
        <v>620.0538391113281</v>
      </c>
      <c r="BC113" s="3">
        <v>720.22001457214355</v>
      </c>
      <c r="BD113" s="4">
        <v>86.092281048268219</v>
      </c>
      <c r="BF113" s="3"/>
      <c r="BG113" s="3"/>
      <c r="BH113" s="4"/>
      <c r="BJ113" s="3">
        <v>120.74404296874999</v>
      </c>
      <c r="BK113" s="3">
        <v>486.76998901367188</v>
      </c>
      <c r="BL113" s="4">
        <v>24.805153500405851</v>
      </c>
      <c r="BN113" s="3"/>
      <c r="BO113" s="3"/>
      <c r="BP113" s="4"/>
      <c r="BR113" s="3"/>
      <c r="BS113" s="3"/>
      <c r="BT113" s="4"/>
      <c r="BV113" s="3">
        <v>177.80500000000001</v>
      </c>
      <c r="BW113" s="3">
        <v>251.80000305175781</v>
      </c>
      <c r="BX113" s="4">
        <v>70.613581352281386</v>
      </c>
      <c r="BZ113" s="3"/>
      <c r="CA113" s="3"/>
      <c r="CB113" s="4"/>
      <c r="CD113" s="18">
        <f t="shared" si="4"/>
        <v>0</v>
      </c>
      <c r="CE113" s="18">
        <f t="shared" si="5"/>
        <v>0</v>
      </c>
      <c r="CF113" s="19" t="e">
        <f t="shared" si="7"/>
        <v>#N/A</v>
      </c>
    </row>
    <row r="114" spans="1:84">
      <c r="A114" s="2">
        <v>39507</v>
      </c>
      <c r="B114" s="3">
        <v>2930.1741613769532</v>
      </c>
      <c r="C114" s="3">
        <v>4366.8199977874756</v>
      </c>
      <c r="D114" s="4">
        <f t="shared" si="6"/>
        <v>67.100868889983474</v>
      </c>
      <c r="J114" s="3">
        <v>1652.2457910156249</v>
      </c>
      <c r="K114" s="3">
        <v>2269.0299911499023</v>
      </c>
      <c r="L114" s="4">
        <v>72.817274229958386</v>
      </c>
      <c r="N114" s="3"/>
      <c r="O114" s="3"/>
      <c r="P114" s="4"/>
      <c r="R114" s="3"/>
      <c r="S114" s="3"/>
      <c r="T114" s="4"/>
      <c r="V114" s="3">
        <v>24.024999999999999</v>
      </c>
      <c r="W114" s="3">
        <v>155</v>
      </c>
      <c r="X114" s="4">
        <v>15.5</v>
      </c>
      <c r="Z114" s="3"/>
      <c r="AA114" s="3"/>
      <c r="AB114" s="4"/>
      <c r="AD114" s="3"/>
      <c r="AE114" s="3"/>
      <c r="AF114" s="4"/>
      <c r="AG114"/>
      <c r="AH114" s="3">
        <v>97.185000000000002</v>
      </c>
      <c r="AI114" s="3">
        <v>114</v>
      </c>
      <c r="AJ114" s="4">
        <v>85.25</v>
      </c>
      <c r="AL114" s="3"/>
      <c r="AM114" s="3"/>
      <c r="AN114" s="4"/>
      <c r="AP114" s="3"/>
      <c r="AQ114" s="3"/>
      <c r="AR114" s="4"/>
      <c r="AT114" s="3">
        <v>224.14298828125001</v>
      </c>
      <c r="AU114" s="3">
        <v>235</v>
      </c>
      <c r="AV114" s="4">
        <v>95.379995013297886</v>
      </c>
      <c r="AX114" s="3">
        <v>13.9725</v>
      </c>
      <c r="AY114" s="3">
        <v>135</v>
      </c>
      <c r="AZ114" s="4">
        <v>10.35</v>
      </c>
      <c r="BB114" s="3">
        <v>620.0538391113281</v>
      </c>
      <c r="BC114" s="3">
        <v>720.22001457214355</v>
      </c>
      <c r="BD114" s="4">
        <v>86.092281048268219</v>
      </c>
      <c r="BF114" s="3"/>
      <c r="BG114" s="3"/>
      <c r="BH114" s="4"/>
      <c r="BJ114" s="3">
        <v>120.74404296874999</v>
      </c>
      <c r="BK114" s="3">
        <v>486.76998901367188</v>
      </c>
      <c r="BL114" s="4">
        <v>24.805153500405851</v>
      </c>
      <c r="BN114" s="3"/>
      <c r="BO114" s="3"/>
      <c r="BP114" s="4"/>
      <c r="BR114" s="3"/>
      <c r="BS114" s="3"/>
      <c r="BT114" s="4"/>
      <c r="BV114" s="3">
        <v>177.80500000000001</v>
      </c>
      <c r="BW114" s="3">
        <v>251.80000305175781</v>
      </c>
      <c r="BX114" s="4">
        <v>70.613581352281386</v>
      </c>
      <c r="BZ114" s="3"/>
      <c r="CA114" s="3"/>
      <c r="CB114" s="4"/>
      <c r="CD114" s="18">
        <f t="shared" si="4"/>
        <v>0</v>
      </c>
      <c r="CE114" s="18">
        <f t="shared" si="5"/>
        <v>0</v>
      </c>
      <c r="CF114" s="19" t="e">
        <f t="shared" si="7"/>
        <v>#N/A</v>
      </c>
    </row>
    <row r="115" spans="1:84">
      <c r="A115" s="2">
        <v>39538</v>
      </c>
      <c r="B115" s="3">
        <v>1783.8283703613281</v>
      </c>
      <c r="C115" s="3">
        <v>2867.7900066375732</v>
      </c>
      <c r="D115" s="4">
        <f t="shared" si="6"/>
        <v>62.20219633350461</v>
      </c>
      <c r="J115" s="3">
        <v>505.9</v>
      </c>
      <c r="K115" s="3">
        <v>770</v>
      </c>
      <c r="L115" s="4">
        <v>65.701298701298697</v>
      </c>
      <c r="N115" s="3"/>
      <c r="O115" s="3"/>
      <c r="P115" s="4"/>
      <c r="R115" s="3"/>
      <c r="S115" s="3"/>
      <c r="T115" s="4"/>
      <c r="V115" s="3">
        <v>24.024999999999999</v>
      </c>
      <c r="W115" s="3">
        <v>155</v>
      </c>
      <c r="X115" s="4">
        <v>15.5</v>
      </c>
      <c r="Z115" s="3"/>
      <c r="AA115" s="3"/>
      <c r="AB115" s="4"/>
      <c r="AD115" s="3"/>
      <c r="AE115" s="3"/>
      <c r="AF115" s="4"/>
      <c r="AG115"/>
      <c r="AH115" s="3">
        <v>97.185000000000002</v>
      </c>
      <c r="AI115" s="3">
        <v>114</v>
      </c>
      <c r="AJ115" s="4">
        <v>85.25</v>
      </c>
      <c r="AL115" s="3"/>
      <c r="AM115" s="3"/>
      <c r="AN115" s="4"/>
      <c r="AP115" s="3"/>
      <c r="AQ115" s="3"/>
      <c r="AR115" s="4"/>
      <c r="AT115" s="3">
        <v>224.14298828125001</v>
      </c>
      <c r="AU115" s="3">
        <v>235</v>
      </c>
      <c r="AV115" s="4">
        <v>95.379995013297886</v>
      </c>
      <c r="AX115" s="3">
        <v>13.9725</v>
      </c>
      <c r="AY115" s="3">
        <v>135</v>
      </c>
      <c r="AZ115" s="4">
        <v>10.35</v>
      </c>
      <c r="BB115" s="3">
        <v>620.0538391113281</v>
      </c>
      <c r="BC115" s="3">
        <v>720.22001457214355</v>
      </c>
      <c r="BD115" s="4">
        <v>86.092281048268219</v>
      </c>
      <c r="BF115" s="3"/>
      <c r="BG115" s="3"/>
      <c r="BH115" s="4"/>
      <c r="BJ115" s="3">
        <v>120.74404296874999</v>
      </c>
      <c r="BK115" s="3">
        <v>486.76998901367188</v>
      </c>
      <c r="BL115" s="4">
        <v>24.805153500405851</v>
      </c>
      <c r="BN115" s="3"/>
      <c r="BO115" s="3"/>
      <c r="BP115" s="4"/>
      <c r="BR115" s="3"/>
      <c r="BS115" s="3"/>
      <c r="BT115" s="4"/>
      <c r="BV115" s="3">
        <v>177.80500000000001</v>
      </c>
      <c r="BW115" s="3">
        <v>251.80000305175781</v>
      </c>
      <c r="BX115" s="4">
        <v>70.613581352281386</v>
      </c>
      <c r="BZ115" s="3"/>
      <c r="CA115" s="3"/>
      <c r="CB115" s="4"/>
      <c r="CD115" s="18">
        <f t="shared" si="4"/>
        <v>0</v>
      </c>
      <c r="CE115" s="18">
        <f t="shared" si="5"/>
        <v>0</v>
      </c>
      <c r="CF115" s="19" t="e">
        <f t="shared" si="7"/>
        <v>#N/A</v>
      </c>
    </row>
    <row r="116" spans="1:84">
      <c r="A116" s="2">
        <v>39568</v>
      </c>
      <c r="B116" s="3">
        <v>1832.8477722167968</v>
      </c>
      <c r="C116" s="3">
        <v>3250.1400127410889</v>
      </c>
      <c r="D116" s="4">
        <f t="shared" si="6"/>
        <v>56.392886615091321</v>
      </c>
      <c r="J116" s="3">
        <v>233.65</v>
      </c>
      <c r="K116" s="3">
        <v>495</v>
      </c>
      <c r="L116" s="4">
        <v>47.202020202020201</v>
      </c>
      <c r="N116" s="3"/>
      <c r="O116" s="3"/>
      <c r="P116" s="4"/>
      <c r="R116" s="3"/>
      <c r="S116" s="3"/>
      <c r="T116" s="4"/>
      <c r="V116" s="3">
        <v>24.024999999999999</v>
      </c>
      <c r="W116" s="3">
        <v>155</v>
      </c>
      <c r="X116" s="4">
        <v>15.5</v>
      </c>
      <c r="Z116" s="3"/>
      <c r="AA116" s="3"/>
      <c r="AB116" s="4"/>
      <c r="AD116" s="3">
        <v>76.277202148437496</v>
      </c>
      <c r="AE116" s="3">
        <v>165.82000732421875</v>
      </c>
      <c r="AF116" s="4">
        <v>45.999999263838454</v>
      </c>
      <c r="AG116"/>
      <c r="AH116" s="3">
        <v>97.185000000000002</v>
      </c>
      <c r="AI116" s="3">
        <v>114</v>
      </c>
      <c r="AJ116" s="4">
        <v>85.25</v>
      </c>
      <c r="AL116" s="3"/>
      <c r="AM116" s="3"/>
      <c r="AN116" s="4"/>
      <c r="AP116" s="3"/>
      <c r="AQ116" s="3"/>
      <c r="AR116" s="4"/>
      <c r="AT116" s="3">
        <v>254.51018798828125</v>
      </c>
      <c r="AU116" s="3">
        <v>361.52999877929688</v>
      </c>
      <c r="AV116" s="4">
        <v>70.39808282787952</v>
      </c>
      <c r="AX116" s="3">
        <v>13.9725</v>
      </c>
      <c r="AY116" s="3">
        <v>135</v>
      </c>
      <c r="AZ116" s="4">
        <v>10.35</v>
      </c>
      <c r="BB116" s="3">
        <v>620.0538391113281</v>
      </c>
      <c r="BC116" s="3">
        <v>720.22001457214355</v>
      </c>
      <c r="BD116" s="4">
        <v>86.092281048268219</v>
      </c>
      <c r="BF116" s="3">
        <v>131.25</v>
      </c>
      <c r="BG116" s="3">
        <v>250</v>
      </c>
      <c r="BH116" s="4">
        <v>52.5</v>
      </c>
      <c r="BJ116" s="3">
        <v>120.74404296874999</v>
      </c>
      <c r="BK116" s="3">
        <v>486.76998901367188</v>
      </c>
      <c r="BL116" s="4">
        <v>24.805153500405851</v>
      </c>
      <c r="BN116" s="3"/>
      <c r="BO116" s="3"/>
      <c r="BP116" s="4"/>
      <c r="BR116" s="3"/>
      <c r="BS116" s="3"/>
      <c r="BT116" s="4"/>
      <c r="BV116" s="3">
        <v>261.18</v>
      </c>
      <c r="BW116" s="3">
        <v>366.80000305175781</v>
      </c>
      <c r="BX116" s="4">
        <v>71.205015765265912</v>
      </c>
      <c r="BZ116" s="3"/>
      <c r="CA116" s="3"/>
      <c r="CB116" s="4"/>
      <c r="CD116" s="18">
        <f t="shared" si="4"/>
        <v>0</v>
      </c>
      <c r="CE116" s="18">
        <f t="shared" si="5"/>
        <v>0</v>
      </c>
      <c r="CF116" s="19" t="e">
        <f t="shared" si="7"/>
        <v>#N/A</v>
      </c>
    </row>
    <row r="117" spans="1:84">
      <c r="A117" s="2">
        <v>39599</v>
      </c>
      <c r="B117" s="3">
        <v>2053.522772216797</v>
      </c>
      <c r="C117" s="3">
        <v>3860.1400127410889</v>
      </c>
      <c r="D117" s="4">
        <f t="shared" si="6"/>
        <v>53.198142177194981</v>
      </c>
      <c r="J117" s="3">
        <v>233.65</v>
      </c>
      <c r="K117" s="3">
        <v>495</v>
      </c>
      <c r="L117" s="4">
        <v>47.202020202020201</v>
      </c>
      <c r="N117" s="3"/>
      <c r="O117" s="3"/>
      <c r="P117" s="4"/>
      <c r="R117" s="3"/>
      <c r="S117" s="3"/>
      <c r="T117" s="4"/>
      <c r="V117" s="3">
        <v>24.024999999999999</v>
      </c>
      <c r="W117" s="3">
        <v>155</v>
      </c>
      <c r="X117" s="4">
        <v>15.5</v>
      </c>
      <c r="Z117" s="3"/>
      <c r="AA117" s="3"/>
      <c r="AB117" s="4"/>
      <c r="AD117" s="3">
        <v>76.277202148437496</v>
      </c>
      <c r="AE117" s="3">
        <v>165.82000732421875</v>
      </c>
      <c r="AF117" s="4">
        <v>45.999999263838454</v>
      </c>
      <c r="AG117"/>
      <c r="AH117" s="3">
        <v>97.185000000000002</v>
      </c>
      <c r="AI117" s="3">
        <v>114</v>
      </c>
      <c r="AJ117" s="4">
        <v>85.25</v>
      </c>
      <c r="AL117" s="3">
        <v>136.9</v>
      </c>
      <c r="AM117" s="3">
        <v>185</v>
      </c>
      <c r="AN117" s="4">
        <v>74</v>
      </c>
      <c r="AP117" s="3"/>
      <c r="AQ117" s="3"/>
      <c r="AR117" s="4"/>
      <c r="AT117" s="3">
        <v>254.51018798828125</v>
      </c>
      <c r="AU117" s="3">
        <v>361.52999877929688</v>
      </c>
      <c r="AV117" s="4">
        <v>70.39808282787952</v>
      </c>
      <c r="AX117" s="3">
        <v>13.9725</v>
      </c>
      <c r="AY117" s="3">
        <v>135</v>
      </c>
      <c r="AZ117" s="4">
        <v>10.35</v>
      </c>
      <c r="BB117" s="3">
        <v>667.3038391113281</v>
      </c>
      <c r="BC117" s="3">
        <v>1070.2200145721436</v>
      </c>
      <c r="BD117" s="4">
        <v>62.352023885304106</v>
      </c>
      <c r="BF117" s="3">
        <v>131.25</v>
      </c>
      <c r="BG117" s="3">
        <v>250</v>
      </c>
      <c r="BH117" s="4">
        <v>52.5</v>
      </c>
      <c r="BJ117" s="3">
        <v>85.26904296875</v>
      </c>
      <c r="BK117" s="3">
        <v>321.76998901367188</v>
      </c>
      <c r="BL117" s="4">
        <v>26.499998719621722</v>
      </c>
      <c r="BN117" s="3"/>
      <c r="BO117" s="3"/>
      <c r="BP117" s="4"/>
      <c r="BR117" s="3">
        <v>72</v>
      </c>
      <c r="BS117" s="3">
        <v>240</v>
      </c>
      <c r="BT117" s="4">
        <v>30</v>
      </c>
      <c r="BV117" s="3">
        <v>261.18</v>
      </c>
      <c r="BW117" s="3">
        <v>366.80000305175781</v>
      </c>
      <c r="BX117" s="4">
        <v>71.205015765265912</v>
      </c>
      <c r="BZ117" s="3"/>
      <c r="CA117" s="3"/>
      <c r="CB117" s="4"/>
      <c r="CD117" s="18">
        <f t="shared" si="4"/>
        <v>0</v>
      </c>
      <c r="CE117" s="18">
        <f t="shared" si="5"/>
        <v>0</v>
      </c>
      <c r="CF117" s="19" t="e">
        <f t="shared" si="7"/>
        <v>#N/A</v>
      </c>
    </row>
    <row r="118" spans="1:84">
      <c r="A118" s="2">
        <v>39629</v>
      </c>
      <c r="B118" s="3">
        <v>2394.638026123047</v>
      </c>
      <c r="C118" s="3">
        <v>4390.8400096893311</v>
      </c>
      <c r="D118" s="4">
        <f t="shared" si="6"/>
        <v>54.537127766868387</v>
      </c>
      <c r="J118" s="3">
        <v>233.65</v>
      </c>
      <c r="K118" s="3">
        <v>495</v>
      </c>
      <c r="L118" s="4">
        <v>47.202020202020201</v>
      </c>
      <c r="N118" s="3"/>
      <c r="O118" s="3"/>
      <c r="P118" s="4"/>
      <c r="R118" s="3"/>
      <c r="S118" s="3"/>
      <c r="T118" s="4"/>
      <c r="V118" s="3">
        <v>24.024999999999999</v>
      </c>
      <c r="W118" s="3">
        <v>155</v>
      </c>
      <c r="X118" s="4">
        <v>15.5</v>
      </c>
      <c r="Z118" s="3"/>
      <c r="AA118" s="3"/>
      <c r="AB118" s="4"/>
      <c r="AD118" s="3">
        <v>76.277202148437496</v>
      </c>
      <c r="AE118" s="3">
        <v>165.82000732421875</v>
      </c>
      <c r="AF118" s="4">
        <v>45.999999263838454</v>
      </c>
      <c r="AG118"/>
      <c r="AH118" s="3">
        <v>97.185000000000002</v>
      </c>
      <c r="AI118" s="3">
        <v>114</v>
      </c>
      <c r="AJ118" s="4">
        <v>85.25</v>
      </c>
      <c r="AL118" s="3">
        <v>136.9</v>
      </c>
      <c r="AM118" s="3">
        <v>185</v>
      </c>
      <c r="AN118" s="4">
        <v>74</v>
      </c>
      <c r="AP118" s="3"/>
      <c r="AQ118" s="3"/>
      <c r="AR118" s="4"/>
      <c r="AT118" s="3">
        <v>595.62544189453126</v>
      </c>
      <c r="AU118" s="3">
        <v>892.22999572753906</v>
      </c>
      <c r="AV118" s="4">
        <v>66.756939886205956</v>
      </c>
      <c r="AX118" s="3">
        <v>13.9725</v>
      </c>
      <c r="AY118" s="3">
        <v>135</v>
      </c>
      <c r="AZ118" s="4">
        <v>10.35</v>
      </c>
      <c r="BB118" s="3">
        <v>667.3038391113281</v>
      </c>
      <c r="BC118" s="3">
        <v>1070.2200145721436</v>
      </c>
      <c r="BD118" s="4">
        <v>62.352023885304106</v>
      </c>
      <c r="BF118" s="3">
        <v>131.25</v>
      </c>
      <c r="BG118" s="3">
        <v>250</v>
      </c>
      <c r="BH118" s="4">
        <v>52.5</v>
      </c>
      <c r="BJ118" s="3">
        <v>85.26904296875</v>
      </c>
      <c r="BK118" s="3">
        <v>321.76998901367188</v>
      </c>
      <c r="BL118" s="4">
        <v>26.499998719621722</v>
      </c>
      <c r="BN118" s="3"/>
      <c r="BO118" s="3"/>
      <c r="BP118" s="4"/>
      <c r="BR118" s="3">
        <v>72</v>
      </c>
      <c r="BS118" s="3">
        <v>240</v>
      </c>
      <c r="BT118" s="4">
        <v>30</v>
      </c>
      <c r="BV118" s="3">
        <v>261.18</v>
      </c>
      <c r="BW118" s="3">
        <v>366.80000305175781</v>
      </c>
      <c r="BX118" s="4">
        <v>71.205015765265912</v>
      </c>
      <c r="BZ118" s="3"/>
      <c r="CA118" s="3"/>
      <c r="CB118" s="4"/>
      <c r="CD118" s="18">
        <f t="shared" si="4"/>
        <v>0</v>
      </c>
      <c r="CE118" s="18">
        <f t="shared" si="5"/>
        <v>0</v>
      </c>
      <c r="CF118" s="19" t="e">
        <f t="shared" si="7"/>
        <v>#N/A</v>
      </c>
    </row>
    <row r="119" spans="1:84">
      <c r="A119" s="2">
        <v>39660</v>
      </c>
      <c r="B119" s="3">
        <v>2546.4380261230467</v>
      </c>
      <c r="C119" s="3">
        <v>5164.8400096893311</v>
      </c>
      <c r="D119" s="4">
        <f t="shared" si="6"/>
        <v>49.303328299538492</v>
      </c>
      <c r="J119" s="3">
        <v>233.65</v>
      </c>
      <c r="K119" s="3">
        <v>495</v>
      </c>
      <c r="L119" s="4">
        <v>47.202020202020201</v>
      </c>
      <c r="N119" s="3"/>
      <c r="O119" s="3"/>
      <c r="P119" s="4"/>
      <c r="R119" s="3"/>
      <c r="S119" s="3"/>
      <c r="T119" s="4"/>
      <c r="V119" s="3">
        <v>24.024999999999999</v>
      </c>
      <c r="W119" s="3">
        <v>155</v>
      </c>
      <c r="X119" s="4">
        <v>15.5</v>
      </c>
      <c r="Z119" s="3">
        <v>117</v>
      </c>
      <c r="AA119" s="3">
        <v>600</v>
      </c>
      <c r="AB119" s="4">
        <v>19.5</v>
      </c>
      <c r="AD119" s="3">
        <v>76.277202148437496</v>
      </c>
      <c r="AE119" s="3">
        <v>165.82000732421875</v>
      </c>
      <c r="AF119" s="4">
        <v>45.999999263838454</v>
      </c>
      <c r="AG119"/>
      <c r="AH119" s="3">
        <v>97.185000000000002</v>
      </c>
      <c r="AI119" s="3">
        <v>114</v>
      </c>
      <c r="AJ119" s="4">
        <v>85.25</v>
      </c>
      <c r="AL119" s="3">
        <v>136.9</v>
      </c>
      <c r="AM119" s="3">
        <v>185</v>
      </c>
      <c r="AN119" s="4">
        <v>74</v>
      </c>
      <c r="AP119" s="3"/>
      <c r="AQ119" s="3"/>
      <c r="AR119" s="4"/>
      <c r="AT119" s="3">
        <v>595.62544189453126</v>
      </c>
      <c r="AU119" s="3">
        <v>892.22999572753906</v>
      </c>
      <c r="AV119" s="4">
        <v>66.756939886205956</v>
      </c>
      <c r="AX119" s="3">
        <v>13.9725</v>
      </c>
      <c r="AY119" s="3">
        <v>135</v>
      </c>
      <c r="AZ119" s="4">
        <v>10.35</v>
      </c>
      <c r="BB119" s="3">
        <v>667.3038391113281</v>
      </c>
      <c r="BC119" s="3">
        <v>1070.2200145721436</v>
      </c>
      <c r="BD119" s="4">
        <v>62.352023885304106</v>
      </c>
      <c r="BF119" s="3">
        <v>166.05</v>
      </c>
      <c r="BG119" s="3">
        <v>424</v>
      </c>
      <c r="BH119" s="4">
        <v>39.16273584905661</v>
      </c>
      <c r="BJ119" s="3">
        <v>85.26904296875</v>
      </c>
      <c r="BK119" s="3">
        <v>321.76998901367188</v>
      </c>
      <c r="BL119" s="4">
        <v>26.499998719621722</v>
      </c>
      <c r="BN119" s="3"/>
      <c r="BO119" s="3"/>
      <c r="BP119" s="4"/>
      <c r="BR119" s="3">
        <v>72</v>
      </c>
      <c r="BS119" s="3">
        <v>240</v>
      </c>
      <c r="BT119" s="4">
        <v>30</v>
      </c>
      <c r="BV119" s="3">
        <v>261.18</v>
      </c>
      <c r="BW119" s="3">
        <v>366.80000305175781</v>
      </c>
      <c r="BX119" s="4">
        <v>71.205015765265912</v>
      </c>
      <c r="BZ119" s="3"/>
      <c r="CA119" s="3"/>
      <c r="CB119" s="4"/>
      <c r="CD119" s="18">
        <f t="shared" si="4"/>
        <v>0</v>
      </c>
      <c r="CE119" s="18">
        <f t="shared" si="5"/>
        <v>0</v>
      </c>
      <c r="CF119" s="19" t="e">
        <f t="shared" si="7"/>
        <v>#N/A</v>
      </c>
    </row>
    <row r="120" spans="1:84">
      <c r="A120" s="2">
        <v>39691</v>
      </c>
      <c r="B120" s="3">
        <v>2723.387030029297</v>
      </c>
      <c r="C120" s="3">
        <v>5384.8400096893311</v>
      </c>
      <c r="D120" s="4">
        <f t="shared" si="6"/>
        <v>50.575077906287106</v>
      </c>
      <c r="J120" s="3">
        <v>233.65</v>
      </c>
      <c r="K120" s="3">
        <v>495</v>
      </c>
      <c r="L120" s="4">
        <v>47.202020202020201</v>
      </c>
      <c r="N120" s="3"/>
      <c r="O120" s="3"/>
      <c r="P120" s="4"/>
      <c r="R120" s="3"/>
      <c r="S120" s="3"/>
      <c r="T120" s="4"/>
      <c r="V120" s="3">
        <v>122.46250000000001</v>
      </c>
      <c r="W120" s="3">
        <v>330</v>
      </c>
      <c r="X120" s="4">
        <v>37.109848484848484</v>
      </c>
      <c r="Z120" s="3">
        <v>117</v>
      </c>
      <c r="AA120" s="3">
        <v>600</v>
      </c>
      <c r="AB120" s="4">
        <v>19.5</v>
      </c>
      <c r="AD120" s="3">
        <v>76.277202148437496</v>
      </c>
      <c r="AE120" s="3">
        <v>165.82000732421875</v>
      </c>
      <c r="AF120" s="4">
        <v>45.999999263838454</v>
      </c>
      <c r="AG120"/>
      <c r="AH120" s="3">
        <v>97.185000000000002</v>
      </c>
      <c r="AI120" s="3">
        <v>114</v>
      </c>
      <c r="AJ120" s="4">
        <v>85.25</v>
      </c>
      <c r="AL120" s="3">
        <v>136.9</v>
      </c>
      <c r="AM120" s="3">
        <v>185</v>
      </c>
      <c r="AN120" s="4">
        <v>74</v>
      </c>
      <c r="AP120" s="3"/>
      <c r="AQ120" s="3"/>
      <c r="AR120" s="4"/>
      <c r="AT120" s="3">
        <v>595.62544189453126</v>
      </c>
      <c r="AU120" s="3">
        <v>892.22999572753906</v>
      </c>
      <c r="AV120" s="4">
        <v>66.756939886205956</v>
      </c>
      <c r="AX120" s="3">
        <v>92.484003906249995</v>
      </c>
      <c r="AY120" s="3">
        <v>180</v>
      </c>
      <c r="AZ120" s="4">
        <v>51.38000217013888</v>
      </c>
      <c r="BB120" s="3">
        <v>667.3038391113281</v>
      </c>
      <c r="BC120" s="3">
        <v>1070.2200145721436</v>
      </c>
      <c r="BD120" s="4">
        <v>62.352023885304106</v>
      </c>
      <c r="BF120" s="3">
        <v>166.05</v>
      </c>
      <c r="BG120" s="3">
        <v>424</v>
      </c>
      <c r="BH120" s="4">
        <v>39.16273584905661</v>
      </c>
      <c r="BJ120" s="3">
        <v>85.26904296875</v>
      </c>
      <c r="BK120" s="3">
        <v>321.76998901367188</v>
      </c>
      <c r="BL120" s="4">
        <v>26.499998719621722</v>
      </c>
      <c r="BN120" s="3"/>
      <c r="BO120" s="3"/>
      <c r="BP120" s="4"/>
      <c r="BR120" s="3">
        <v>72</v>
      </c>
      <c r="BS120" s="3">
        <v>240</v>
      </c>
      <c r="BT120" s="4">
        <v>30</v>
      </c>
      <c r="BV120" s="3">
        <v>261.18</v>
      </c>
      <c r="BW120" s="3">
        <v>366.80000305175781</v>
      </c>
      <c r="BX120" s="4">
        <v>71.205015765265912</v>
      </c>
      <c r="BZ120" s="3"/>
      <c r="CA120" s="3"/>
      <c r="CB120" s="4"/>
      <c r="CD120" s="18">
        <f t="shared" si="4"/>
        <v>0</v>
      </c>
      <c r="CE120" s="18">
        <f t="shared" si="5"/>
        <v>0</v>
      </c>
      <c r="CF120" s="19" t="e">
        <f t="shared" si="7"/>
        <v>#N/A</v>
      </c>
    </row>
    <row r="121" spans="1:84">
      <c r="A121" s="2">
        <v>39721</v>
      </c>
      <c r="B121" s="3">
        <v>2019.9581909179688</v>
      </c>
      <c r="C121" s="3">
        <v>4549.6199951171875</v>
      </c>
      <c r="D121" s="4">
        <f t="shared" si="6"/>
        <v>44.398393560030485</v>
      </c>
      <c r="J121" s="3">
        <v>233.65</v>
      </c>
      <c r="K121" s="3">
        <v>495</v>
      </c>
      <c r="L121" s="4">
        <v>47.202020202020201</v>
      </c>
      <c r="N121" s="3"/>
      <c r="O121" s="3"/>
      <c r="P121" s="4"/>
      <c r="R121" s="3"/>
      <c r="S121" s="3"/>
      <c r="T121" s="4"/>
      <c r="V121" s="3">
        <v>122.46250000000001</v>
      </c>
      <c r="W121" s="3">
        <v>330</v>
      </c>
      <c r="X121" s="4">
        <v>37.109848484848484</v>
      </c>
      <c r="Z121" s="3">
        <v>117</v>
      </c>
      <c r="AA121" s="3">
        <v>600</v>
      </c>
      <c r="AB121" s="4">
        <v>19.5</v>
      </c>
      <c r="AD121" s="3">
        <v>76.277202148437496</v>
      </c>
      <c r="AE121" s="3">
        <v>165.82000732421875</v>
      </c>
      <c r="AF121" s="4">
        <v>45.999999263838454</v>
      </c>
      <c r="AG121"/>
      <c r="AH121" s="3">
        <v>97.185000000000002</v>
      </c>
      <c r="AI121" s="3">
        <v>114</v>
      </c>
      <c r="AJ121" s="4">
        <v>85.25</v>
      </c>
      <c r="AL121" s="3">
        <v>136.9</v>
      </c>
      <c r="AM121" s="3">
        <v>185</v>
      </c>
      <c r="AN121" s="4">
        <v>74</v>
      </c>
      <c r="AP121" s="3"/>
      <c r="AQ121" s="3"/>
      <c r="AR121" s="4"/>
      <c r="AT121" s="3">
        <v>595.62544189453126</v>
      </c>
      <c r="AU121" s="3">
        <v>892.22999572753906</v>
      </c>
      <c r="AV121" s="4">
        <v>66.756939886205956</v>
      </c>
      <c r="AX121" s="3">
        <v>92.484003906249995</v>
      </c>
      <c r="AY121" s="3">
        <v>180</v>
      </c>
      <c r="AZ121" s="4">
        <v>51.38000217013888</v>
      </c>
      <c r="BB121" s="3">
        <v>47.25</v>
      </c>
      <c r="BC121" s="3">
        <v>350</v>
      </c>
      <c r="BD121" s="4">
        <v>13.5</v>
      </c>
      <c r="BF121" s="3">
        <v>166.05</v>
      </c>
      <c r="BG121" s="3">
        <v>424</v>
      </c>
      <c r="BH121" s="4">
        <v>39.16273584905661</v>
      </c>
      <c r="BJ121" s="3">
        <v>85.26904296875</v>
      </c>
      <c r="BK121" s="3">
        <v>321.76998901367188</v>
      </c>
      <c r="BL121" s="4">
        <v>26.499998719621722</v>
      </c>
      <c r="BN121" s="3"/>
      <c r="BO121" s="3"/>
      <c r="BP121" s="4"/>
      <c r="BR121" s="3">
        <v>72</v>
      </c>
      <c r="BS121" s="3">
        <v>240</v>
      </c>
      <c r="BT121" s="4">
        <v>30</v>
      </c>
      <c r="BV121" s="3">
        <v>177.80500000000001</v>
      </c>
      <c r="BW121" s="3">
        <v>251.80000305175781</v>
      </c>
      <c r="BX121" s="4">
        <v>70.613581352281386</v>
      </c>
      <c r="BZ121" s="3"/>
      <c r="CA121" s="3"/>
      <c r="CB121" s="4"/>
      <c r="CD121" s="18">
        <f t="shared" si="4"/>
        <v>0</v>
      </c>
      <c r="CE121" s="18">
        <f t="shared" si="5"/>
        <v>0</v>
      </c>
      <c r="CF121" s="19" t="e">
        <f t="shared" si="7"/>
        <v>#N/A</v>
      </c>
    </row>
    <row r="122" spans="1:84">
      <c r="A122" s="2">
        <v>39752</v>
      </c>
      <c r="B122" s="3">
        <v>1797.4031909179687</v>
      </c>
      <c r="C122" s="3">
        <v>3997.8199920654297</v>
      </c>
      <c r="D122" s="4">
        <f t="shared" si="6"/>
        <v>44.959582834777912</v>
      </c>
      <c r="J122" s="3">
        <v>147.9</v>
      </c>
      <c r="K122" s="3">
        <v>145</v>
      </c>
      <c r="L122" s="4">
        <v>102</v>
      </c>
      <c r="N122" s="3"/>
      <c r="O122" s="3"/>
      <c r="P122" s="4"/>
      <c r="R122" s="3"/>
      <c r="S122" s="3"/>
      <c r="T122" s="4"/>
      <c r="V122" s="3">
        <v>122.46250000000001</v>
      </c>
      <c r="W122" s="3">
        <v>330</v>
      </c>
      <c r="X122" s="4">
        <v>37.109848484848484</v>
      </c>
      <c r="Z122" s="3">
        <v>117</v>
      </c>
      <c r="AA122" s="3">
        <v>600</v>
      </c>
      <c r="AB122" s="4">
        <v>19.5</v>
      </c>
      <c r="AD122" s="3">
        <v>76.277202148437496</v>
      </c>
      <c r="AE122" s="3">
        <v>165.82000732421875</v>
      </c>
      <c r="AF122" s="4">
        <v>45.999999263838454</v>
      </c>
      <c r="AG122"/>
      <c r="AH122" s="3">
        <v>97.185000000000002</v>
      </c>
      <c r="AI122" s="3">
        <v>114</v>
      </c>
      <c r="AJ122" s="4">
        <v>85.25</v>
      </c>
      <c r="AL122" s="3">
        <v>136.9</v>
      </c>
      <c r="AM122" s="3">
        <v>185</v>
      </c>
      <c r="AN122" s="4">
        <v>74</v>
      </c>
      <c r="AP122" s="3"/>
      <c r="AQ122" s="3"/>
      <c r="AR122" s="4"/>
      <c r="AT122" s="3">
        <v>595.62544189453126</v>
      </c>
      <c r="AU122" s="3">
        <v>892.22999572753906</v>
      </c>
      <c r="AV122" s="4">
        <v>66.756939886205956</v>
      </c>
      <c r="AX122" s="3">
        <v>92.484003906249995</v>
      </c>
      <c r="AY122" s="3">
        <v>180</v>
      </c>
      <c r="AZ122" s="4">
        <v>51.38000217013888</v>
      </c>
      <c r="BB122" s="3">
        <v>88.25</v>
      </c>
      <c r="BC122" s="3">
        <v>400</v>
      </c>
      <c r="BD122" s="4">
        <v>22.0625</v>
      </c>
      <c r="BF122" s="3">
        <v>166.05</v>
      </c>
      <c r="BG122" s="3">
        <v>424</v>
      </c>
      <c r="BH122" s="4">
        <v>39.16273584905661</v>
      </c>
      <c r="BJ122" s="3">
        <v>85.26904296875</v>
      </c>
      <c r="BK122" s="3">
        <v>321.76998901367188</v>
      </c>
      <c r="BL122" s="4">
        <v>26.499998719621722</v>
      </c>
      <c r="BN122" s="3"/>
      <c r="BO122" s="3"/>
      <c r="BP122" s="4"/>
      <c r="BR122" s="3">
        <v>72</v>
      </c>
      <c r="BS122" s="3">
        <v>240</v>
      </c>
      <c r="BT122" s="4">
        <v>30</v>
      </c>
      <c r="BV122" s="3"/>
      <c r="BW122" s="3"/>
      <c r="BX122" s="4"/>
      <c r="BZ122" s="3"/>
      <c r="CA122" s="3"/>
      <c r="CB122" s="4"/>
      <c r="CD122" s="18">
        <f t="shared" si="4"/>
        <v>0</v>
      </c>
      <c r="CE122" s="18">
        <f t="shared" si="5"/>
        <v>0</v>
      </c>
      <c r="CF122" s="19" t="e">
        <f t="shared" si="7"/>
        <v>#N/A</v>
      </c>
    </row>
    <row r="123" spans="1:84">
      <c r="A123" s="2">
        <v>39782</v>
      </c>
      <c r="B123" s="3">
        <v>1862.8464526367188</v>
      </c>
      <c r="C123" s="3">
        <v>4775.0699920654297</v>
      </c>
      <c r="D123" s="4">
        <f t="shared" si="6"/>
        <v>39.011919317039265</v>
      </c>
      <c r="J123" s="3">
        <v>185.06846191406251</v>
      </c>
      <c r="K123" s="3">
        <v>282.61000061035156</v>
      </c>
      <c r="L123" s="4">
        <v>65.485461064495581</v>
      </c>
      <c r="N123" s="3"/>
      <c r="O123" s="3"/>
      <c r="P123" s="4"/>
      <c r="R123" s="3"/>
      <c r="S123" s="3"/>
      <c r="T123" s="4"/>
      <c r="V123" s="3">
        <v>122.46250000000001</v>
      </c>
      <c r="W123" s="3">
        <v>330</v>
      </c>
      <c r="X123" s="4">
        <v>37.109848484848484</v>
      </c>
      <c r="Z123" s="3">
        <v>117</v>
      </c>
      <c r="AA123" s="3">
        <v>600</v>
      </c>
      <c r="AB123" s="4">
        <v>19.5</v>
      </c>
      <c r="AD123" s="3">
        <v>76.277202148437496</v>
      </c>
      <c r="AE123" s="3">
        <v>165.82000732421875</v>
      </c>
      <c r="AF123" s="4">
        <v>45.999999263838454</v>
      </c>
      <c r="AG123"/>
      <c r="AH123" s="3">
        <v>97.185000000000002</v>
      </c>
      <c r="AI123" s="3">
        <v>114</v>
      </c>
      <c r="AJ123" s="4">
        <v>85.25</v>
      </c>
      <c r="AL123" s="3">
        <v>144.9</v>
      </c>
      <c r="AM123" s="3">
        <v>385</v>
      </c>
      <c r="AN123" s="4">
        <v>37.63636363636364</v>
      </c>
      <c r="AP123" s="3"/>
      <c r="AQ123" s="3"/>
      <c r="AR123" s="4"/>
      <c r="AT123" s="3">
        <v>606.12544189453126</v>
      </c>
      <c r="AU123" s="3">
        <v>1192.2299957275391</v>
      </c>
      <c r="AV123" s="4">
        <v>50.839640343443385</v>
      </c>
      <c r="AX123" s="3">
        <v>92.484003906249995</v>
      </c>
      <c r="AY123" s="3">
        <v>180</v>
      </c>
      <c r="AZ123" s="4">
        <v>51.38000217013888</v>
      </c>
      <c r="BB123" s="3">
        <v>88.25</v>
      </c>
      <c r="BC123" s="3">
        <v>400</v>
      </c>
      <c r="BD123" s="4">
        <v>22.0625</v>
      </c>
      <c r="BF123" s="3">
        <v>166.05</v>
      </c>
      <c r="BG123" s="3">
        <v>424</v>
      </c>
      <c r="BH123" s="4">
        <v>39.16273584905661</v>
      </c>
      <c r="BJ123" s="3">
        <v>95.043842773437504</v>
      </c>
      <c r="BK123" s="3">
        <v>461.40998840332031</v>
      </c>
      <c r="BL123" s="4">
        <v>20.598566386118044</v>
      </c>
      <c r="BN123" s="3"/>
      <c r="BO123" s="3"/>
      <c r="BP123" s="4"/>
      <c r="BR123" s="3">
        <v>72</v>
      </c>
      <c r="BS123" s="3">
        <v>240</v>
      </c>
      <c r="BT123" s="4">
        <v>30</v>
      </c>
      <c r="BV123" s="3"/>
      <c r="BW123" s="3"/>
      <c r="BX123" s="4"/>
      <c r="BZ123" s="3"/>
      <c r="CA123" s="3"/>
      <c r="CB123" s="4"/>
      <c r="CD123" s="18">
        <f t="shared" si="4"/>
        <v>0</v>
      </c>
      <c r="CE123" s="18">
        <f t="shared" si="5"/>
        <v>0</v>
      </c>
      <c r="CF123" s="19" t="e">
        <f t="shared" si="7"/>
        <v>#N/A</v>
      </c>
    </row>
    <row r="124" spans="1:84">
      <c r="A124" s="2">
        <v>39813</v>
      </c>
      <c r="B124" s="3">
        <v>12895.8303125</v>
      </c>
      <c r="C124" s="3">
        <v>22679.076906204224</v>
      </c>
      <c r="D124" s="4">
        <f t="shared" si="6"/>
        <v>56.862236350422805</v>
      </c>
      <c r="J124" s="3">
        <v>185.06846191406251</v>
      </c>
      <c r="K124" s="3">
        <v>282.61000061035156</v>
      </c>
      <c r="L124" s="4">
        <v>65.485461064495581</v>
      </c>
      <c r="N124" s="3"/>
      <c r="O124" s="3"/>
      <c r="P124" s="4"/>
      <c r="R124" s="3"/>
      <c r="S124" s="3"/>
      <c r="T124" s="4"/>
      <c r="V124" s="3">
        <v>122.46250000000001</v>
      </c>
      <c r="W124" s="3">
        <v>330</v>
      </c>
      <c r="X124" s="4">
        <v>37.109848484848484</v>
      </c>
      <c r="Z124" s="3">
        <v>117</v>
      </c>
      <c r="AA124" s="3">
        <v>600</v>
      </c>
      <c r="AB124" s="4">
        <v>19.5</v>
      </c>
      <c r="AD124" s="3">
        <v>10667.851704101562</v>
      </c>
      <c r="AE124" s="3">
        <v>16004.209930419922</v>
      </c>
      <c r="AF124" s="4">
        <v>66.656534439883202</v>
      </c>
      <c r="AG124"/>
      <c r="AH124" s="3">
        <v>97.185000000000002</v>
      </c>
      <c r="AI124" s="3">
        <v>114</v>
      </c>
      <c r="AJ124" s="4">
        <v>85.25</v>
      </c>
      <c r="AL124" s="3">
        <v>482.67209716796873</v>
      </c>
      <c r="AM124" s="3">
        <v>1352.6599884033203</v>
      </c>
      <c r="AN124" s="4">
        <v>35.683179905226211</v>
      </c>
      <c r="AP124" s="3"/>
      <c r="AQ124" s="3"/>
      <c r="AR124" s="4"/>
      <c r="AT124" s="3">
        <v>606.12544189453126</v>
      </c>
      <c r="AU124" s="3">
        <v>1192.2299957275391</v>
      </c>
      <c r="AV124" s="4">
        <v>50.839640343443385</v>
      </c>
      <c r="AX124" s="3">
        <v>141.48400390625</v>
      </c>
      <c r="AY124" s="3">
        <v>530</v>
      </c>
      <c r="AZ124" s="4">
        <v>26.695095076650944</v>
      </c>
      <c r="BB124" s="3">
        <v>88.25</v>
      </c>
      <c r="BC124" s="3">
        <v>400</v>
      </c>
      <c r="BD124" s="4">
        <v>22.0625</v>
      </c>
      <c r="BF124" s="3">
        <v>181.89400024414061</v>
      </c>
      <c r="BG124" s="3">
        <v>820.10000610351563</v>
      </c>
      <c r="BH124" s="4">
        <v>22.179490170761124</v>
      </c>
      <c r="BJ124" s="3">
        <v>110.30084228515625</v>
      </c>
      <c r="BK124" s="3">
        <v>600.1099853515625</v>
      </c>
      <c r="BL124" s="4">
        <v>18.380104477104926</v>
      </c>
      <c r="BN124" s="3"/>
      <c r="BO124" s="3"/>
      <c r="BP124" s="4"/>
      <c r="BR124" s="3">
        <v>95.536260986328131</v>
      </c>
      <c r="BS124" s="3">
        <v>453.1569995880127</v>
      </c>
      <c r="BT124" s="4">
        <v>21.082375660794128</v>
      </c>
      <c r="BV124" s="3"/>
      <c r="BW124" s="3"/>
      <c r="BX124" s="4"/>
      <c r="BZ124" s="3"/>
      <c r="CA124" s="3"/>
      <c r="CB124" s="4"/>
      <c r="CD124" s="18">
        <f t="shared" si="4"/>
        <v>0</v>
      </c>
      <c r="CE124" s="18">
        <f t="shared" si="5"/>
        <v>0</v>
      </c>
      <c r="CF124" s="19" t="e">
        <f t="shared" si="7"/>
        <v>#N/A</v>
      </c>
    </row>
    <row r="125" spans="1:84">
      <c r="A125" s="2">
        <v>39844</v>
      </c>
      <c r="B125" s="3">
        <v>13303.13081287384</v>
      </c>
      <c r="C125" s="3">
        <v>25495.876905798912</v>
      </c>
      <c r="D125" s="4">
        <f t="shared" si="6"/>
        <v>52.177577033438325</v>
      </c>
      <c r="J125" s="3">
        <v>185.06846191406251</v>
      </c>
      <c r="K125" s="3">
        <v>282.61000061035156</v>
      </c>
      <c r="L125" s="4">
        <v>65.485461064495581</v>
      </c>
      <c r="N125" s="3"/>
      <c r="O125" s="3"/>
      <c r="P125" s="4"/>
      <c r="R125" s="3"/>
      <c r="S125" s="3"/>
      <c r="T125" s="4"/>
      <c r="V125" s="3">
        <v>122.46250000000001</v>
      </c>
      <c r="W125" s="3">
        <v>330</v>
      </c>
      <c r="X125" s="4">
        <v>37.109848484848484</v>
      </c>
      <c r="Z125" s="3">
        <v>117</v>
      </c>
      <c r="AA125" s="3">
        <v>600</v>
      </c>
      <c r="AB125" s="4">
        <v>19.5</v>
      </c>
      <c r="AD125" s="3">
        <v>10667.851704101562</v>
      </c>
      <c r="AE125" s="3">
        <v>16004.209930419922</v>
      </c>
      <c r="AF125" s="4">
        <v>66.656534439883202</v>
      </c>
      <c r="AG125"/>
      <c r="AH125" s="3">
        <v>197.185</v>
      </c>
      <c r="AI125" s="3">
        <v>514</v>
      </c>
      <c r="AJ125" s="4">
        <v>38.362840466926066</v>
      </c>
      <c r="AL125" s="3">
        <v>482.67209716796873</v>
      </c>
      <c r="AM125" s="3">
        <v>1352.6599884033203</v>
      </c>
      <c r="AN125" s="4">
        <v>35.683179905226211</v>
      </c>
      <c r="AP125" s="3"/>
      <c r="AQ125" s="3"/>
      <c r="AR125" s="4"/>
      <c r="AT125" s="3">
        <v>606.12544189453126</v>
      </c>
      <c r="AU125" s="3">
        <v>1192.2299957275391</v>
      </c>
      <c r="AV125" s="4">
        <v>50.839640343443385</v>
      </c>
      <c r="AX125" s="3">
        <v>420.10400390625</v>
      </c>
      <c r="AY125" s="3">
        <v>2846</v>
      </c>
      <c r="AZ125" s="4">
        <v>14.76120885123858</v>
      </c>
      <c r="BB125" s="3">
        <v>88.25</v>
      </c>
      <c r="BC125" s="3">
        <v>400</v>
      </c>
      <c r="BD125" s="4">
        <v>22.0625</v>
      </c>
      <c r="BF125" s="3">
        <v>210.57450061798096</v>
      </c>
      <c r="BG125" s="3">
        <v>920.90000569820404</v>
      </c>
      <c r="BH125" s="4">
        <v>22.866163461290075</v>
      </c>
      <c r="BJ125" s="3">
        <v>110.30084228515625</v>
      </c>
      <c r="BK125" s="3">
        <v>600.1099853515625</v>
      </c>
      <c r="BL125" s="4">
        <v>18.380104477104926</v>
      </c>
      <c r="BN125" s="3"/>
      <c r="BO125" s="3"/>
      <c r="BP125" s="4"/>
      <c r="BR125" s="3">
        <v>95.536260986328131</v>
      </c>
      <c r="BS125" s="3">
        <v>453.1569995880127</v>
      </c>
      <c r="BT125" s="4">
        <v>21.082375660794128</v>
      </c>
      <c r="BV125" s="3"/>
      <c r="BW125" s="3"/>
      <c r="BX125" s="4"/>
      <c r="BZ125" s="3"/>
      <c r="CA125" s="3"/>
      <c r="CB125" s="4"/>
      <c r="CD125" s="18">
        <f t="shared" si="4"/>
        <v>0</v>
      </c>
      <c r="CE125" s="18">
        <f t="shared" si="5"/>
        <v>0</v>
      </c>
      <c r="CF125" s="19" t="e">
        <f t="shared" si="7"/>
        <v>#N/A</v>
      </c>
    </row>
    <row r="126" spans="1:84">
      <c r="A126" s="2">
        <v>39872</v>
      </c>
      <c r="B126" s="3">
        <v>13460.150812873841</v>
      </c>
      <c r="C126" s="3">
        <v>26154.876905798912</v>
      </c>
      <c r="D126" s="4">
        <f t="shared" si="6"/>
        <v>51.463254296140583</v>
      </c>
      <c r="J126" s="3">
        <v>185.06846191406251</v>
      </c>
      <c r="K126" s="3">
        <v>282.61000061035156</v>
      </c>
      <c r="L126" s="4">
        <v>65.485461064495581</v>
      </c>
      <c r="N126" s="3"/>
      <c r="O126" s="3"/>
      <c r="P126" s="4"/>
      <c r="R126" s="3">
        <v>110</v>
      </c>
      <c r="S126" s="3">
        <v>220</v>
      </c>
      <c r="T126" s="4">
        <v>50</v>
      </c>
      <c r="V126" s="3">
        <v>143.98249999999999</v>
      </c>
      <c r="W126" s="3">
        <v>599</v>
      </c>
      <c r="X126" s="4">
        <v>24.037145242070114</v>
      </c>
      <c r="Z126" s="3">
        <v>117</v>
      </c>
      <c r="AA126" s="3">
        <v>600</v>
      </c>
      <c r="AB126" s="4">
        <v>19.5</v>
      </c>
      <c r="AD126" s="3">
        <v>10667.851704101562</v>
      </c>
      <c r="AE126" s="3">
        <v>16004.209930419922</v>
      </c>
      <c r="AF126" s="4">
        <v>66.656534439883202</v>
      </c>
      <c r="AG126"/>
      <c r="AH126" s="3">
        <v>222.685</v>
      </c>
      <c r="AI126" s="3">
        <v>684</v>
      </c>
      <c r="AJ126" s="4">
        <v>32.5562865497076</v>
      </c>
      <c r="AL126" s="3">
        <v>482.67209716796873</v>
      </c>
      <c r="AM126" s="3">
        <v>1352.6599884033203</v>
      </c>
      <c r="AN126" s="4">
        <v>35.683179905226211</v>
      </c>
      <c r="AP126" s="3"/>
      <c r="AQ126" s="3"/>
      <c r="AR126" s="4"/>
      <c r="AT126" s="3">
        <v>606.12544189453126</v>
      </c>
      <c r="AU126" s="3">
        <v>1192.2299957275391</v>
      </c>
      <c r="AV126" s="4">
        <v>50.839640343443385</v>
      </c>
      <c r="AX126" s="3">
        <v>420.10400390625</v>
      </c>
      <c r="AY126" s="3">
        <v>2846</v>
      </c>
      <c r="AZ126" s="4">
        <v>14.76120885123858</v>
      </c>
      <c r="BB126" s="3">
        <v>88.25</v>
      </c>
      <c r="BC126" s="3">
        <v>400</v>
      </c>
      <c r="BD126" s="4">
        <v>22.0625</v>
      </c>
      <c r="BF126" s="3">
        <v>210.57450061798096</v>
      </c>
      <c r="BG126" s="3">
        <v>920.90000569820404</v>
      </c>
      <c r="BH126" s="4">
        <v>22.866163461290075</v>
      </c>
      <c r="BJ126" s="3">
        <v>110.30084228515625</v>
      </c>
      <c r="BK126" s="3">
        <v>600.1099853515625</v>
      </c>
      <c r="BL126" s="4">
        <v>18.380104477104926</v>
      </c>
      <c r="BN126" s="3"/>
      <c r="BO126" s="3"/>
      <c r="BP126" s="4"/>
      <c r="BR126" s="3">
        <v>95.536260986328131</v>
      </c>
      <c r="BS126" s="3">
        <v>453.1569995880127</v>
      </c>
      <c r="BT126" s="4">
        <v>21.082375660794128</v>
      </c>
      <c r="BV126" s="3"/>
      <c r="BW126" s="3"/>
      <c r="BX126" s="4"/>
      <c r="BZ126" s="3"/>
      <c r="CA126" s="3"/>
      <c r="CB126" s="4"/>
      <c r="CD126" s="18">
        <f t="shared" si="4"/>
        <v>0</v>
      </c>
      <c r="CE126" s="18">
        <f t="shared" si="5"/>
        <v>0</v>
      </c>
      <c r="CF126" s="19" t="e">
        <f t="shared" si="7"/>
        <v>#N/A</v>
      </c>
    </row>
    <row r="127" spans="1:84">
      <c r="A127" s="2">
        <v>39903</v>
      </c>
      <c r="B127" s="3">
        <v>17998.169751415251</v>
      </c>
      <c r="C127" s="3">
        <v>35935.169922232628</v>
      </c>
      <c r="D127" s="4">
        <f t="shared" si="6"/>
        <v>50.085111021779291</v>
      </c>
      <c r="J127" s="3">
        <v>185.06846191406251</v>
      </c>
      <c r="K127" s="3">
        <v>282.61000061035156</v>
      </c>
      <c r="L127" s="4">
        <v>65.485461064495581</v>
      </c>
      <c r="N127" s="3">
        <v>40.997001953125</v>
      </c>
      <c r="O127" s="3">
        <v>110</v>
      </c>
      <c r="P127" s="4">
        <v>37.270001775568183</v>
      </c>
      <c r="R127" s="3">
        <v>110</v>
      </c>
      <c r="S127" s="3">
        <v>220</v>
      </c>
      <c r="T127" s="4">
        <v>50</v>
      </c>
      <c r="V127" s="3">
        <v>143.98249999999999</v>
      </c>
      <c r="W127" s="3">
        <v>599</v>
      </c>
      <c r="X127" s="4">
        <v>24.037145242070114</v>
      </c>
      <c r="Z127" s="3">
        <v>117</v>
      </c>
      <c r="AA127" s="3">
        <v>600</v>
      </c>
      <c r="AB127" s="4">
        <v>19.5</v>
      </c>
      <c r="AD127" s="3">
        <v>10667.851704101562</v>
      </c>
      <c r="AE127" s="3">
        <v>16004.209930419922</v>
      </c>
      <c r="AF127" s="4">
        <v>66.656534439883202</v>
      </c>
      <c r="AG127"/>
      <c r="AH127" s="3">
        <v>222.685</v>
      </c>
      <c r="AI127" s="3">
        <v>684</v>
      </c>
      <c r="AJ127" s="4">
        <v>32.5562865497076</v>
      </c>
      <c r="AL127" s="3">
        <v>767.67209716796879</v>
      </c>
      <c r="AM127" s="3">
        <v>2202.6599884033203</v>
      </c>
      <c r="AN127" s="4">
        <v>34.852047125278027</v>
      </c>
      <c r="AP127" s="3"/>
      <c r="AQ127" s="3"/>
      <c r="AR127" s="4"/>
      <c r="AT127" s="3">
        <v>606.12544189453126</v>
      </c>
      <c r="AU127" s="3">
        <v>1192.2299957275391</v>
      </c>
      <c r="AV127" s="4">
        <v>50.839640343443385</v>
      </c>
      <c r="AX127" s="3">
        <v>866.06400390625004</v>
      </c>
      <c r="AY127" s="3">
        <v>3950</v>
      </c>
      <c r="AZ127" s="4">
        <v>21.925670984968352</v>
      </c>
      <c r="BB127" s="3">
        <v>2697.1231975746155</v>
      </c>
      <c r="BC127" s="3">
        <v>5884.4500160217285</v>
      </c>
      <c r="BD127" s="4">
        <v>45.834754144076264</v>
      </c>
      <c r="BF127" s="3">
        <v>1376.299500617981</v>
      </c>
      <c r="BG127" s="3">
        <v>3165.900005698204</v>
      </c>
      <c r="BH127" s="4">
        <v>43.472614363714044</v>
      </c>
      <c r="BJ127" s="3">
        <v>110.30084228515625</v>
      </c>
      <c r="BK127" s="3">
        <v>600.1099853515625</v>
      </c>
      <c r="BL127" s="4">
        <v>18.380104477104926</v>
      </c>
      <c r="BN127" s="3"/>
      <c r="BO127" s="3"/>
      <c r="BP127" s="4"/>
      <c r="BR127" s="3">
        <v>87</v>
      </c>
      <c r="BS127" s="3">
        <v>440</v>
      </c>
      <c r="BT127" s="4">
        <v>19.772727272727273</v>
      </c>
      <c r="BV127" s="3"/>
      <c r="BW127" s="3"/>
      <c r="BX127" s="4"/>
      <c r="BZ127" s="3"/>
      <c r="CA127" s="3"/>
      <c r="CB127" s="4"/>
      <c r="CD127" s="18">
        <f t="shared" si="4"/>
        <v>0</v>
      </c>
      <c r="CE127" s="18">
        <f t="shared" si="5"/>
        <v>0</v>
      </c>
      <c r="CF127" s="19" t="e">
        <f t="shared" si="7"/>
        <v>#N/A</v>
      </c>
    </row>
    <row r="128" spans="1:84">
      <c r="A128" s="2">
        <v>39933</v>
      </c>
      <c r="B128" s="3">
        <v>19336.457091712953</v>
      </c>
      <c r="C128" s="3">
        <v>41246.599880099297</v>
      </c>
      <c r="D128" s="4">
        <f t="shared" si="6"/>
        <v>46.88012381122941</v>
      </c>
      <c r="J128" s="3">
        <v>1318.5045965576171</v>
      </c>
      <c r="K128" s="3">
        <v>3411.2999591827393</v>
      </c>
      <c r="L128" s="4">
        <v>38.651089389204493</v>
      </c>
      <c r="N128" s="3">
        <v>91.052001953125</v>
      </c>
      <c r="O128" s="3">
        <v>181</v>
      </c>
      <c r="P128" s="4">
        <v>50.304973454765189</v>
      </c>
      <c r="R128" s="3">
        <v>110</v>
      </c>
      <c r="S128" s="3">
        <v>220</v>
      </c>
      <c r="T128" s="4">
        <v>50</v>
      </c>
      <c r="V128" s="3">
        <v>143.98249999999999</v>
      </c>
      <c r="W128" s="3">
        <v>599</v>
      </c>
      <c r="X128" s="4">
        <v>24.037145242070114</v>
      </c>
      <c r="Z128" s="3">
        <v>117</v>
      </c>
      <c r="AA128" s="3">
        <v>600</v>
      </c>
      <c r="AB128" s="4">
        <v>19.5</v>
      </c>
      <c r="AD128" s="3">
        <v>10677.001704101562</v>
      </c>
      <c r="AE128" s="3">
        <v>16309.209930419922</v>
      </c>
      <c r="AF128" s="4">
        <v>65.466087870920276</v>
      </c>
      <c r="AG128"/>
      <c r="AH128" s="3">
        <v>222.685</v>
      </c>
      <c r="AI128" s="3">
        <v>684</v>
      </c>
      <c r="AJ128" s="4">
        <v>32.5562865497076</v>
      </c>
      <c r="AL128" s="3">
        <v>767.67209716796879</v>
      </c>
      <c r="AM128" s="3">
        <v>2202.6599884033203</v>
      </c>
      <c r="AN128" s="4">
        <v>34.852047125278027</v>
      </c>
      <c r="AP128" s="3"/>
      <c r="AQ128" s="3"/>
      <c r="AR128" s="4"/>
      <c r="AT128" s="3">
        <v>381.98245361328122</v>
      </c>
      <c r="AU128" s="3">
        <v>957.22999572753906</v>
      </c>
      <c r="AV128" s="4">
        <v>39.904981594622605</v>
      </c>
      <c r="AX128" s="3">
        <v>1099.18900390625</v>
      </c>
      <c r="AY128" s="3">
        <v>5700</v>
      </c>
      <c r="AZ128" s="4">
        <v>19.284017612390354</v>
      </c>
      <c r="BB128" s="3">
        <v>2696.8568975830076</v>
      </c>
      <c r="BC128" s="3">
        <v>5831.1900177001953</v>
      </c>
      <c r="BD128" s="4">
        <v>46.24882552955529</v>
      </c>
      <c r="BF128" s="3">
        <v>1513.2299945449829</v>
      </c>
      <c r="BG128" s="3">
        <v>3510.9000033140182</v>
      </c>
      <c r="BH128" s="4">
        <v>43.100914099422106</v>
      </c>
      <c r="BJ128" s="3">
        <v>110.30084228515625</v>
      </c>
      <c r="BK128" s="3">
        <v>600.1099853515625</v>
      </c>
      <c r="BL128" s="4">
        <v>18.380104477104926</v>
      </c>
      <c r="BN128" s="3"/>
      <c r="BO128" s="3"/>
      <c r="BP128" s="4"/>
      <c r="BR128" s="3">
        <v>87</v>
      </c>
      <c r="BS128" s="3">
        <v>440</v>
      </c>
      <c r="BT128" s="4">
        <v>19.772727272727273</v>
      </c>
      <c r="BV128" s="3"/>
      <c r="BW128" s="3"/>
      <c r="BX128" s="4"/>
      <c r="BZ128" s="3"/>
      <c r="CA128" s="3"/>
      <c r="CB128" s="4"/>
      <c r="CD128" s="18">
        <f t="shared" si="4"/>
        <v>0</v>
      </c>
      <c r="CE128" s="18">
        <f t="shared" si="5"/>
        <v>0</v>
      </c>
      <c r="CF128" s="19" t="e">
        <f t="shared" si="7"/>
        <v>#N/A</v>
      </c>
    </row>
    <row r="129" spans="1:84">
      <c r="A129" s="2">
        <v>39964</v>
      </c>
      <c r="B129" s="3">
        <v>20499.312736244203</v>
      </c>
      <c r="C129" s="3">
        <v>45267.229888796806</v>
      </c>
      <c r="D129" s="4">
        <f t="shared" si="6"/>
        <v>45.285105332494801</v>
      </c>
      <c r="J129" s="3">
        <v>1214.3695965576171</v>
      </c>
      <c r="K129" s="3">
        <v>3922.2999591827393</v>
      </c>
      <c r="L129" s="4">
        <v>30.96065087308229</v>
      </c>
      <c r="N129" s="3">
        <v>91.052001953125</v>
      </c>
      <c r="O129" s="3">
        <v>181</v>
      </c>
      <c r="P129" s="4">
        <v>50.304973454765189</v>
      </c>
      <c r="R129" s="3">
        <v>110</v>
      </c>
      <c r="S129" s="3">
        <v>220</v>
      </c>
      <c r="T129" s="4">
        <v>50</v>
      </c>
      <c r="V129" s="3">
        <v>190.10749999999999</v>
      </c>
      <c r="W129" s="3">
        <v>824</v>
      </c>
      <c r="X129" s="4">
        <v>23.07129854368932</v>
      </c>
      <c r="Z129" s="3">
        <v>168.75</v>
      </c>
      <c r="AA129" s="3">
        <v>1050</v>
      </c>
      <c r="AB129" s="4">
        <v>16.071428571428573</v>
      </c>
      <c r="AD129" s="3">
        <v>11243.116098632812</v>
      </c>
      <c r="AE129" s="3">
        <v>17164.089939117432</v>
      </c>
      <c r="AF129" s="4">
        <v>65.5037123349572</v>
      </c>
      <c r="AG129"/>
      <c r="AH129" s="3">
        <v>125.5</v>
      </c>
      <c r="AI129" s="3">
        <v>570</v>
      </c>
      <c r="AJ129" s="4">
        <v>22.017543859649123</v>
      </c>
      <c r="AL129" s="3">
        <v>767.67209716796879</v>
      </c>
      <c r="AM129" s="3">
        <v>2202.6599884033203</v>
      </c>
      <c r="AN129" s="4">
        <v>34.852047125278027</v>
      </c>
      <c r="AP129" s="3"/>
      <c r="AQ129" s="3"/>
      <c r="AR129" s="4"/>
      <c r="AT129" s="3">
        <v>381.98245361328122</v>
      </c>
      <c r="AU129" s="3">
        <v>957.22999572753906</v>
      </c>
      <c r="AV129" s="4">
        <v>39.904981594622605</v>
      </c>
      <c r="AX129" s="3">
        <v>1243.2952539062501</v>
      </c>
      <c r="AY129" s="3">
        <v>5989.75</v>
      </c>
      <c r="AZ129" s="4">
        <v>20.757047521286363</v>
      </c>
      <c r="BB129" s="3">
        <v>3092.936897583008</v>
      </c>
      <c r="BC129" s="3">
        <v>7335.1900177001953</v>
      </c>
      <c r="BD129" s="4">
        <v>42.165736540152196</v>
      </c>
      <c r="BF129" s="3">
        <v>1673.2299945449829</v>
      </c>
      <c r="BG129" s="3">
        <v>3810.9000033140182</v>
      </c>
      <c r="BH129" s="4">
        <v>43.906426122173656</v>
      </c>
      <c r="BJ129" s="3">
        <v>110.30084228515625</v>
      </c>
      <c r="BK129" s="3">
        <v>600.1099853515625</v>
      </c>
      <c r="BL129" s="4">
        <v>18.380104477104926</v>
      </c>
      <c r="BN129" s="3"/>
      <c r="BO129" s="3"/>
      <c r="BP129" s="4"/>
      <c r="BR129" s="3">
        <v>87</v>
      </c>
      <c r="BS129" s="3">
        <v>440</v>
      </c>
      <c r="BT129" s="4">
        <v>19.772727272727273</v>
      </c>
      <c r="BV129" s="3"/>
      <c r="BW129" s="3"/>
      <c r="BX129" s="4"/>
      <c r="BZ129" s="3"/>
      <c r="CA129" s="3"/>
      <c r="CB129" s="4"/>
      <c r="CD129" s="18">
        <f t="shared" si="4"/>
        <v>0</v>
      </c>
      <c r="CE129" s="18">
        <f t="shared" si="5"/>
        <v>0</v>
      </c>
      <c r="CF129" s="19" t="e">
        <f t="shared" si="7"/>
        <v>#N/A</v>
      </c>
    </row>
    <row r="130" spans="1:84">
      <c r="A130" s="2">
        <v>39994</v>
      </c>
      <c r="B130" s="3">
        <v>23187.462909202575</v>
      </c>
      <c r="C130" s="3">
        <v>65017.979887127876</v>
      </c>
      <c r="D130" s="4">
        <f t="shared" si="6"/>
        <v>35.66315494491883</v>
      </c>
      <c r="J130" s="3">
        <v>3304.2041986083987</v>
      </c>
      <c r="K130" s="3">
        <v>18701.799959182739</v>
      </c>
      <c r="L130" s="4">
        <v>17.667840559838773</v>
      </c>
      <c r="N130" s="3">
        <v>91.052001953125</v>
      </c>
      <c r="O130" s="3">
        <v>181</v>
      </c>
      <c r="P130" s="4">
        <v>50.304973454765189</v>
      </c>
      <c r="R130" s="3">
        <v>110</v>
      </c>
      <c r="S130" s="3">
        <v>220</v>
      </c>
      <c r="T130" s="4">
        <v>50</v>
      </c>
      <c r="V130" s="3">
        <v>190.10749999999999</v>
      </c>
      <c r="W130" s="3">
        <v>824</v>
      </c>
      <c r="X130" s="4">
        <v>23.07129854368932</v>
      </c>
      <c r="Z130" s="3">
        <v>215.13400024414062</v>
      </c>
      <c r="AA130" s="3">
        <v>1124.7600002288818</v>
      </c>
      <c r="AB130" s="4">
        <v>19.12710268860576</v>
      </c>
      <c r="AD130" s="3">
        <v>11243.116098632812</v>
      </c>
      <c r="AE130" s="3">
        <v>17164.089939117432</v>
      </c>
      <c r="AF130" s="4">
        <v>65.5037123349572</v>
      </c>
      <c r="AG130"/>
      <c r="AH130" s="3">
        <v>125.5</v>
      </c>
      <c r="AI130" s="3">
        <v>570</v>
      </c>
      <c r="AJ130" s="4">
        <v>22.017543859649123</v>
      </c>
      <c r="AL130" s="3">
        <v>843.67209716796879</v>
      </c>
      <c r="AM130" s="3">
        <v>2402.6599884033203</v>
      </c>
      <c r="AN130" s="4">
        <v>35.114086106233792</v>
      </c>
      <c r="AP130" s="3"/>
      <c r="AQ130" s="3"/>
      <c r="AR130" s="4"/>
      <c r="AT130" s="3">
        <v>453.98245361328122</v>
      </c>
      <c r="AU130" s="3">
        <v>1197.2299957275391</v>
      </c>
      <c r="AV130" s="4">
        <v>37.919401888807734</v>
      </c>
      <c r="AX130" s="3">
        <v>1450.1957759094239</v>
      </c>
      <c r="AY130" s="3">
        <v>7209.840000629425</v>
      </c>
      <c r="AZ130" s="4">
        <v>20.114118701425003</v>
      </c>
      <c r="BB130" s="3">
        <v>3177.6573981475831</v>
      </c>
      <c r="BC130" s="3">
        <v>10288.090018987656</v>
      </c>
      <c r="BD130" s="4">
        <v>30.88675733088369</v>
      </c>
      <c r="BF130" s="3">
        <v>1785.540542640686</v>
      </c>
      <c r="BG130" s="3">
        <v>4094.399999499321</v>
      </c>
      <c r="BH130" s="4">
        <v>43.609333305466706</v>
      </c>
      <c r="BJ130" s="3">
        <v>110.30084228515625</v>
      </c>
      <c r="BK130" s="3">
        <v>600.1099853515625</v>
      </c>
      <c r="BL130" s="4">
        <v>18.380104477104926</v>
      </c>
      <c r="BN130" s="3"/>
      <c r="BO130" s="3"/>
      <c r="BP130" s="4"/>
      <c r="BR130" s="3">
        <v>87</v>
      </c>
      <c r="BS130" s="3">
        <v>440</v>
      </c>
      <c r="BT130" s="4">
        <v>19.772727272727273</v>
      </c>
      <c r="BV130" s="3"/>
      <c r="BW130" s="3"/>
      <c r="BX130" s="4"/>
      <c r="BZ130" s="3"/>
      <c r="CA130" s="3"/>
      <c r="CB130" s="4"/>
      <c r="CD130" s="18">
        <f t="shared" si="4"/>
        <v>0</v>
      </c>
      <c r="CE130" s="18">
        <f t="shared" si="5"/>
        <v>0</v>
      </c>
      <c r="CF130" s="19" t="e">
        <f t="shared" si="7"/>
        <v>#N/A</v>
      </c>
    </row>
    <row r="131" spans="1:84">
      <c r="A131" s="2">
        <v>40025</v>
      </c>
      <c r="B131" s="3">
        <v>24418.851283226013</v>
      </c>
      <c r="C131" s="3">
        <v>67406.939863324165</v>
      </c>
      <c r="D131" s="4">
        <f t="shared" si="6"/>
        <v>36.226019654264427</v>
      </c>
      <c r="J131" s="3">
        <v>3871.2731829833983</v>
      </c>
      <c r="K131" s="3">
        <v>20189.719942092896</v>
      </c>
      <c r="L131" s="4">
        <v>19.174476882724388</v>
      </c>
      <c r="N131" s="3">
        <v>91.052001953125</v>
      </c>
      <c r="O131" s="3">
        <v>181</v>
      </c>
      <c r="P131" s="4">
        <v>50.304973454765189</v>
      </c>
      <c r="R131" s="3">
        <v>110</v>
      </c>
      <c r="S131" s="3">
        <v>220</v>
      </c>
      <c r="T131" s="4">
        <v>50</v>
      </c>
      <c r="V131" s="3">
        <v>190.10749999999999</v>
      </c>
      <c r="W131" s="3">
        <v>824</v>
      </c>
      <c r="X131" s="4">
        <v>23.07129854368932</v>
      </c>
      <c r="Z131" s="3">
        <v>215.13400024414062</v>
      </c>
      <c r="AA131" s="3">
        <v>1124.7600002288818</v>
      </c>
      <c r="AB131" s="4">
        <v>19.12710268860576</v>
      </c>
      <c r="AD131" s="3">
        <v>11243.116098632812</v>
      </c>
      <c r="AE131" s="3">
        <v>17164.089939117432</v>
      </c>
      <c r="AF131" s="4">
        <v>65.5037123349572</v>
      </c>
      <c r="AG131"/>
      <c r="AH131" s="3">
        <v>125.5</v>
      </c>
      <c r="AI131" s="3">
        <v>570</v>
      </c>
      <c r="AJ131" s="4">
        <v>22.017543859649123</v>
      </c>
      <c r="AL131" s="3">
        <v>843.67209716796879</v>
      </c>
      <c r="AM131" s="3">
        <v>2402.6599884033203</v>
      </c>
      <c r="AN131" s="4">
        <v>35.114086106233792</v>
      </c>
      <c r="AP131" s="3"/>
      <c r="AQ131" s="3"/>
      <c r="AR131" s="4"/>
      <c r="AT131" s="3">
        <v>453.98245361328122</v>
      </c>
      <c r="AU131" s="3">
        <v>1197.2299957275391</v>
      </c>
      <c r="AV131" s="4">
        <v>37.919401888807734</v>
      </c>
      <c r="AX131" s="3">
        <v>1521.1957759094239</v>
      </c>
      <c r="AY131" s="3">
        <v>7409.840000629425</v>
      </c>
      <c r="AZ131" s="4">
        <v>20.529401117705738</v>
      </c>
      <c r="BB131" s="3">
        <v>3177.6573981475831</v>
      </c>
      <c r="BC131" s="3">
        <v>10288.090018987656</v>
      </c>
      <c r="BD131" s="4">
        <v>30.88675733088369</v>
      </c>
      <c r="BF131" s="3">
        <v>1785.540542640686</v>
      </c>
      <c r="BG131" s="3">
        <v>4094.399999499321</v>
      </c>
      <c r="BH131" s="4">
        <v>43.609333305466706</v>
      </c>
      <c r="BJ131" s="3">
        <v>110.30084228515625</v>
      </c>
      <c r="BK131" s="3">
        <v>600.1099853515625</v>
      </c>
      <c r="BL131" s="4">
        <v>18.380104477104926</v>
      </c>
      <c r="BN131" s="3">
        <v>593.31938964843755</v>
      </c>
      <c r="BO131" s="3">
        <v>701.03999328613281</v>
      </c>
      <c r="BP131" s="4">
        <v>84.634171421126254</v>
      </c>
      <c r="BR131" s="3">
        <v>87</v>
      </c>
      <c r="BS131" s="3">
        <v>440</v>
      </c>
      <c r="BT131" s="4">
        <v>19.772727272727273</v>
      </c>
      <c r="BV131" s="3"/>
      <c r="BW131" s="3"/>
      <c r="BX131" s="4"/>
      <c r="BZ131" s="3"/>
      <c r="CA131" s="3"/>
      <c r="CB131" s="4"/>
      <c r="CD131" s="18">
        <f t="shared" si="4"/>
        <v>0</v>
      </c>
      <c r="CE131" s="18">
        <f t="shared" si="5"/>
        <v>0</v>
      </c>
      <c r="CF131" s="19" t="e">
        <f t="shared" si="7"/>
        <v>#N/A</v>
      </c>
    </row>
    <row r="132" spans="1:84">
      <c r="A132" s="2">
        <v>40056</v>
      </c>
      <c r="B132" s="3">
        <v>24728.357082176208</v>
      </c>
      <c r="C132" s="3">
        <v>68878.839876294136</v>
      </c>
      <c r="D132" s="4">
        <f t="shared" si="6"/>
        <v>35.901239229040655</v>
      </c>
      <c r="J132" s="3">
        <v>3901.0271844482422</v>
      </c>
      <c r="K132" s="3">
        <v>20241.919942855835</v>
      </c>
      <c r="L132" s="4">
        <v>19.272021603983607</v>
      </c>
      <c r="N132" s="3">
        <v>91.052001953125</v>
      </c>
      <c r="O132" s="3">
        <v>181</v>
      </c>
      <c r="P132" s="4">
        <v>50.304973454765189</v>
      </c>
      <c r="R132" s="3">
        <v>110</v>
      </c>
      <c r="S132" s="3">
        <v>220</v>
      </c>
      <c r="T132" s="4">
        <v>50</v>
      </c>
      <c r="V132" s="3">
        <v>166.08250000000001</v>
      </c>
      <c r="W132" s="3">
        <v>669</v>
      </c>
      <c r="X132" s="4">
        <v>24.825485799701045</v>
      </c>
      <c r="Z132" s="3">
        <v>273.63400024414062</v>
      </c>
      <c r="AA132" s="3">
        <v>1424.7600002288818</v>
      </c>
      <c r="AB132" s="4">
        <v>19.205620609799716</v>
      </c>
      <c r="AD132" s="3">
        <v>11243.116098632812</v>
      </c>
      <c r="AE132" s="3">
        <v>17164.089939117432</v>
      </c>
      <c r="AF132" s="4">
        <v>65.5037123349572</v>
      </c>
      <c r="AG132"/>
      <c r="AH132" s="3">
        <v>125.5</v>
      </c>
      <c r="AI132" s="3">
        <v>570</v>
      </c>
      <c r="AJ132" s="4">
        <v>22.017543859649123</v>
      </c>
      <c r="AL132" s="3">
        <v>843.67209716796879</v>
      </c>
      <c r="AM132" s="3">
        <v>2402.6599884033203</v>
      </c>
      <c r="AN132" s="4">
        <v>35.114086106233792</v>
      </c>
      <c r="AP132" s="3"/>
      <c r="AQ132" s="3"/>
      <c r="AR132" s="4"/>
      <c r="AT132" s="3">
        <v>453.98245361328122</v>
      </c>
      <c r="AU132" s="3">
        <v>1197.2299957275391</v>
      </c>
      <c r="AV132" s="4">
        <v>37.919401888807734</v>
      </c>
      <c r="AX132" s="3">
        <v>1521.1957759094239</v>
      </c>
      <c r="AY132" s="3">
        <v>7409.840000629425</v>
      </c>
      <c r="AZ132" s="4">
        <v>20.529401117705738</v>
      </c>
      <c r="BB132" s="3">
        <v>3334.2532971954347</v>
      </c>
      <c r="BC132" s="3">
        <v>10718.210014104843</v>
      </c>
      <c r="BD132" s="4">
        <v>31.108303464922383</v>
      </c>
      <c r="BF132" s="3">
        <v>1785.540542640686</v>
      </c>
      <c r="BG132" s="3">
        <v>4094.399999499321</v>
      </c>
      <c r="BH132" s="4">
        <v>43.609333305466706</v>
      </c>
      <c r="BJ132" s="3">
        <v>110.30084228515625</v>
      </c>
      <c r="BK132" s="3">
        <v>600.1099853515625</v>
      </c>
      <c r="BL132" s="4">
        <v>18.380104477104926</v>
      </c>
      <c r="BN132" s="3">
        <v>682.00028808593754</v>
      </c>
      <c r="BO132" s="3">
        <v>1545.6200103759766</v>
      </c>
      <c r="BP132" s="4">
        <v>44.124706170182087</v>
      </c>
      <c r="BR132" s="3">
        <v>87</v>
      </c>
      <c r="BS132" s="3">
        <v>440</v>
      </c>
      <c r="BT132" s="4">
        <v>19.772727272727273</v>
      </c>
      <c r="BV132" s="3"/>
      <c r="BW132" s="3"/>
      <c r="BX132" s="4"/>
      <c r="BZ132" s="3"/>
      <c r="CA132" s="3"/>
      <c r="CB132" s="4"/>
      <c r="CD132" s="18">
        <f t="shared" si="4"/>
        <v>0</v>
      </c>
      <c r="CE132" s="18">
        <f t="shared" si="5"/>
        <v>0</v>
      </c>
      <c r="CF132" s="19" t="e">
        <f t="shared" si="7"/>
        <v>#N/A</v>
      </c>
    </row>
    <row r="133" spans="1:84">
      <c r="A133" s="2">
        <v>40086</v>
      </c>
      <c r="B133" s="3">
        <v>25093.494760398866</v>
      </c>
      <c r="C133" s="3">
        <v>69749.669887661934</v>
      </c>
      <c r="D133" s="4">
        <f t="shared" si="6"/>
        <v>35.97650684342188</v>
      </c>
      <c r="J133" s="3">
        <v>3901.0271844482422</v>
      </c>
      <c r="K133" s="3">
        <v>20241.919942855835</v>
      </c>
      <c r="L133" s="4">
        <v>19.272021603983607</v>
      </c>
      <c r="N133" s="3">
        <v>91.052001953125</v>
      </c>
      <c r="O133" s="3">
        <v>181</v>
      </c>
      <c r="P133" s="4">
        <v>50.304973454765189</v>
      </c>
      <c r="R133" s="3">
        <v>134.5</v>
      </c>
      <c r="S133" s="3">
        <v>416</v>
      </c>
      <c r="T133" s="4">
        <v>32.331730769230774</v>
      </c>
      <c r="V133" s="3">
        <v>166.08250000000001</v>
      </c>
      <c r="W133" s="3">
        <v>669</v>
      </c>
      <c r="X133" s="4">
        <v>24.825485799701045</v>
      </c>
      <c r="Z133" s="3">
        <v>387.63400024414062</v>
      </c>
      <c r="AA133" s="3">
        <v>1724.7600002288818</v>
      </c>
      <c r="AB133" s="4">
        <v>22.474663152711113</v>
      </c>
      <c r="AD133" s="3">
        <v>11243.116098632812</v>
      </c>
      <c r="AE133" s="3">
        <v>17164.089939117432</v>
      </c>
      <c r="AF133" s="4">
        <v>65.5037123349572</v>
      </c>
      <c r="AG133"/>
      <c r="AH133" s="3">
        <v>125.5</v>
      </c>
      <c r="AI133" s="3">
        <v>570</v>
      </c>
      <c r="AJ133" s="4">
        <v>22.017543859649123</v>
      </c>
      <c r="AL133" s="3">
        <v>899.95070068359371</v>
      </c>
      <c r="AM133" s="3">
        <v>2524.6599884033203</v>
      </c>
      <c r="AN133" s="4">
        <v>35.646411984876927</v>
      </c>
      <c r="AP133" s="3"/>
      <c r="AQ133" s="3"/>
      <c r="AR133" s="4"/>
      <c r="AT133" s="3">
        <v>453.98245361328122</v>
      </c>
      <c r="AU133" s="3">
        <v>1197.2299957275391</v>
      </c>
      <c r="AV133" s="4">
        <v>37.919401888807734</v>
      </c>
      <c r="AX133" s="3">
        <v>1579.8617915344239</v>
      </c>
      <c r="AY133" s="3">
        <v>7481.2399945259094</v>
      </c>
      <c r="AZ133" s="4">
        <v>21.117646174837635</v>
      </c>
      <c r="BB133" s="3">
        <v>3350.4557971954346</v>
      </c>
      <c r="BC133" s="3">
        <v>10957.210014104843</v>
      </c>
      <c r="BD133" s="4">
        <v>30.577636030362719</v>
      </c>
      <c r="BF133" s="3">
        <v>1966.3001446914673</v>
      </c>
      <c r="BG133" s="3">
        <v>4358.6000059843063</v>
      </c>
      <c r="BH133" s="4">
        <v>45.113112971866201</v>
      </c>
      <c r="BJ133" s="3">
        <v>25.03179931640625</v>
      </c>
      <c r="BK133" s="3">
        <v>278.33999633789063</v>
      </c>
      <c r="BL133" s="4">
        <v>8.9932455434895218</v>
      </c>
      <c r="BN133" s="3">
        <v>682.00028808593754</v>
      </c>
      <c r="BO133" s="3">
        <v>1545.6200103759766</v>
      </c>
      <c r="BP133" s="4">
        <v>44.124706170182087</v>
      </c>
      <c r="BR133" s="3">
        <v>87</v>
      </c>
      <c r="BS133" s="3">
        <v>440</v>
      </c>
      <c r="BT133" s="4">
        <v>19.772727272727273</v>
      </c>
      <c r="BV133" s="3"/>
      <c r="BW133" s="3"/>
      <c r="BX133" s="4"/>
      <c r="BZ133" s="3"/>
      <c r="CA133" s="3"/>
      <c r="CB133" s="4"/>
      <c r="CD133" s="18">
        <f t="shared" ref="CD133:CD196" si="8">INDEX($A$1:$CB$412, ROW(), MATCH($R$237,$A$4:$CB$4, 0)-2)</f>
        <v>0</v>
      </c>
      <c r="CE133" s="18">
        <f t="shared" ref="CE133:CE196" si="9">INDEX($A$1:$CB$412, ROW(), MATCH($R$237,$A$4:$CB$4, 0)-1)</f>
        <v>0</v>
      </c>
      <c r="CF133" s="19" t="e">
        <f t="shared" si="7"/>
        <v>#N/A</v>
      </c>
    </row>
    <row r="134" spans="1:84">
      <c r="A134" s="2">
        <v>40117</v>
      </c>
      <c r="B134" s="3">
        <v>25300.901355857848</v>
      </c>
      <c r="C134" s="3">
        <v>70024.159880757332</v>
      </c>
      <c r="D134" s="4">
        <f t="shared" ref="D134:D197" si="10">(B134/C134)*100</f>
        <v>36.131674266342102</v>
      </c>
      <c r="J134" s="3">
        <v>3901.0271844482422</v>
      </c>
      <c r="K134" s="3">
        <v>20241.919942855835</v>
      </c>
      <c r="L134" s="4">
        <v>19.272021603983607</v>
      </c>
      <c r="N134" s="3">
        <v>91.052001953125</v>
      </c>
      <c r="O134" s="3">
        <v>181</v>
      </c>
      <c r="P134" s="4">
        <v>50.304973454765189</v>
      </c>
      <c r="R134" s="3">
        <v>134.5</v>
      </c>
      <c r="S134" s="3">
        <v>416</v>
      </c>
      <c r="T134" s="4">
        <v>32.331730769230774</v>
      </c>
      <c r="V134" s="3">
        <v>166.08250000000001</v>
      </c>
      <c r="W134" s="3">
        <v>669</v>
      </c>
      <c r="X134" s="4">
        <v>24.825485799701045</v>
      </c>
      <c r="Z134" s="3">
        <v>387.63400024414062</v>
      </c>
      <c r="AA134" s="3">
        <v>1724.7600002288818</v>
      </c>
      <c r="AB134" s="4">
        <v>22.474663152711113</v>
      </c>
      <c r="AD134" s="3">
        <v>11243.116098632812</v>
      </c>
      <c r="AE134" s="3">
        <v>17164.089939117432</v>
      </c>
      <c r="AF134" s="4">
        <v>65.5037123349572</v>
      </c>
      <c r="AG134"/>
      <c r="AH134" s="3">
        <v>125.5</v>
      </c>
      <c r="AI134" s="3">
        <v>570</v>
      </c>
      <c r="AJ134" s="4">
        <v>22.017543859649123</v>
      </c>
      <c r="AL134" s="3">
        <v>899.95070068359371</v>
      </c>
      <c r="AM134" s="3">
        <v>2524.6599884033203</v>
      </c>
      <c r="AN134" s="4">
        <v>35.646411984876927</v>
      </c>
      <c r="AP134" s="3"/>
      <c r="AQ134" s="3"/>
      <c r="AR134" s="4"/>
      <c r="AT134" s="3">
        <v>453.98245361328122</v>
      </c>
      <c r="AU134" s="3">
        <v>1197.2299957275391</v>
      </c>
      <c r="AV134" s="4">
        <v>37.919401888807734</v>
      </c>
      <c r="AX134" s="3">
        <v>1579.8617915344239</v>
      </c>
      <c r="AY134" s="3">
        <v>7481.2399945259094</v>
      </c>
      <c r="AZ134" s="4">
        <v>21.117646174837635</v>
      </c>
      <c r="BB134" s="3">
        <v>3350.4557971954346</v>
      </c>
      <c r="BC134" s="3">
        <v>10957.210014104843</v>
      </c>
      <c r="BD134" s="4">
        <v>30.577636030362719</v>
      </c>
      <c r="BF134" s="3">
        <v>2173.7067401504519</v>
      </c>
      <c r="BG134" s="3">
        <v>4633.0899990797043</v>
      </c>
      <c r="BH134" s="4">
        <v>46.916997955624154</v>
      </c>
      <c r="BJ134" s="3">
        <v>25.03179931640625</v>
      </c>
      <c r="BK134" s="3">
        <v>278.33999633789063</v>
      </c>
      <c r="BL134" s="4">
        <v>8.9932455434895218</v>
      </c>
      <c r="BN134" s="3">
        <v>682.00028808593754</v>
      </c>
      <c r="BO134" s="3">
        <v>1545.6200103759766</v>
      </c>
      <c r="BP134" s="4">
        <v>44.124706170182087</v>
      </c>
      <c r="BR134" s="3">
        <v>87</v>
      </c>
      <c r="BS134" s="3">
        <v>440</v>
      </c>
      <c r="BT134" s="4">
        <v>19.772727272727273</v>
      </c>
      <c r="BV134" s="3"/>
      <c r="BW134" s="3"/>
      <c r="BX134" s="4"/>
      <c r="BZ134" s="3"/>
      <c r="CA134" s="3"/>
      <c r="CB134" s="4"/>
      <c r="CD134" s="18">
        <f t="shared" si="8"/>
        <v>0</v>
      </c>
      <c r="CE134" s="18">
        <f t="shared" si="9"/>
        <v>0</v>
      </c>
      <c r="CF134" s="19" t="e">
        <f t="shared" ref="CF134:CF197" si="11">IFERROR((CD134/CE134)*100, NA())</f>
        <v>#N/A</v>
      </c>
    </row>
    <row r="135" spans="1:84">
      <c r="A135" s="2">
        <v>40147</v>
      </c>
      <c r="B135" s="3">
        <v>25734.588855857848</v>
      </c>
      <c r="C135" s="3">
        <v>70671.659880757332</v>
      </c>
      <c r="D135" s="4">
        <f t="shared" si="10"/>
        <v>36.414298035845242</v>
      </c>
      <c r="J135" s="3">
        <v>3901.0271844482422</v>
      </c>
      <c r="K135" s="3">
        <v>20241.919942855835</v>
      </c>
      <c r="L135" s="4">
        <v>19.272021603983607</v>
      </c>
      <c r="N135" s="3">
        <v>91.052001953125</v>
      </c>
      <c r="O135" s="3">
        <v>181</v>
      </c>
      <c r="P135" s="4">
        <v>50.304973454765189</v>
      </c>
      <c r="R135" s="3">
        <v>134.5</v>
      </c>
      <c r="S135" s="3">
        <v>416</v>
      </c>
      <c r="T135" s="4">
        <v>32.331730769230774</v>
      </c>
      <c r="V135" s="3">
        <v>166.08250000000001</v>
      </c>
      <c r="W135" s="3">
        <v>669</v>
      </c>
      <c r="X135" s="4">
        <v>24.825485799701045</v>
      </c>
      <c r="Z135" s="3">
        <v>821.32150024414068</v>
      </c>
      <c r="AA135" s="3">
        <v>2372.2600002288818</v>
      </c>
      <c r="AB135" s="4">
        <v>34.621900641788734</v>
      </c>
      <c r="AD135" s="3">
        <v>11243.116098632812</v>
      </c>
      <c r="AE135" s="3">
        <v>17164.089939117432</v>
      </c>
      <c r="AF135" s="4">
        <v>65.5037123349572</v>
      </c>
      <c r="AG135"/>
      <c r="AH135" s="3">
        <v>125.5</v>
      </c>
      <c r="AI135" s="3">
        <v>570</v>
      </c>
      <c r="AJ135" s="4">
        <v>22.017543859649123</v>
      </c>
      <c r="AL135" s="3">
        <v>899.95070068359371</v>
      </c>
      <c r="AM135" s="3">
        <v>2524.6599884033203</v>
      </c>
      <c r="AN135" s="4">
        <v>35.646411984876927</v>
      </c>
      <c r="AP135" s="3"/>
      <c r="AQ135" s="3"/>
      <c r="AR135" s="4"/>
      <c r="AT135" s="3">
        <v>453.98245361328122</v>
      </c>
      <c r="AU135" s="3">
        <v>1197.2299957275391</v>
      </c>
      <c r="AV135" s="4">
        <v>37.919401888807734</v>
      </c>
      <c r="AX135" s="3">
        <v>1579.8617915344239</v>
      </c>
      <c r="AY135" s="3">
        <v>7481.2399945259094</v>
      </c>
      <c r="AZ135" s="4">
        <v>21.117646174837635</v>
      </c>
      <c r="BB135" s="3">
        <v>3350.4557971954346</v>
      </c>
      <c r="BC135" s="3">
        <v>10957.210014104843</v>
      </c>
      <c r="BD135" s="4">
        <v>30.577636030362719</v>
      </c>
      <c r="BF135" s="3">
        <v>2173.7067401504519</v>
      </c>
      <c r="BG135" s="3">
        <v>4633.0899990797043</v>
      </c>
      <c r="BH135" s="4">
        <v>46.916997955624154</v>
      </c>
      <c r="BJ135" s="3">
        <v>25.03179931640625</v>
      </c>
      <c r="BK135" s="3">
        <v>278.33999633789063</v>
      </c>
      <c r="BL135" s="4">
        <v>8.9932455434895218</v>
      </c>
      <c r="BN135" s="3">
        <v>682.00028808593754</v>
      </c>
      <c r="BO135" s="3">
        <v>1545.6200103759766</v>
      </c>
      <c r="BP135" s="4">
        <v>44.124706170182087</v>
      </c>
      <c r="BR135" s="3">
        <v>87</v>
      </c>
      <c r="BS135" s="3">
        <v>440</v>
      </c>
      <c r="BT135" s="4">
        <v>19.772727272727273</v>
      </c>
      <c r="BV135" s="3"/>
      <c r="BW135" s="3"/>
      <c r="BX135" s="4"/>
      <c r="BZ135" s="3"/>
      <c r="CA135" s="3"/>
      <c r="CB135" s="4"/>
      <c r="CD135" s="18">
        <f t="shared" si="8"/>
        <v>0</v>
      </c>
      <c r="CE135" s="18">
        <f t="shared" si="9"/>
        <v>0</v>
      </c>
      <c r="CF135" s="19" t="e">
        <f t="shared" si="11"/>
        <v>#N/A</v>
      </c>
    </row>
    <row r="136" spans="1:84">
      <c r="A136" s="2">
        <v>40178</v>
      </c>
      <c r="B136" s="3">
        <v>26425.577600975037</v>
      </c>
      <c r="C136" s="3">
        <v>73016.979853749275</v>
      </c>
      <c r="D136" s="4">
        <f t="shared" si="10"/>
        <v>36.191003317179977</v>
      </c>
      <c r="J136" s="3">
        <v>3901.0271844482422</v>
      </c>
      <c r="K136" s="3">
        <v>20241.919942855835</v>
      </c>
      <c r="L136" s="4">
        <v>19.272021603983607</v>
      </c>
      <c r="N136" s="3">
        <v>276.654658203125</v>
      </c>
      <c r="O136" s="3">
        <v>426.02000427246094</v>
      </c>
      <c r="P136" s="4">
        <v>64.939358581431918</v>
      </c>
      <c r="R136" s="3">
        <v>134.5</v>
      </c>
      <c r="S136" s="3">
        <v>416</v>
      </c>
      <c r="T136" s="4">
        <v>32.331730769230774</v>
      </c>
      <c r="V136" s="3">
        <v>225.3514990234375</v>
      </c>
      <c r="W136" s="3">
        <v>838.33999633789063</v>
      </c>
      <c r="X136" s="4">
        <v>26.880680870271899</v>
      </c>
      <c r="Z136" s="3">
        <v>821.32150024414068</v>
      </c>
      <c r="AA136" s="3">
        <v>2372.2600002288818</v>
      </c>
      <c r="AB136" s="4">
        <v>34.621900641788734</v>
      </c>
      <c r="AD136" s="3">
        <v>11243.116098632812</v>
      </c>
      <c r="AE136" s="3">
        <v>17164.089939117432</v>
      </c>
      <c r="AF136" s="4">
        <v>65.5037123349572</v>
      </c>
      <c r="AG136"/>
      <c r="AH136" s="3">
        <v>125.5</v>
      </c>
      <c r="AI136" s="3">
        <v>570</v>
      </c>
      <c r="AJ136" s="4">
        <v>22.017543859649123</v>
      </c>
      <c r="AL136" s="3">
        <v>899.95070068359371</v>
      </c>
      <c r="AM136" s="3">
        <v>2524.6599884033203</v>
      </c>
      <c r="AN136" s="4">
        <v>35.646411984876927</v>
      </c>
      <c r="AP136" s="3"/>
      <c r="AQ136" s="3"/>
      <c r="AR136" s="4"/>
      <c r="AT136" s="3">
        <v>453.98245361328122</v>
      </c>
      <c r="AU136" s="3">
        <v>1197.2299957275391</v>
      </c>
      <c r="AV136" s="4">
        <v>37.919401888807734</v>
      </c>
      <c r="AX136" s="3">
        <v>1581.6617915344239</v>
      </c>
      <c r="AY136" s="3">
        <v>8081.2399945259094</v>
      </c>
      <c r="AZ136" s="4">
        <v>19.572018559104961</v>
      </c>
      <c r="BB136" s="3">
        <v>3350.4557971954346</v>
      </c>
      <c r="BC136" s="3">
        <v>10957.210014104843</v>
      </c>
      <c r="BD136" s="4">
        <v>30.577636030362719</v>
      </c>
      <c r="BF136" s="3">
        <v>2286.7854413223267</v>
      </c>
      <c r="BG136" s="3">
        <v>4754.6799954175949</v>
      </c>
      <c r="BH136" s="4">
        <v>48.095464753174888</v>
      </c>
      <c r="BJ136" s="3">
        <v>60.311799316406251</v>
      </c>
      <c r="BK136" s="3">
        <v>366.53999328613281</v>
      </c>
      <c r="BL136" s="4">
        <v>16.454357074570289</v>
      </c>
      <c r="BN136" s="3">
        <v>915.22117675781249</v>
      </c>
      <c r="BO136" s="3">
        <v>2561.7899894714355</v>
      </c>
      <c r="BP136" s="4">
        <v>35.725847181823305</v>
      </c>
      <c r="BR136" s="3">
        <v>87</v>
      </c>
      <c r="BS136" s="3">
        <v>440</v>
      </c>
      <c r="BT136" s="4">
        <v>19.772727272727273</v>
      </c>
      <c r="BV136" s="3">
        <v>62.737499999999997</v>
      </c>
      <c r="BW136" s="3">
        <v>105</v>
      </c>
      <c r="BX136" s="4">
        <v>59.749999999999993</v>
      </c>
      <c r="BZ136" s="3"/>
      <c r="CA136" s="3"/>
      <c r="CB136" s="4"/>
      <c r="CD136" s="18">
        <f t="shared" si="8"/>
        <v>0</v>
      </c>
      <c r="CE136" s="18">
        <f t="shared" si="9"/>
        <v>0</v>
      </c>
      <c r="CF136" s="19" t="e">
        <f t="shared" si="11"/>
        <v>#N/A</v>
      </c>
    </row>
    <row r="137" spans="1:84">
      <c r="A137" s="2">
        <v>40209</v>
      </c>
      <c r="B137" s="3">
        <v>26122.419200859069</v>
      </c>
      <c r="C137" s="3">
        <v>72161.949853539467</v>
      </c>
      <c r="D137" s="4">
        <f t="shared" si="10"/>
        <v>36.199713635617329</v>
      </c>
      <c r="J137" s="3">
        <v>3901.0271844482422</v>
      </c>
      <c r="K137" s="3">
        <v>20241.919942855835</v>
      </c>
      <c r="L137" s="4">
        <v>19.272021603983607</v>
      </c>
      <c r="N137" s="3">
        <v>276.654658203125</v>
      </c>
      <c r="O137" s="3">
        <v>426.02000427246094</v>
      </c>
      <c r="P137" s="4">
        <v>64.939358581431918</v>
      </c>
      <c r="R137" s="3">
        <v>134.5</v>
      </c>
      <c r="S137" s="3">
        <v>416</v>
      </c>
      <c r="T137" s="4">
        <v>32.331730769230774</v>
      </c>
      <c r="V137" s="3">
        <v>225.3514990234375</v>
      </c>
      <c r="W137" s="3">
        <v>838.33999633789063</v>
      </c>
      <c r="X137" s="4">
        <v>26.880680870271899</v>
      </c>
      <c r="Z137" s="3">
        <v>821.32150024414068</v>
      </c>
      <c r="AA137" s="3">
        <v>2372.2600002288818</v>
      </c>
      <c r="AB137" s="4">
        <v>34.621900641788734</v>
      </c>
      <c r="AD137" s="3">
        <v>11243.116098632812</v>
      </c>
      <c r="AE137" s="3">
        <v>17164.089939117432</v>
      </c>
      <c r="AF137" s="4">
        <v>65.5037123349572</v>
      </c>
      <c r="AG137"/>
      <c r="AH137" s="3">
        <v>125.5</v>
      </c>
      <c r="AI137" s="3">
        <v>570</v>
      </c>
      <c r="AJ137" s="4">
        <v>22.017543859649123</v>
      </c>
      <c r="AL137" s="3">
        <v>899.95070068359371</v>
      </c>
      <c r="AM137" s="3">
        <v>2524.6599884033203</v>
      </c>
      <c r="AN137" s="4">
        <v>35.646411984876927</v>
      </c>
      <c r="AP137" s="3"/>
      <c r="AQ137" s="3"/>
      <c r="AR137" s="4"/>
      <c r="AT137" s="3">
        <v>443.48245361328122</v>
      </c>
      <c r="AU137" s="3">
        <v>897.22999572753906</v>
      </c>
      <c r="AV137" s="4">
        <v>49.427956680569238</v>
      </c>
      <c r="AX137" s="3">
        <v>1580.2533914184571</v>
      </c>
      <c r="AY137" s="3">
        <v>8076.2099943161011</v>
      </c>
      <c r="AZ137" s="4">
        <v>19.566769468978798</v>
      </c>
      <c r="BB137" s="3">
        <v>3350.4557971954346</v>
      </c>
      <c r="BC137" s="3">
        <v>10957.210014104843</v>
      </c>
      <c r="BD137" s="4">
        <v>30.577636030362719</v>
      </c>
      <c r="BF137" s="3">
        <v>1995.5354413223267</v>
      </c>
      <c r="BG137" s="3">
        <v>4204.6799954175949</v>
      </c>
      <c r="BH137" s="4">
        <v>47.459864805339052</v>
      </c>
      <c r="BJ137" s="3">
        <v>60.311799316406251</v>
      </c>
      <c r="BK137" s="3">
        <v>366.53999328613281</v>
      </c>
      <c r="BL137" s="4">
        <v>16.454357074570289</v>
      </c>
      <c r="BN137" s="3">
        <v>915.22117675781249</v>
      </c>
      <c r="BO137" s="3">
        <v>2561.7899894714355</v>
      </c>
      <c r="BP137" s="4">
        <v>35.725847181823305</v>
      </c>
      <c r="BR137" s="3">
        <v>87</v>
      </c>
      <c r="BS137" s="3">
        <v>440</v>
      </c>
      <c r="BT137" s="4">
        <v>19.772727272727273</v>
      </c>
      <c r="BV137" s="3">
        <v>62.737499999999997</v>
      </c>
      <c r="BW137" s="3">
        <v>105</v>
      </c>
      <c r="BX137" s="4">
        <v>59.749999999999993</v>
      </c>
      <c r="BZ137" s="3"/>
      <c r="CA137" s="3"/>
      <c r="CB137" s="4"/>
      <c r="CD137" s="18">
        <f t="shared" si="8"/>
        <v>0</v>
      </c>
      <c r="CE137" s="18">
        <f t="shared" si="9"/>
        <v>0</v>
      </c>
      <c r="CF137" s="19" t="e">
        <f t="shared" si="11"/>
        <v>#N/A</v>
      </c>
    </row>
    <row r="138" spans="1:84">
      <c r="A138" s="2">
        <v>40237</v>
      </c>
      <c r="B138" s="3">
        <v>28530.43567943573</v>
      </c>
      <c r="C138" s="3">
        <v>76044.329894661903</v>
      </c>
      <c r="D138" s="4">
        <f t="shared" si="10"/>
        <v>37.518163049048695</v>
      </c>
      <c r="J138" s="3">
        <v>3901.0271844482422</v>
      </c>
      <c r="K138" s="3">
        <v>20241.919942855835</v>
      </c>
      <c r="L138" s="4">
        <v>19.272021603983607</v>
      </c>
      <c r="N138" s="3">
        <v>380.85135650634766</v>
      </c>
      <c r="O138" s="3">
        <v>767.59000587463379</v>
      </c>
      <c r="P138" s="4">
        <v>49.616507978420707</v>
      </c>
      <c r="R138" s="3">
        <v>134.5</v>
      </c>
      <c r="S138" s="3">
        <v>416</v>
      </c>
      <c r="T138" s="4">
        <v>32.331730769230774</v>
      </c>
      <c r="V138" s="3">
        <v>126.9139990234375</v>
      </c>
      <c r="W138" s="3">
        <v>663.33999633789063</v>
      </c>
      <c r="X138" s="4">
        <v>19.132571490350831</v>
      </c>
      <c r="Z138" s="3">
        <v>821.32150024414068</v>
      </c>
      <c r="AA138" s="3">
        <v>2372.2600002288818</v>
      </c>
      <c r="AB138" s="4">
        <v>34.621900641788734</v>
      </c>
      <c r="AD138" s="3">
        <v>11243.116098632812</v>
      </c>
      <c r="AE138" s="3">
        <v>17164.089939117432</v>
      </c>
      <c r="AF138" s="4">
        <v>65.5037123349572</v>
      </c>
      <c r="AG138"/>
      <c r="AH138" s="3">
        <v>125.5</v>
      </c>
      <c r="AI138" s="3">
        <v>570</v>
      </c>
      <c r="AJ138" s="4">
        <v>22.017543859649123</v>
      </c>
      <c r="AL138" s="3">
        <v>1146.4996069335937</v>
      </c>
      <c r="AM138" s="3">
        <v>3606.9199981689453</v>
      </c>
      <c r="AN138" s="4">
        <v>31.786111350282642</v>
      </c>
      <c r="AP138" s="3"/>
      <c r="AQ138" s="3"/>
      <c r="AR138" s="4"/>
      <c r="AT138" s="3">
        <v>443.48245361328122</v>
      </c>
      <c r="AU138" s="3">
        <v>897.22999572753906</v>
      </c>
      <c r="AV138" s="4">
        <v>49.427956680569238</v>
      </c>
      <c r="AX138" s="3">
        <v>1703.6723904418945</v>
      </c>
      <c r="AY138" s="3">
        <v>8433.2299947738647</v>
      </c>
      <c r="AZ138" s="4">
        <v>20.201896444158084</v>
      </c>
      <c r="BB138" s="3">
        <v>3350.4557971954346</v>
      </c>
      <c r="BC138" s="3">
        <v>10957.210014104843</v>
      </c>
      <c r="BD138" s="4">
        <v>30.577636030362719</v>
      </c>
      <c r="BF138" s="3">
        <v>4027.8248163223266</v>
      </c>
      <c r="BG138" s="3">
        <v>6481.2100247144699</v>
      </c>
      <c r="BH138" s="4">
        <v>62.146185680810007</v>
      </c>
      <c r="BJ138" s="3">
        <v>60.311799316406251</v>
      </c>
      <c r="BK138" s="3">
        <v>366.53999328613281</v>
      </c>
      <c r="BL138" s="4">
        <v>16.454357074570289</v>
      </c>
      <c r="BN138" s="3">
        <v>915.22117675781249</v>
      </c>
      <c r="BO138" s="3">
        <v>2561.7899894714355</v>
      </c>
      <c r="BP138" s="4">
        <v>35.725847181823305</v>
      </c>
      <c r="BR138" s="3">
        <v>87</v>
      </c>
      <c r="BS138" s="3">
        <v>440</v>
      </c>
      <c r="BT138" s="4">
        <v>19.772727272727273</v>
      </c>
      <c r="BV138" s="3">
        <v>62.737499999999997</v>
      </c>
      <c r="BW138" s="3">
        <v>105</v>
      </c>
      <c r="BX138" s="4">
        <v>59.749999999999993</v>
      </c>
      <c r="BZ138" s="3"/>
      <c r="CA138" s="3"/>
      <c r="CB138" s="4"/>
      <c r="CD138" s="18">
        <f t="shared" si="8"/>
        <v>0</v>
      </c>
      <c r="CE138" s="18">
        <f t="shared" si="9"/>
        <v>0</v>
      </c>
      <c r="CF138" s="19" t="e">
        <f t="shared" si="11"/>
        <v>#N/A</v>
      </c>
    </row>
    <row r="139" spans="1:84">
      <c r="A139" s="2">
        <v>40268</v>
      </c>
      <c r="B139" s="3">
        <v>28530.43567943573</v>
      </c>
      <c r="C139" s="3">
        <v>76044.329894661903</v>
      </c>
      <c r="D139" s="4">
        <f t="shared" si="10"/>
        <v>37.518163049048695</v>
      </c>
      <c r="J139" s="3">
        <v>3901.0271844482422</v>
      </c>
      <c r="K139" s="3">
        <v>20241.919942855835</v>
      </c>
      <c r="L139" s="4">
        <v>19.272021603983607</v>
      </c>
      <c r="N139" s="3">
        <v>380.85135650634766</v>
      </c>
      <c r="O139" s="3">
        <v>767.59000587463379</v>
      </c>
      <c r="P139" s="4">
        <v>49.616507978420707</v>
      </c>
      <c r="R139" s="3">
        <v>134.5</v>
      </c>
      <c r="S139" s="3">
        <v>416</v>
      </c>
      <c r="T139" s="4">
        <v>32.331730769230774</v>
      </c>
      <c r="V139" s="3">
        <v>126.9139990234375</v>
      </c>
      <c r="W139" s="3">
        <v>663.33999633789063</v>
      </c>
      <c r="X139" s="4">
        <v>19.132571490350831</v>
      </c>
      <c r="Z139" s="3">
        <v>821.32150024414068</v>
      </c>
      <c r="AA139" s="3">
        <v>2372.2600002288818</v>
      </c>
      <c r="AB139" s="4">
        <v>34.621900641788734</v>
      </c>
      <c r="AD139" s="3">
        <v>11243.116098632812</v>
      </c>
      <c r="AE139" s="3">
        <v>17164.089939117432</v>
      </c>
      <c r="AF139" s="4">
        <v>65.5037123349572</v>
      </c>
      <c r="AG139"/>
      <c r="AH139" s="3">
        <v>125.5</v>
      </c>
      <c r="AI139" s="3">
        <v>570</v>
      </c>
      <c r="AJ139" s="4">
        <v>22.017543859649123</v>
      </c>
      <c r="AL139" s="3">
        <v>1146.4996069335937</v>
      </c>
      <c r="AM139" s="3">
        <v>3606.9199981689453</v>
      </c>
      <c r="AN139" s="4">
        <v>31.786111350282642</v>
      </c>
      <c r="AP139" s="3"/>
      <c r="AQ139" s="3"/>
      <c r="AR139" s="4"/>
      <c r="AT139" s="3">
        <v>443.48245361328122</v>
      </c>
      <c r="AU139" s="3">
        <v>897.22999572753906</v>
      </c>
      <c r="AV139" s="4">
        <v>49.427956680569238</v>
      </c>
      <c r="AX139" s="3">
        <v>1703.6723904418945</v>
      </c>
      <c r="AY139" s="3">
        <v>8433.2299947738647</v>
      </c>
      <c r="AZ139" s="4">
        <v>20.201896444158084</v>
      </c>
      <c r="BB139" s="3">
        <v>3350.4557971954346</v>
      </c>
      <c r="BC139" s="3">
        <v>10957.210014104843</v>
      </c>
      <c r="BD139" s="4">
        <v>30.577636030362719</v>
      </c>
      <c r="BF139" s="3">
        <v>4027.8248163223266</v>
      </c>
      <c r="BG139" s="3">
        <v>6481.2100247144699</v>
      </c>
      <c r="BH139" s="4">
        <v>62.146185680810007</v>
      </c>
      <c r="BJ139" s="3">
        <v>60.311799316406251</v>
      </c>
      <c r="BK139" s="3">
        <v>366.53999328613281</v>
      </c>
      <c r="BL139" s="4">
        <v>16.454357074570289</v>
      </c>
      <c r="BN139" s="3">
        <v>915.22117675781249</v>
      </c>
      <c r="BO139" s="3">
        <v>2561.7899894714355</v>
      </c>
      <c r="BP139" s="4">
        <v>35.725847181823305</v>
      </c>
      <c r="BR139" s="3">
        <v>87</v>
      </c>
      <c r="BS139" s="3">
        <v>440</v>
      </c>
      <c r="BT139" s="4">
        <v>19.772727272727273</v>
      </c>
      <c r="BV139" s="3">
        <v>62.737499999999997</v>
      </c>
      <c r="BW139" s="3">
        <v>105</v>
      </c>
      <c r="BX139" s="4">
        <v>59.749999999999993</v>
      </c>
      <c r="BZ139" s="3"/>
      <c r="CA139" s="3"/>
      <c r="CB139" s="4"/>
      <c r="CD139" s="18">
        <f t="shared" si="8"/>
        <v>0</v>
      </c>
      <c r="CE139" s="18">
        <f t="shared" si="9"/>
        <v>0</v>
      </c>
      <c r="CF139" s="19" t="e">
        <f t="shared" si="11"/>
        <v>#N/A</v>
      </c>
    </row>
    <row r="140" spans="1:84">
      <c r="A140" s="2">
        <v>40298</v>
      </c>
      <c r="B140" s="3">
        <v>28085.671677894592</v>
      </c>
      <c r="C140" s="3">
        <v>75842.099883675575</v>
      </c>
      <c r="D140" s="4">
        <f t="shared" si="10"/>
        <v>37.031769585720312</v>
      </c>
      <c r="J140" s="3">
        <v>3901.0271844482422</v>
      </c>
      <c r="K140" s="3">
        <v>20241.919942855835</v>
      </c>
      <c r="L140" s="4">
        <v>19.272021603983607</v>
      </c>
      <c r="N140" s="3">
        <v>380.85135650634766</v>
      </c>
      <c r="O140" s="3">
        <v>767.59000587463379</v>
      </c>
      <c r="P140" s="4">
        <v>49.616507978420707</v>
      </c>
      <c r="R140" s="3">
        <v>134.5</v>
      </c>
      <c r="S140" s="3">
        <v>416</v>
      </c>
      <c r="T140" s="4">
        <v>32.331730769230774</v>
      </c>
      <c r="V140" s="3">
        <v>126.9139990234375</v>
      </c>
      <c r="W140" s="3">
        <v>663.33999633789063</v>
      </c>
      <c r="X140" s="4">
        <v>19.132571490350831</v>
      </c>
      <c r="Z140" s="3">
        <v>821.32150024414068</v>
      </c>
      <c r="AA140" s="3">
        <v>2372.2600002288818</v>
      </c>
      <c r="AB140" s="4">
        <v>34.621900641788734</v>
      </c>
      <c r="AD140" s="3">
        <v>11167.898896408082</v>
      </c>
      <c r="AE140" s="3">
        <v>17198.269931793213</v>
      </c>
      <c r="AF140" s="4">
        <v>64.936176375292177</v>
      </c>
      <c r="AG140"/>
      <c r="AH140" s="3">
        <v>125.5</v>
      </c>
      <c r="AI140" s="3">
        <v>570</v>
      </c>
      <c r="AJ140" s="4">
        <v>22.017543859649123</v>
      </c>
      <c r="AL140" s="3">
        <v>1146.4996069335937</v>
      </c>
      <c r="AM140" s="3">
        <v>3606.9199981689453</v>
      </c>
      <c r="AN140" s="4">
        <v>31.786111350282642</v>
      </c>
      <c r="AP140" s="3"/>
      <c r="AQ140" s="3"/>
      <c r="AR140" s="4"/>
      <c r="AT140" s="3">
        <v>413.11525390625002</v>
      </c>
      <c r="AU140" s="3">
        <v>770.69999694824219</v>
      </c>
      <c r="AV140" s="4">
        <v>53.602602250171486</v>
      </c>
      <c r="AX140" s="3">
        <v>1703.6723904418945</v>
      </c>
      <c r="AY140" s="3">
        <v>8433.2299947738647</v>
      </c>
      <c r="AZ140" s="4">
        <v>20.201896444158084</v>
      </c>
      <c r="BB140" s="3">
        <v>3350.4557971954346</v>
      </c>
      <c r="BC140" s="3">
        <v>10957.210014104843</v>
      </c>
      <c r="BD140" s="4">
        <v>30.577636030362719</v>
      </c>
      <c r="BF140" s="3">
        <v>3598.3548163223268</v>
      </c>
      <c r="BG140" s="3">
        <v>5840.2100247144699</v>
      </c>
      <c r="BH140" s="4">
        <v>61.613448850210681</v>
      </c>
      <c r="BJ140" s="3">
        <v>60.311799316406251</v>
      </c>
      <c r="BK140" s="3">
        <v>366.53999328613281</v>
      </c>
      <c r="BL140" s="4">
        <v>16.454357074570289</v>
      </c>
      <c r="BN140" s="3">
        <v>915.22117675781249</v>
      </c>
      <c r="BO140" s="3">
        <v>2561.7899894714355</v>
      </c>
      <c r="BP140" s="4">
        <v>35.725847181823305</v>
      </c>
      <c r="BR140" s="3">
        <v>177.290400390625</v>
      </c>
      <c r="BS140" s="3">
        <v>971.1199951171875</v>
      </c>
      <c r="BT140" s="4">
        <v>18.256281539052331</v>
      </c>
      <c r="BV140" s="3">
        <v>62.737499999999997</v>
      </c>
      <c r="BW140" s="3">
        <v>105</v>
      </c>
      <c r="BX140" s="4">
        <v>59.749999999999993</v>
      </c>
      <c r="BZ140" s="3"/>
      <c r="CA140" s="3"/>
      <c r="CB140" s="4"/>
      <c r="CD140" s="18">
        <f t="shared" si="8"/>
        <v>0</v>
      </c>
      <c r="CE140" s="18">
        <f t="shared" si="9"/>
        <v>0</v>
      </c>
      <c r="CF140" s="19" t="e">
        <f t="shared" si="11"/>
        <v>#N/A</v>
      </c>
    </row>
    <row r="141" spans="1:84">
      <c r="A141" s="2">
        <v>40329</v>
      </c>
      <c r="B141" s="3">
        <v>28112.595310707093</v>
      </c>
      <c r="C141" s="3">
        <v>75494.189880013466</v>
      </c>
      <c r="D141" s="4">
        <f t="shared" si="10"/>
        <v>37.238091243031803</v>
      </c>
      <c r="J141" s="3">
        <v>4030.9758172607421</v>
      </c>
      <c r="K141" s="3">
        <v>20419.009939193726</v>
      </c>
      <c r="L141" s="4">
        <v>19.7412892655652</v>
      </c>
      <c r="N141" s="3">
        <v>380.85135650634766</v>
      </c>
      <c r="O141" s="3">
        <v>767.59000587463379</v>
      </c>
      <c r="P141" s="4">
        <v>49.616507978420707</v>
      </c>
      <c r="R141" s="3">
        <v>134.5</v>
      </c>
      <c r="S141" s="3">
        <v>416</v>
      </c>
      <c r="T141" s="4">
        <v>32.331730769230774</v>
      </c>
      <c r="V141" s="3">
        <v>126.9139990234375</v>
      </c>
      <c r="W141" s="3">
        <v>663.33999633789063</v>
      </c>
      <c r="X141" s="4">
        <v>19.132571490350831</v>
      </c>
      <c r="Z141" s="3">
        <v>821.32150024414068</v>
      </c>
      <c r="AA141" s="3">
        <v>2372.2600002288818</v>
      </c>
      <c r="AB141" s="4">
        <v>34.621900641788734</v>
      </c>
      <c r="AD141" s="3">
        <v>11167.898896408082</v>
      </c>
      <c r="AE141" s="3">
        <v>17198.269931793213</v>
      </c>
      <c r="AF141" s="4">
        <v>64.936176375292177</v>
      </c>
      <c r="AG141"/>
      <c r="AH141" s="3">
        <v>125.5</v>
      </c>
      <c r="AI141" s="3">
        <v>570</v>
      </c>
      <c r="AJ141" s="4">
        <v>22.017543859649123</v>
      </c>
      <c r="AL141" s="3">
        <v>1162.7246069335938</v>
      </c>
      <c r="AM141" s="3">
        <v>3671.9199981689453</v>
      </c>
      <c r="AN141" s="4">
        <v>31.665303370264137</v>
      </c>
      <c r="AP141" s="3"/>
      <c r="AQ141" s="3"/>
      <c r="AR141" s="4"/>
      <c r="AT141" s="3">
        <v>413.11525390625002</v>
      </c>
      <c r="AU141" s="3">
        <v>770.69999694824219</v>
      </c>
      <c r="AV141" s="4">
        <v>53.602602250171486</v>
      </c>
      <c r="AX141" s="3">
        <v>1703.6723904418945</v>
      </c>
      <c r="AY141" s="3">
        <v>8433.2299947738647</v>
      </c>
      <c r="AZ141" s="4">
        <v>20.201896444158084</v>
      </c>
      <c r="BB141" s="3">
        <v>3303.2057971954346</v>
      </c>
      <c r="BC141" s="3">
        <v>10607.210014104843</v>
      </c>
      <c r="BD141" s="4">
        <v>31.141136951215504</v>
      </c>
      <c r="BF141" s="3">
        <v>3598.3548163223268</v>
      </c>
      <c r="BG141" s="3">
        <v>5840.2100247144699</v>
      </c>
      <c r="BH141" s="4">
        <v>61.613448850210681</v>
      </c>
      <c r="BJ141" s="3">
        <v>60.311799316406251</v>
      </c>
      <c r="BK141" s="3">
        <v>366.53999328613281</v>
      </c>
      <c r="BL141" s="4">
        <v>16.454357074570289</v>
      </c>
      <c r="BN141" s="3">
        <v>915.22117675781249</v>
      </c>
      <c r="BO141" s="3">
        <v>2561.7899894714355</v>
      </c>
      <c r="BP141" s="4">
        <v>35.725847181823305</v>
      </c>
      <c r="BR141" s="3">
        <v>105.290400390625</v>
      </c>
      <c r="BS141" s="3">
        <v>731.1199951171875</v>
      </c>
      <c r="BT141" s="4">
        <v>14.401247550854979</v>
      </c>
      <c r="BV141" s="3">
        <v>62.737499999999997</v>
      </c>
      <c r="BW141" s="3">
        <v>105</v>
      </c>
      <c r="BX141" s="4">
        <v>59.749999999999993</v>
      </c>
      <c r="BZ141" s="3"/>
      <c r="CA141" s="3"/>
      <c r="CB141" s="4"/>
      <c r="CD141" s="18">
        <f t="shared" si="8"/>
        <v>0</v>
      </c>
      <c r="CE141" s="18">
        <f t="shared" si="9"/>
        <v>0</v>
      </c>
      <c r="CF141" s="19" t="e">
        <f t="shared" si="11"/>
        <v>#N/A</v>
      </c>
    </row>
    <row r="142" spans="1:84">
      <c r="A142" s="2">
        <v>40359</v>
      </c>
      <c r="B142" s="3">
        <v>27984.220354652403</v>
      </c>
      <c r="C142" s="3">
        <v>75746.879882454872</v>
      </c>
      <c r="D142" s="4">
        <f t="shared" si="10"/>
        <v>36.94438688178144</v>
      </c>
      <c r="J142" s="3">
        <v>4045.4231170654298</v>
      </c>
      <c r="K142" s="3">
        <v>20625.399938583374</v>
      </c>
      <c r="L142" s="4">
        <v>19.613792358507272</v>
      </c>
      <c r="N142" s="3">
        <v>380.85135650634766</v>
      </c>
      <c r="O142" s="3">
        <v>767.59000587463379</v>
      </c>
      <c r="P142" s="4">
        <v>49.616507978420707</v>
      </c>
      <c r="R142" s="3">
        <v>134.5</v>
      </c>
      <c r="S142" s="3">
        <v>416</v>
      </c>
      <c r="T142" s="4">
        <v>32.331730769230774</v>
      </c>
      <c r="V142" s="3">
        <v>126.9139990234375</v>
      </c>
      <c r="W142" s="3">
        <v>663.33999633789063</v>
      </c>
      <c r="X142" s="4">
        <v>19.132571490350831</v>
      </c>
      <c r="Z142" s="3">
        <v>821.32150024414068</v>
      </c>
      <c r="AA142" s="3">
        <v>2372.2600002288818</v>
      </c>
      <c r="AB142" s="4">
        <v>34.621900641788734</v>
      </c>
      <c r="AD142" s="3">
        <v>11167.898896408082</v>
      </c>
      <c r="AE142" s="3">
        <v>17198.269931793213</v>
      </c>
      <c r="AF142" s="4">
        <v>64.936176375292177</v>
      </c>
      <c r="AG142"/>
      <c r="AH142" s="3">
        <v>125.5</v>
      </c>
      <c r="AI142" s="3">
        <v>570</v>
      </c>
      <c r="AJ142" s="4">
        <v>22.017543859649123</v>
      </c>
      <c r="AL142" s="3">
        <v>1162.7246069335938</v>
      </c>
      <c r="AM142" s="3">
        <v>3671.9199981689453</v>
      </c>
      <c r="AN142" s="4">
        <v>31.665303370264137</v>
      </c>
      <c r="AP142" s="3"/>
      <c r="AQ142" s="3"/>
      <c r="AR142" s="4"/>
      <c r="AT142" s="3">
        <v>128</v>
      </c>
      <c r="AU142" s="3">
        <v>640</v>
      </c>
      <c r="AV142" s="4">
        <v>20</v>
      </c>
      <c r="AX142" s="3">
        <v>1758.4653884887696</v>
      </c>
      <c r="AY142" s="3">
        <v>8435.2299947738647</v>
      </c>
      <c r="AZ142" s="4">
        <v>20.846679812859225</v>
      </c>
      <c r="BB142" s="3">
        <v>3390.7057971954346</v>
      </c>
      <c r="BC142" s="3">
        <v>10782.210014104843</v>
      </c>
      <c r="BD142" s="4">
        <v>31.447224574181483</v>
      </c>
      <c r="BF142" s="3">
        <v>3598.3548163223268</v>
      </c>
      <c r="BG142" s="3">
        <v>5840.2100247144699</v>
      </c>
      <c r="BH142" s="4">
        <v>61.613448850210681</v>
      </c>
      <c r="BJ142" s="3">
        <v>60.311799316406251</v>
      </c>
      <c r="BK142" s="3">
        <v>366.53999328613281</v>
      </c>
      <c r="BL142" s="4">
        <v>16.454357074570289</v>
      </c>
      <c r="BN142" s="3">
        <v>915.22117675781249</v>
      </c>
      <c r="BO142" s="3">
        <v>2561.7899894714355</v>
      </c>
      <c r="BP142" s="4">
        <v>35.725847181823305</v>
      </c>
      <c r="BR142" s="3">
        <v>105.290400390625</v>
      </c>
      <c r="BS142" s="3">
        <v>731.1199951171875</v>
      </c>
      <c r="BT142" s="4">
        <v>14.401247550854979</v>
      </c>
      <c r="BV142" s="3">
        <v>62.737499999999997</v>
      </c>
      <c r="BW142" s="3">
        <v>105</v>
      </c>
      <c r="BX142" s="4">
        <v>59.749999999999993</v>
      </c>
      <c r="BZ142" s="3"/>
      <c r="CA142" s="3"/>
      <c r="CB142" s="4"/>
      <c r="CD142" s="18">
        <f t="shared" si="8"/>
        <v>0</v>
      </c>
      <c r="CE142" s="18">
        <f t="shared" si="9"/>
        <v>0</v>
      </c>
      <c r="CF142" s="19" t="e">
        <f t="shared" si="11"/>
        <v>#N/A</v>
      </c>
    </row>
    <row r="143" spans="1:84">
      <c r="A143" s="2">
        <v>40390</v>
      </c>
      <c r="B143" s="3">
        <v>28125.595374183657</v>
      </c>
      <c r="C143" s="3">
        <v>75167.079894661903</v>
      </c>
      <c r="D143" s="4">
        <f t="shared" si="10"/>
        <v>37.41743781133772</v>
      </c>
      <c r="J143" s="3">
        <v>4045.4231170654298</v>
      </c>
      <c r="K143" s="3">
        <v>20625.399938583374</v>
      </c>
      <c r="L143" s="4">
        <v>19.613792358507272</v>
      </c>
      <c r="N143" s="3">
        <v>380.85135650634766</v>
      </c>
      <c r="O143" s="3">
        <v>767.59000587463379</v>
      </c>
      <c r="P143" s="4">
        <v>49.616507978420707</v>
      </c>
      <c r="R143" s="3">
        <v>134.5</v>
      </c>
      <c r="S143" s="3">
        <v>416</v>
      </c>
      <c r="T143" s="4">
        <v>32.331730769230774</v>
      </c>
      <c r="V143" s="3">
        <v>126.9139990234375</v>
      </c>
      <c r="W143" s="3">
        <v>663.33999633789063</v>
      </c>
      <c r="X143" s="4">
        <v>19.132571490350831</v>
      </c>
      <c r="Z143" s="3">
        <v>704.32150024414068</v>
      </c>
      <c r="AA143" s="3">
        <v>1772.2600002288818</v>
      </c>
      <c r="AB143" s="4">
        <v>39.741431852729271</v>
      </c>
      <c r="AD143" s="3">
        <v>11167.898896408082</v>
      </c>
      <c r="AE143" s="3">
        <v>17198.269931793213</v>
      </c>
      <c r="AF143" s="4">
        <v>64.936176375292177</v>
      </c>
      <c r="AG143"/>
      <c r="AH143" s="3">
        <v>100</v>
      </c>
      <c r="AI143" s="3">
        <v>400</v>
      </c>
      <c r="AJ143" s="4">
        <v>25</v>
      </c>
      <c r="AL143" s="3">
        <v>1162.7246069335938</v>
      </c>
      <c r="AM143" s="3">
        <v>3671.9199981689453</v>
      </c>
      <c r="AN143" s="4">
        <v>31.665303370264137</v>
      </c>
      <c r="AP143" s="3"/>
      <c r="AQ143" s="3"/>
      <c r="AR143" s="4"/>
      <c r="AT143" s="3">
        <v>128</v>
      </c>
      <c r="AU143" s="3">
        <v>640</v>
      </c>
      <c r="AV143" s="4">
        <v>20</v>
      </c>
      <c r="AX143" s="3">
        <v>1758.4653884887696</v>
      </c>
      <c r="AY143" s="3">
        <v>8435.2299947738647</v>
      </c>
      <c r="AZ143" s="4">
        <v>20.846679812859225</v>
      </c>
      <c r="BB143" s="3">
        <v>3709.3808167266848</v>
      </c>
      <c r="BC143" s="3">
        <v>11146.410026311874</v>
      </c>
      <c r="BD143" s="4">
        <v>33.278704156499124</v>
      </c>
      <c r="BF143" s="3">
        <v>3563.5548163223266</v>
      </c>
      <c r="BG143" s="3">
        <v>5666.2100247144699</v>
      </c>
      <c r="BH143" s="4">
        <v>62.891329491477862</v>
      </c>
      <c r="BJ143" s="3">
        <v>60.311799316406251</v>
      </c>
      <c r="BK143" s="3">
        <v>366.53999328613281</v>
      </c>
      <c r="BL143" s="4">
        <v>16.454357074570289</v>
      </c>
      <c r="BN143" s="3">
        <v>915.22117675781249</v>
      </c>
      <c r="BO143" s="3">
        <v>2561.7899894714355</v>
      </c>
      <c r="BP143" s="4">
        <v>35.725847181823305</v>
      </c>
      <c r="BR143" s="3">
        <v>105.290400390625</v>
      </c>
      <c r="BS143" s="3">
        <v>731.1199951171875</v>
      </c>
      <c r="BT143" s="4">
        <v>14.401247550854979</v>
      </c>
      <c r="BV143" s="3">
        <v>62.737499999999997</v>
      </c>
      <c r="BW143" s="3">
        <v>105</v>
      </c>
      <c r="BX143" s="4">
        <v>59.749999999999993</v>
      </c>
      <c r="BZ143" s="3"/>
      <c r="CA143" s="3"/>
      <c r="CB143" s="4"/>
      <c r="CD143" s="18">
        <f t="shared" si="8"/>
        <v>0</v>
      </c>
      <c r="CE143" s="18">
        <f t="shared" si="9"/>
        <v>0</v>
      </c>
      <c r="CF143" s="19" t="e">
        <f t="shared" si="11"/>
        <v>#N/A</v>
      </c>
    </row>
    <row r="144" spans="1:84">
      <c r="A144" s="2">
        <v>40421</v>
      </c>
      <c r="B144" s="3">
        <v>27946.842371253966</v>
      </c>
      <c r="C144" s="3">
        <v>74637.739898324013</v>
      </c>
      <c r="D144" s="4">
        <f t="shared" si="10"/>
        <v>37.443312738736232</v>
      </c>
      <c r="J144" s="3">
        <v>4045.4231170654298</v>
      </c>
      <c r="K144" s="3">
        <v>20625.399938583374</v>
      </c>
      <c r="L144" s="4">
        <v>19.613792358507272</v>
      </c>
      <c r="N144" s="3">
        <v>380.85135650634766</v>
      </c>
      <c r="O144" s="3">
        <v>767.59000587463379</v>
      </c>
      <c r="P144" s="4">
        <v>49.616507978420707</v>
      </c>
      <c r="R144" s="3">
        <v>134.5</v>
      </c>
      <c r="S144" s="3">
        <v>416</v>
      </c>
      <c r="T144" s="4">
        <v>32.331730769230774</v>
      </c>
      <c r="V144" s="3">
        <v>67.644999999999996</v>
      </c>
      <c r="W144" s="3">
        <v>494</v>
      </c>
      <c r="X144" s="4">
        <v>13.693319838056681</v>
      </c>
      <c r="Z144" s="3">
        <v>704.32150024414068</v>
      </c>
      <c r="AA144" s="3">
        <v>1772.2600002288818</v>
      </c>
      <c r="AB144" s="4">
        <v>39.741431852729271</v>
      </c>
      <c r="AD144" s="3">
        <v>11167.898896408082</v>
      </c>
      <c r="AE144" s="3">
        <v>17198.269931793213</v>
      </c>
      <c r="AF144" s="4">
        <v>64.936176375292177</v>
      </c>
      <c r="AG144"/>
      <c r="AH144" s="3">
        <v>125.5</v>
      </c>
      <c r="AI144" s="3">
        <v>570</v>
      </c>
      <c r="AJ144" s="4">
        <v>22.017543859649123</v>
      </c>
      <c r="AL144" s="3">
        <v>1110.2246069335938</v>
      </c>
      <c r="AM144" s="3">
        <v>3321.9199981689453</v>
      </c>
      <c r="AN144" s="4">
        <v>33.421172320391634</v>
      </c>
      <c r="AP144" s="3"/>
      <c r="AQ144" s="3"/>
      <c r="AR144" s="4"/>
      <c r="AT144" s="3">
        <v>128</v>
      </c>
      <c r="AU144" s="3">
        <v>640</v>
      </c>
      <c r="AV144" s="4">
        <v>20</v>
      </c>
      <c r="AX144" s="3">
        <v>1665.9813845825195</v>
      </c>
      <c r="AY144" s="3">
        <v>8255.2299947738647</v>
      </c>
      <c r="AZ144" s="4">
        <v>20.180920284924849</v>
      </c>
      <c r="BB144" s="3">
        <v>3709.3808167266848</v>
      </c>
      <c r="BC144" s="3">
        <v>11146.410026311874</v>
      </c>
      <c r="BD144" s="4">
        <v>33.278704156499124</v>
      </c>
      <c r="BF144" s="3">
        <v>3563.5548163223266</v>
      </c>
      <c r="BG144" s="3">
        <v>5666.2100247144699</v>
      </c>
      <c r="BH144" s="4">
        <v>62.891329491477862</v>
      </c>
      <c r="BJ144" s="3">
        <v>60.311799316406251</v>
      </c>
      <c r="BK144" s="3">
        <v>366.53999328613281</v>
      </c>
      <c r="BL144" s="4">
        <v>16.454357074570289</v>
      </c>
      <c r="BN144" s="3">
        <v>915.22117675781249</v>
      </c>
      <c r="BO144" s="3">
        <v>2561.7899894714355</v>
      </c>
      <c r="BP144" s="4">
        <v>35.725847181823305</v>
      </c>
      <c r="BR144" s="3">
        <v>105.290400390625</v>
      </c>
      <c r="BS144" s="3">
        <v>731.1199951171875</v>
      </c>
      <c r="BT144" s="4">
        <v>14.401247550854979</v>
      </c>
      <c r="BV144" s="3">
        <v>62.737499999999997</v>
      </c>
      <c r="BW144" s="3">
        <v>105</v>
      </c>
      <c r="BX144" s="4">
        <v>59.749999999999993</v>
      </c>
      <c r="BZ144" s="3"/>
      <c r="CA144" s="3"/>
      <c r="CB144" s="4"/>
      <c r="CD144" s="18">
        <f t="shared" si="8"/>
        <v>0</v>
      </c>
      <c r="CE144" s="18">
        <f t="shared" si="9"/>
        <v>0</v>
      </c>
      <c r="CF144" s="19" t="e">
        <f t="shared" si="11"/>
        <v>#N/A</v>
      </c>
    </row>
    <row r="145" spans="1:84">
      <c r="A145" s="2">
        <v>40451</v>
      </c>
      <c r="B145" s="3">
        <v>27676.204773597718</v>
      </c>
      <c r="C145" s="3">
        <v>74324.029906868935</v>
      </c>
      <c r="D145" s="4">
        <f t="shared" si="10"/>
        <v>37.237223019630584</v>
      </c>
      <c r="J145" s="3">
        <v>4045.4231170654298</v>
      </c>
      <c r="K145" s="3">
        <v>20625.399938583374</v>
      </c>
      <c r="L145" s="4">
        <v>19.613792358507272</v>
      </c>
      <c r="N145" s="3">
        <v>380.85135650634766</v>
      </c>
      <c r="O145" s="3">
        <v>767.59000587463379</v>
      </c>
      <c r="P145" s="4">
        <v>49.616507978420707</v>
      </c>
      <c r="R145" s="3">
        <v>134.5</v>
      </c>
      <c r="S145" s="3">
        <v>416</v>
      </c>
      <c r="T145" s="4">
        <v>32.331730769230774</v>
      </c>
      <c r="V145" s="3">
        <v>67.644999999999996</v>
      </c>
      <c r="W145" s="3">
        <v>494</v>
      </c>
      <c r="X145" s="4">
        <v>13.693319838056681</v>
      </c>
      <c r="Z145" s="3">
        <v>704.32150024414068</v>
      </c>
      <c r="AA145" s="3">
        <v>1772.2600002288818</v>
      </c>
      <c r="AB145" s="4">
        <v>39.741431852729271</v>
      </c>
      <c r="AD145" s="3">
        <v>10897.261298751831</v>
      </c>
      <c r="AE145" s="3">
        <v>16884.559940338135</v>
      </c>
      <c r="AF145" s="4">
        <v>64.539800487886438</v>
      </c>
      <c r="AG145"/>
      <c r="AH145" s="3">
        <v>125.5</v>
      </c>
      <c r="AI145" s="3">
        <v>570</v>
      </c>
      <c r="AJ145" s="4">
        <v>22.017543859649123</v>
      </c>
      <c r="AL145" s="3">
        <v>1110.2246069335938</v>
      </c>
      <c r="AM145" s="3">
        <v>3321.9199981689453</v>
      </c>
      <c r="AN145" s="4">
        <v>33.421172320391634</v>
      </c>
      <c r="AP145" s="3"/>
      <c r="AQ145" s="3"/>
      <c r="AR145" s="4"/>
      <c r="AT145" s="3">
        <v>128</v>
      </c>
      <c r="AU145" s="3">
        <v>640</v>
      </c>
      <c r="AV145" s="4">
        <v>20</v>
      </c>
      <c r="AX145" s="3">
        <v>1665.9813845825195</v>
      </c>
      <c r="AY145" s="3">
        <v>8255.2299947738647</v>
      </c>
      <c r="AZ145" s="4">
        <v>20.180920284924849</v>
      </c>
      <c r="BB145" s="3">
        <v>3709.3808167266848</v>
      </c>
      <c r="BC145" s="3">
        <v>11146.410026311874</v>
      </c>
      <c r="BD145" s="4">
        <v>33.278704156499124</v>
      </c>
      <c r="BF145" s="3">
        <v>3563.5548163223266</v>
      </c>
      <c r="BG145" s="3">
        <v>5666.2100247144699</v>
      </c>
      <c r="BH145" s="4">
        <v>62.891329491477862</v>
      </c>
      <c r="BJ145" s="3">
        <v>60.311799316406251</v>
      </c>
      <c r="BK145" s="3">
        <v>366.53999328613281</v>
      </c>
      <c r="BL145" s="4">
        <v>16.454357074570289</v>
      </c>
      <c r="BN145" s="3">
        <v>915.22117675781249</v>
      </c>
      <c r="BO145" s="3">
        <v>2561.7899894714355</v>
      </c>
      <c r="BP145" s="4">
        <v>35.725847181823305</v>
      </c>
      <c r="BR145" s="3">
        <v>105.290400390625</v>
      </c>
      <c r="BS145" s="3">
        <v>731.1199951171875</v>
      </c>
      <c r="BT145" s="4">
        <v>14.401247550854979</v>
      </c>
      <c r="BV145" s="3">
        <v>62.737499999999997</v>
      </c>
      <c r="BW145" s="3">
        <v>105</v>
      </c>
      <c r="BX145" s="4">
        <v>59.749999999999993</v>
      </c>
      <c r="BZ145" s="3"/>
      <c r="CA145" s="3"/>
      <c r="CB145" s="4"/>
      <c r="CD145" s="18">
        <f t="shared" si="8"/>
        <v>0</v>
      </c>
      <c r="CE145" s="18">
        <f t="shared" si="9"/>
        <v>0</v>
      </c>
      <c r="CF145" s="19" t="e">
        <f t="shared" si="11"/>
        <v>#N/A</v>
      </c>
    </row>
    <row r="146" spans="1:84">
      <c r="A146" s="2">
        <v>40482</v>
      </c>
      <c r="B146" s="3">
        <v>27583.454773597718</v>
      </c>
      <c r="C146" s="3">
        <v>73824.029906868935</v>
      </c>
      <c r="D146" s="4">
        <f t="shared" si="10"/>
        <v>37.363789010698838</v>
      </c>
      <c r="J146" s="3">
        <v>4045.4231170654298</v>
      </c>
      <c r="K146" s="3">
        <v>20625.399938583374</v>
      </c>
      <c r="L146" s="4">
        <v>19.613792358507272</v>
      </c>
      <c r="N146" s="3">
        <v>380.85135650634766</v>
      </c>
      <c r="O146" s="3">
        <v>767.59000587463379</v>
      </c>
      <c r="P146" s="4">
        <v>49.616507978420707</v>
      </c>
      <c r="R146" s="3">
        <v>134.5</v>
      </c>
      <c r="S146" s="3">
        <v>416</v>
      </c>
      <c r="T146" s="4">
        <v>32.331730769230774</v>
      </c>
      <c r="V146" s="3">
        <v>67.644999999999996</v>
      </c>
      <c r="W146" s="3">
        <v>494</v>
      </c>
      <c r="X146" s="4">
        <v>13.693319838056681</v>
      </c>
      <c r="Z146" s="3">
        <v>652.57150024414068</v>
      </c>
      <c r="AA146" s="3">
        <v>1322.2600002288818</v>
      </c>
      <c r="AB146" s="4">
        <v>49.352736990545068</v>
      </c>
      <c r="AD146" s="3">
        <v>10897.261298751831</v>
      </c>
      <c r="AE146" s="3">
        <v>16884.559940338135</v>
      </c>
      <c r="AF146" s="4">
        <v>64.539800487886438</v>
      </c>
      <c r="AG146"/>
      <c r="AH146" s="3">
        <v>125.5</v>
      </c>
      <c r="AI146" s="3">
        <v>570</v>
      </c>
      <c r="AJ146" s="4">
        <v>22.017543859649123</v>
      </c>
      <c r="AL146" s="3">
        <v>1110.2246069335938</v>
      </c>
      <c r="AM146" s="3">
        <v>3321.9199981689453</v>
      </c>
      <c r="AN146" s="4">
        <v>33.421172320391634</v>
      </c>
      <c r="AP146" s="3"/>
      <c r="AQ146" s="3"/>
      <c r="AR146" s="4"/>
      <c r="AT146" s="3">
        <v>128</v>
      </c>
      <c r="AU146" s="3">
        <v>640</v>
      </c>
      <c r="AV146" s="4">
        <v>20</v>
      </c>
      <c r="AX146" s="3">
        <v>1665.9813845825195</v>
      </c>
      <c r="AY146" s="3">
        <v>8255.2299947738647</v>
      </c>
      <c r="AZ146" s="4">
        <v>20.180920284924849</v>
      </c>
      <c r="BB146" s="3">
        <v>3668.3808167266848</v>
      </c>
      <c r="BC146" s="3">
        <v>11096.410026311874</v>
      </c>
      <c r="BD146" s="4">
        <v>33.059167857245704</v>
      </c>
      <c r="BF146" s="3">
        <v>3563.5548163223266</v>
      </c>
      <c r="BG146" s="3">
        <v>5666.2100247144699</v>
      </c>
      <c r="BH146" s="4">
        <v>62.891329491477862</v>
      </c>
      <c r="BJ146" s="3">
        <v>60.311799316406251</v>
      </c>
      <c r="BK146" s="3">
        <v>366.53999328613281</v>
      </c>
      <c r="BL146" s="4">
        <v>16.454357074570289</v>
      </c>
      <c r="BN146" s="3">
        <v>915.22117675781249</v>
      </c>
      <c r="BO146" s="3">
        <v>2561.7899894714355</v>
      </c>
      <c r="BP146" s="4">
        <v>35.725847181823305</v>
      </c>
      <c r="BR146" s="3">
        <v>105.290400390625</v>
      </c>
      <c r="BS146" s="3">
        <v>731.1199951171875</v>
      </c>
      <c r="BT146" s="4">
        <v>14.401247550854979</v>
      </c>
      <c r="BV146" s="3">
        <v>62.737499999999997</v>
      </c>
      <c r="BW146" s="3">
        <v>105</v>
      </c>
      <c r="BX146" s="4">
        <v>59.749999999999993</v>
      </c>
      <c r="BZ146" s="3"/>
      <c r="CA146" s="3"/>
      <c r="CB146" s="4"/>
      <c r="CD146" s="18">
        <f t="shared" si="8"/>
        <v>0</v>
      </c>
      <c r="CE146" s="18">
        <f t="shared" si="9"/>
        <v>0</v>
      </c>
      <c r="CF146" s="19" t="e">
        <f t="shared" si="11"/>
        <v>#N/A</v>
      </c>
    </row>
    <row r="147" spans="1:84">
      <c r="A147" s="2">
        <v>40512</v>
      </c>
      <c r="B147" s="3">
        <v>27405.838872184755</v>
      </c>
      <c r="C147" s="3">
        <v>72906.929906964302</v>
      </c>
      <c r="D147" s="4">
        <f t="shared" si="10"/>
        <v>37.590169970340312</v>
      </c>
      <c r="J147" s="3">
        <v>4008.2546551513674</v>
      </c>
      <c r="K147" s="3">
        <v>20487.789937973022</v>
      </c>
      <c r="L147" s="4">
        <v>19.564114369028559</v>
      </c>
      <c r="N147" s="3">
        <v>380.85135650634766</v>
      </c>
      <c r="O147" s="3">
        <v>767.59000587463379</v>
      </c>
      <c r="P147" s="4">
        <v>49.616507978420707</v>
      </c>
      <c r="R147" s="3">
        <v>24.5</v>
      </c>
      <c r="S147" s="3">
        <v>196</v>
      </c>
      <c r="T147" s="4">
        <v>12.5</v>
      </c>
      <c r="V147" s="3">
        <v>67.644999999999996</v>
      </c>
      <c r="W147" s="3">
        <v>494</v>
      </c>
      <c r="X147" s="4">
        <v>13.693319838056681</v>
      </c>
      <c r="Z147" s="3">
        <v>652.57150024414068</v>
      </c>
      <c r="AA147" s="3">
        <v>1322.2600002288818</v>
      </c>
      <c r="AB147" s="4">
        <v>49.352736990545068</v>
      </c>
      <c r="AD147" s="3">
        <v>10896.201298828126</v>
      </c>
      <c r="AE147" s="3">
        <v>16684.559940338135</v>
      </c>
      <c r="AF147" s="4">
        <v>65.307094330276357</v>
      </c>
      <c r="AG147"/>
      <c r="AH147" s="3">
        <v>125.5</v>
      </c>
      <c r="AI147" s="3">
        <v>570</v>
      </c>
      <c r="AJ147" s="4">
        <v>22.017543859649123</v>
      </c>
      <c r="AL147" s="3">
        <v>1102.2246069335938</v>
      </c>
      <c r="AM147" s="3">
        <v>3121.9199981689453</v>
      </c>
      <c r="AN147" s="4">
        <v>35.305985021399195</v>
      </c>
      <c r="AP147" s="3"/>
      <c r="AQ147" s="3"/>
      <c r="AR147" s="4"/>
      <c r="AT147" s="3">
        <v>128</v>
      </c>
      <c r="AU147" s="3">
        <v>640</v>
      </c>
      <c r="AV147" s="4">
        <v>20</v>
      </c>
      <c r="AX147" s="3">
        <v>1665.9813845825195</v>
      </c>
      <c r="AY147" s="3">
        <v>8255.2299947738647</v>
      </c>
      <c r="AZ147" s="4">
        <v>20.180920284924849</v>
      </c>
      <c r="BB147" s="3">
        <v>3668.3808167266848</v>
      </c>
      <c r="BC147" s="3">
        <v>11096.410026311874</v>
      </c>
      <c r="BD147" s="4">
        <v>33.059167857245704</v>
      </c>
      <c r="BF147" s="3">
        <v>3551.9421765518186</v>
      </c>
      <c r="BG147" s="3">
        <v>5646.3600248098373</v>
      </c>
      <c r="BH147" s="4">
        <v>62.906760478339208</v>
      </c>
      <c r="BJ147" s="3">
        <v>50.536999511718747</v>
      </c>
      <c r="BK147" s="3">
        <v>226.89999389648438</v>
      </c>
      <c r="BL147" s="4">
        <v>22.272807788075387</v>
      </c>
      <c r="BN147" s="3">
        <v>915.22117675781249</v>
      </c>
      <c r="BO147" s="3">
        <v>2561.7899894714355</v>
      </c>
      <c r="BP147" s="4">
        <v>35.725847181823305</v>
      </c>
      <c r="BR147" s="3">
        <v>105.290400390625</v>
      </c>
      <c r="BS147" s="3">
        <v>731.1199951171875</v>
      </c>
      <c r="BT147" s="4">
        <v>14.401247550854979</v>
      </c>
      <c r="BV147" s="3">
        <v>62.737499999999997</v>
      </c>
      <c r="BW147" s="3">
        <v>105</v>
      </c>
      <c r="BX147" s="4">
        <v>59.749999999999993</v>
      </c>
      <c r="BZ147" s="3"/>
      <c r="CA147" s="3"/>
      <c r="CB147" s="4"/>
      <c r="CD147" s="18">
        <f t="shared" si="8"/>
        <v>0</v>
      </c>
      <c r="CE147" s="18">
        <f t="shared" si="9"/>
        <v>0</v>
      </c>
      <c r="CF147" s="19" t="e">
        <f t="shared" si="11"/>
        <v>#N/A</v>
      </c>
    </row>
    <row r="148" spans="1:84">
      <c r="A148" s="2">
        <v>40543</v>
      </c>
      <c r="B148" s="3">
        <v>15574.20758190155</v>
      </c>
      <c r="C148" s="3">
        <v>51589.85998737812</v>
      </c>
      <c r="D148" s="4">
        <f t="shared" si="10"/>
        <v>30.188505232834334</v>
      </c>
      <c r="J148" s="3">
        <v>4008.2546551513674</v>
      </c>
      <c r="K148" s="3">
        <v>20487.789937973022</v>
      </c>
      <c r="L148" s="4">
        <v>19.564114369028559</v>
      </c>
      <c r="N148" s="3">
        <v>380.85135650634766</v>
      </c>
      <c r="O148" s="3">
        <v>767.59000587463379</v>
      </c>
      <c r="P148" s="4">
        <v>49.616507978420707</v>
      </c>
      <c r="R148" s="3"/>
      <c r="S148" s="3"/>
      <c r="T148" s="4"/>
      <c r="V148" s="3">
        <v>67.644999999999996</v>
      </c>
      <c r="W148" s="3">
        <v>494</v>
      </c>
      <c r="X148" s="4">
        <v>13.693319838056681</v>
      </c>
      <c r="Z148" s="3">
        <v>652.57150024414068</v>
      </c>
      <c r="AA148" s="3">
        <v>1322.2600002288818</v>
      </c>
      <c r="AB148" s="4">
        <v>49.352736990545068</v>
      </c>
      <c r="AD148" s="3">
        <v>9.15</v>
      </c>
      <c r="AE148" s="3">
        <v>305</v>
      </c>
      <c r="AF148" s="4">
        <v>3.0000000000000004</v>
      </c>
      <c r="AG148"/>
      <c r="AH148" s="3">
        <v>25.5</v>
      </c>
      <c r="AI148" s="3">
        <v>170</v>
      </c>
      <c r="AJ148" s="4">
        <v>15</v>
      </c>
      <c r="AL148" s="3">
        <v>570.40360351562504</v>
      </c>
      <c r="AM148" s="3">
        <v>1422</v>
      </c>
      <c r="AN148" s="4">
        <v>40.112770992659989</v>
      </c>
      <c r="AP148" s="3"/>
      <c r="AQ148" s="3"/>
      <c r="AR148" s="4"/>
      <c r="AT148" s="3">
        <v>128</v>
      </c>
      <c r="AU148" s="3">
        <v>640</v>
      </c>
      <c r="AV148" s="4">
        <v>20</v>
      </c>
      <c r="AX148" s="3">
        <v>1615.1813845825195</v>
      </c>
      <c r="AY148" s="3">
        <v>7305.2299947738647</v>
      </c>
      <c r="AZ148" s="4">
        <v>22.109932004030185</v>
      </c>
      <c r="BB148" s="3">
        <v>3668.3808167266848</v>
      </c>
      <c r="BC148" s="3">
        <v>11096.410026311874</v>
      </c>
      <c r="BD148" s="4">
        <v>33.059167857245704</v>
      </c>
      <c r="BF148" s="3">
        <v>3536.0981763076784</v>
      </c>
      <c r="BG148" s="3">
        <v>5250.2600187063217</v>
      </c>
      <c r="BH148" s="4">
        <v>67.350915263411707</v>
      </c>
      <c r="BJ148" s="3">
        <v>35.28</v>
      </c>
      <c r="BK148" s="3">
        <v>88.199996948242188</v>
      </c>
      <c r="BL148" s="4">
        <v>40.000001384017196</v>
      </c>
      <c r="BN148" s="3">
        <v>723.86318847656253</v>
      </c>
      <c r="BO148" s="3">
        <v>1605.0000114440918</v>
      </c>
      <c r="BP148" s="4">
        <v>45.10050986387656</v>
      </c>
      <c r="BR148" s="3">
        <v>90.290400390624995</v>
      </c>
      <c r="BS148" s="3">
        <v>531.1199951171875</v>
      </c>
      <c r="BT148" s="4">
        <v>17.000000229835656</v>
      </c>
      <c r="BV148" s="3">
        <v>62.737499999999997</v>
      </c>
      <c r="BW148" s="3">
        <v>105</v>
      </c>
      <c r="BX148" s="4">
        <v>59.749999999999993</v>
      </c>
      <c r="BZ148" s="3"/>
      <c r="CA148" s="3"/>
      <c r="CB148" s="4"/>
      <c r="CD148" s="18">
        <f t="shared" si="8"/>
        <v>0</v>
      </c>
      <c r="CE148" s="18">
        <f t="shared" si="9"/>
        <v>0</v>
      </c>
      <c r="CF148" s="19" t="e">
        <f t="shared" si="11"/>
        <v>#N/A</v>
      </c>
    </row>
    <row r="149" spans="1:84">
      <c r="A149" s="2">
        <v>40574</v>
      </c>
      <c r="B149" s="3">
        <v>15886.496569900513</v>
      </c>
      <c r="C149" s="3">
        <v>50875.149966001511</v>
      </c>
      <c r="D149" s="4">
        <f t="shared" si="10"/>
        <v>31.22643683707474</v>
      </c>
      <c r="J149" s="3">
        <v>4008.2546551513674</v>
      </c>
      <c r="K149" s="3">
        <v>20487.789937973022</v>
      </c>
      <c r="L149" s="4">
        <v>19.564114369028559</v>
      </c>
      <c r="N149" s="3">
        <v>380.85135650634766</v>
      </c>
      <c r="O149" s="3">
        <v>767.59000587463379</v>
      </c>
      <c r="P149" s="4">
        <v>49.616507978420707</v>
      </c>
      <c r="R149" s="3"/>
      <c r="S149" s="3"/>
      <c r="T149" s="4"/>
      <c r="V149" s="3">
        <v>67.644999999999996</v>
      </c>
      <c r="W149" s="3">
        <v>494</v>
      </c>
      <c r="X149" s="4">
        <v>13.693319838056681</v>
      </c>
      <c r="Z149" s="3">
        <v>652.57150024414068</v>
      </c>
      <c r="AA149" s="3">
        <v>1322.2600002288818</v>
      </c>
      <c r="AB149" s="4">
        <v>49.352736990545068</v>
      </c>
      <c r="AD149" s="3">
        <v>9.15</v>
      </c>
      <c r="AE149" s="3">
        <v>305</v>
      </c>
      <c r="AF149" s="4">
        <v>3.0000000000000004</v>
      </c>
      <c r="AG149"/>
      <c r="AH149" s="3">
        <v>25.5</v>
      </c>
      <c r="AI149" s="3">
        <v>170</v>
      </c>
      <c r="AJ149" s="4">
        <v>15</v>
      </c>
      <c r="AL149" s="3">
        <v>570.40360351562504</v>
      </c>
      <c r="AM149" s="3">
        <v>1422</v>
      </c>
      <c r="AN149" s="4">
        <v>40.112770992659989</v>
      </c>
      <c r="AP149" s="3"/>
      <c r="AQ149" s="3"/>
      <c r="AR149" s="4"/>
      <c r="AT149" s="3">
        <v>128</v>
      </c>
      <c r="AU149" s="3">
        <v>640</v>
      </c>
      <c r="AV149" s="4">
        <v>20</v>
      </c>
      <c r="AX149" s="3">
        <v>1332.9288845825195</v>
      </c>
      <c r="AY149" s="3">
        <v>5087.2299947738647</v>
      </c>
      <c r="AZ149" s="4">
        <v>26.201466927027944</v>
      </c>
      <c r="BB149" s="3">
        <v>3668.3808167266848</v>
      </c>
      <c r="BC149" s="3">
        <v>11096.410026311874</v>
      </c>
      <c r="BD149" s="4">
        <v>33.059167857245704</v>
      </c>
      <c r="BF149" s="3">
        <v>3939.2816760253904</v>
      </c>
      <c r="BG149" s="3">
        <v>5796.7600193023682</v>
      </c>
      <c r="BH149" s="4">
        <v>67.956611329572993</v>
      </c>
      <c r="BJ149" s="3">
        <v>35.28</v>
      </c>
      <c r="BK149" s="3">
        <v>88.199996948242188</v>
      </c>
      <c r="BL149" s="4">
        <v>40.000001384017196</v>
      </c>
      <c r="BN149" s="3">
        <v>915.22117675781249</v>
      </c>
      <c r="BO149" s="3">
        <v>2561.7899894714355</v>
      </c>
      <c r="BP149" s="4">
        <v>35.725847181823305</v>
      </c>
      <c r="BR149" s="3">
        <v>90.290400390624995</v>
      </c>
      <c r="BS149" s="3">
        <v>531.1199951171875</v>
      </c>
      <c r="BT149" s="4">
        <v>17.000000229835656</v>
      </c>
      <c r="BV149" s="3">
        <v>62.737499999999997</v>
      </c>
      <c r="BW149" s="3">
        <v>105</v>
      </c>
      <c r="BX149" s="4">
        <v>59.749999999999993</v>
      </c>
      <c r="BZ149" s="3"/>
      <c r="CA149" s="3"/>
      <c r="CB149" s="4"/>
      <c r="CD149" s="18">
        <f t="shared" si="8"/>
        <v>0</v>
      </c>
      <c r="CE149" s="18">
        <f t="shared" si="9"/>
        <v>0</v>
      </c>
      <c r="CF149" s="19" t="e">
        <f t="shared" si="11"/>
        <v>#N/A</v>
      </c>
    </row>
    <row r="150" spans="1:84">
      <c r="A150" s="2">
        <v>40602</v>
      </c>
      <c r="B150" s="3">
        <v>15700.999069900512</v>
      </c>
      <c r="C150" s="3">
        <v>49202.149966001511</v>
      </c>
      <c r="D150" s="4">
        <f t="shared" si="10"/>
        <v>31.911205263895663</v>
      </c>
      <c r="J150" s="3">
        <v>4008.2546551513674</v>
      </c>
      <c r="K150" s="3">
        <v>20487.789937973022</v>
      </c>
      <c r="L150" s="4">
        <v>19.564114369028559</v>
      </c>
      <c r="N150" s="3">
        <v>380.85135650634766</v>
      </c>
      <c r="O150" s="3">
        <v>767.59000587463379</v>
      </c>
      <c r="P150" s="4">
        <v>49.616507978420707</v>
      </c>
      <c r="R150" s="3"/>
      <c r="S150" s="3"/>
      <c r="T150" s="4"/>
      <c r="V150" s="3">
        <v>46.125</v>
      </c>
      <c r="W150" s="3">
        <v>225</v>
      </c>
      <c r="X150" s="4">
        <v>20.5</v>
      </c>
      <c r="Z150" s="3">
        <v>652.57150024414068</v>
      </c>
      <c r="AA150" s="3">
        <v>1322.2600002288818</v>
      </c>
      <c r="AB150" s="4">
        <v>49.352736990545068</v>
      </c>
      <c r="AD150" s="3">
        <v>9.15</v>
      </c>
      <c r="AE150" s="3">
        <v>305</v>
      </c>
      <c r="AF150" s="4">
        <v>3.0000000000000004</v>
      </c>
      <c r="AG150"/>
      <c r="AH150" s="3"/>
      <c r="AI150" s="3"/>
      <c r="AJ150" s="4"/>
      <c r="AL150" s="3">
        <v>570.40360351562504</v>
      </c>
      <c r="AM150" s="3">
        <v>1422</v>
      </c>
      <c r="AN150" s="4">
        <v>40.112770992659989</v>
      </c>
      <c r="AP150" s="3"/>
      <c r="AQ150" s="3"/>
      <c r="AR150" s="4"/>
      <c r="AT150" s="3">
        <v>128</v>
      </c>
      <c r="AU150" s="3">
        <v>640</v>
      </c>
      <c r="AV150" s="4">
        <v>20</v>
      </c>
      <c r="AX150" s="3">
        <v>1331.1288845825195</v>
      </c>
      <c r="AY150" s="3">
        <v>4487.2299947738647</v>
      </c>
      <c r="AZ150" s="4">
        <v>29.664824092655007</v>
      </c>
      <c r="BB150" s="3">
        <v>3652.1783167266844</v>
      </c>
      <c r="BC150" s="3">
        <v>10857.410026311874</v>
      </c>
      <c r="BD150" s="4">
        <v>33.637656751250866</v>
      </c>
      <c r="BF150" s="3">
        <v>3818.8066760253905</v>
      </c>
      <c r="BG150" s="3">
        <v>5401.7600193023682</v>
      </c>
      <c r="BH150" s="4">
        <v>70.695600366907556</v>
      </c>
      <c r="BJ150" s="3">
        <v>35.28</v>
      </c>
      <c r="BK150" s="3">
        <v>88.199996948242188</v>
      </c>
      <c r="BL150" s="4">
        <v>40.000001384017196</v>
      </c>
      <c r="BN150" s="3">
        <v>915.22117675781249</v>
      </c>
      <c r="BO150" s="3">
        <v>2561.7899894714355</v>
      </c>
      <c r="BP150" s="4">
        <v>35.725847181823305</v>
      </c>
      <c r="BR150" s="3">
        <v>90.290400390624995</v>
      </c>
      <c r="BS150" s="3">
        <v>531.1199951171875</v>
      </c>
      <c r="BT150" s="4">
        <v>17.000000229835656</v>
      </c>
      <c r="BV150" s="3">
        <v>62.737499999999997</v>
      </c>
      <c r="BW150" s="3">
        <v>105</v>
      </c>
      <c r="BX150" s="4">
        <v>59.749999999999993</v>
      </c>
      <c r="BZ150" s="3"/>
      <c r="CA150" s="3"/>
      <c r="CB150" s="4"/>
      <c r="CD150" s="18">
        <f t="shared" si="8"/>
        <v>0</v>
      </c>
      <c r="CE150" s="18">
        <f t="shared" si="9"/>
        <v>0</v>
      </c>
      <c r="CF150" s="19" t="e">
        <f t="shared" si="11"/>
        <v>#N/A</v>
      </c>
    </row>
    <row r="151" spans="1:84">
      <c r="A151" s="2">
        <v>40633</v>
      </c>
      <c r="B151" s="3">
        <v>11030.09443397522</v>
      </c>
      <c r="C151" s="3">
        <v>35382.979943037033</v>
      </c>
      <c r="D151" s="4">
        <f t="shared" si="10"/>
        <v>31.173446814633877</v>
      </c>
      <c r="J151" s="3">
        <v>4008.2546551513674</v>
      </c>
      <c r="K151" s="3">
        <v>20487.789937973022</v>
      </c>
      <c r="L151" s="4">
        <v>19.564114369028559</v>
      </c>
      <c r="N151" s="3">
        <v>306.2483544921875</v>
      </c>
      <c r="O151" s="3">
        <v>514.99000549316406</v>
      </c>
      <c r="P151" s="4">
        <v>59.466853963295527</v>
      </c>
      <c r="R151" s="3"/>
      <c r="S151" s="3"/>
      <c r="T151" s="4"/>
      <c r="V151" s="3">
        <v>46.125</v>
      </c>
      <c r="W151" s="3">
        <v>225</v>
      </c>
      <c r="X151" s="4">
        <v>20.5</v>
      </c>
      <c r="Z151" s="3">
        <v>652.57150024414068</v>
      </c>
      <c r="AA151" s="3">
        <v>1322.2600002288818</v>
      </c>
      <c r="AB151" s="4">
        <v>49.352736990545068</v>
      </c>
      <c r="AD151" s="3">
        <v>392.72546875</v>
      </c>
      <c r="AE151" s="3">
        <v>855</v>
      </c>
      <c r="AF151" s="4">
        <v>45.932803362573097</v>
      </c>
      <c r="AG151"/>
      <c r="AH151" s="3"/>
      <c r="AI151" s="3"/>
      <c r="AJ151" s="4"/>
      <c r="AL151" s="3">
        <v>285.40360351562498</v>
      </c>
      <c r="AM151" s="3">
        <v>572</v>
      </c>
      <c r="AN151" s="4">
        <v>49.89573488035402</v>
      </c>
      <c r="AP151" s="3"/>
      <c r="AQ151" s="3"/>
      <c r="AR151" s="4"/>
      <c r="AT151" s="3">
        <v>89</v>
      </c>
      <c r="AU151" s="3">
        <v>550</v>
      </c>
      <c r="AV151" s="4">
        <v>16.18181818181818</v>
      </c>
      <c r="AX151" s="3">
        <v>952.57888458251955</v>
      </c>
      <c r="AY151" s="3">
        <v>3467.2299947738647</v>
      </c>
      <c r="AZ151" s="4">
        <v>27.473772608633869</v>
      </c>
      <c r="BB151" s="3">
        <v>667.89639961242676</v>
      </c>
      <c r="BC151" s="3">
        <v>2212.0199964046478</v>
      </c>
      <c r="BD151" s="4">
        <v>30.193958494860169</v>
      </c>
      <c r="BF151" s="3">
        <v>2773.5566760253905</v>
      </c>
      <c r="BG151" s="3">
        <v>3551.7600193023682</v>
      </c>
      <c r="BH151" s="4">
        <v>78.089641781883927</v>
      </c>
      <c r="BJ151" s="3">
        <v>67.523701171875004</v>
      </c>
      <c r="BK151" s="3">
        <v>228.38999938964844</v>
      </c>
      <c r="BL151" s="4">
        <v>29.565086629154504</v>
      </c>
      <c r="BN151" s="3">
        <v>635.18229003906254</v>
      </c>
      <c r="BO151" s="3">
        <v>760.41999435424805</v>
      </c>
      <c r="BP151" s="4">
        <v>83.530456163039489</v>
      </c>
      <c r="BR151" s="3">
        <v>90.290400390624995</v>
      </c>
      <c r="BS151" s="3">
        <v>531.1199951171875</v>
      </c>
      <c r="BT151" s="4">
        <v>17.000000229835656</v>
      </c>
      <c r="BV151" s="3">
        <v>62.737499999999997</v>
      </c>
      <c r="BW151" s="3">
        <v>105</v>
      </c>
      <c r="BX151" s="4">
        <v>59.749999999999993</v>
      </c>
      <c r="BZ151" s="3"/>
      <c r="CA151" s="3"/>
      <c r="CB151" s="4"/>
      <c r="CD151" s="18">
        <f t="shared" si="8"/>
        <v>0</v>
      </c>
      <c r="CE151" s="18">
        <f t="shared" si="9"/>
        <v>0</v>
      </c>
      <c r="CF151" s="19" t="e">
        <f t="shared" si="11"/>
        <v>#N/A</v>
      </c>
    </row>
    <row r="152" spans="1:84">
      <c r="A152" s="2">
        <v>40663</v>
      </c>
      <c r="B152" s="3">
        <v>9298.0417441558839</v>
      </c>
      <c r="C152" s="3">
        <v>29367.299990415573</v>
      </c>
      <c r="D152" s="4">
        <f t="shared" si="10"/>
        <v>31.661207353724819</v>
      </c>
      <c r="J152" s="3">
        <v>2874.8185205078125</v>
      </c>
      <c r="K152" s="3">
        <v>17359.099979400635</v>
      </c>
      <c r="L152" s="4">
        <v>16.560873109315846</v>
      </c>
      <c r="N152" s="3">
        <v>256.1933544921875</v>
      </c>
      <c r="O152" s="3">
        <v>443.99000549316406</v>
      </c>
      <c r="P152" s="4">
        <v>57.702504858779299</v>
      </c>
      <c r="R152" s="3"/>
      <c r="S152" s="3"/>
      <c r="T152" s="4"/>
      <c r="V152" s="3">
        <v>46.125</v>
      </c>
      <c r="W152" s="3">
        <v>225</v>
      </c>
      <c r="X152" s="4">
        <v>20.5</v>
      </c>
      <c r="Z152" s="3">
        <v>594.07150024414068</v>
      </c>
      <c r="AA152" s="3">
        <v>1022.2600002288818</v>
      </c>
      <c r="AB152" s="4">
        <v>58.113542553863915</v>
      </c>
      <c r="AD152" s="3">
        <v>383.57546875000003</v>
      </c>
      <c r="AE152" s="3">
        <v>550</v>
      </c>
      <c r="AF152" s="4">
        <v>69.740994318181819</v>
      </c>
      <c r="AG152"/>
      <c r="AH152" s="3"/>
      <c r="AI152" s="3"/>
      <c r="AJ152" s="4"/>
      <c r="AL152" s="3">
        <v>285.40360351562498</v>
      </c>
      <c r="AM152" s="3">
        <v>572</v>
      </c>
      <c r="AN152" s="4">
        <v>49.89573488035402</v>
      </c>
      <c r="AP152" s="3"/>
      <c r="AQ152" s="3"/>
      <c r="AR152" s="4"/>
      <c r="AT152" s="3">
        <v>89</v>
      </c>
      <c r="AU152" s="3">
        <v>550</v>
      </c>
      <c r="AV152" s="4">
        <v>16.18181818181818</v>
      </c>
      <c r="AX152" s="3">
        <v>719.45388458251955</v>
      </c>
      <c r="AY152" s="3">
        <v>1717.2299947738647</v>
      </c>
      <c r="AZ152" s="4">
        <v>41.896186694389861</v>
      </c>
      <c r="BB152" s="3">
        <v>667.89639961242676</v>
      </c>
      <c r="BC152" s="3">
        <v>2212.0199964046478</v>
      </c>
      <c r="BD152" s="4">
        <v>30.193958494860169</v>
      </c>
      <c r="BF152" s="3">
        <v>2525.7701208496092</v>
      </c>
      <c r="BG152" s="3">
        <v>3090.7700252532959</v>
      </c>
      <c r="BH152" s="4">
        <v>81.719768867067884</v>
      </c>
      <c r="BJ152" s="3">
        <v>67.523701171875004</v>
      </c>
      <c r="BK152" s="3">
        <v>228.38999938964844</v>
      </c>
      <c r="BL152" s="4">
        <v>29.565086629154504</v>
      </c>
      <c r="BN152" s="3">
        <v>635.18229003906254</v>
      </c>
      <c r="BO152" s="3">
        <v>760.41999435424805</v>
      </c>
      <c r="BP152" s="4">
        <v>83.530456163039489</v>
      </c>
      <c r="BR152" s="3">
        <v>90.290400390624995</v>
      </c>
      <c r="BS152" s="3">
        <v>531.1199951171875</v>
      </c>
      <c r="BT152" s="4">
        <v>17.000000229835656</v>
      </c>
      <c r="BV152" s="3">
        <v>62.737499999999997</v>
      </c>
      <c r="BW152" s="3">
        <v>105</v>
      </c>
      <c r="BX152" s="4">
        <v>59.749999999999993</v>
      </c>
      <c r="BZ152" s="3"/>
      <c r="CA152" s="3"/>
      <c r="CB152" s="4"/>
      <c r="CD152" s="18">
        <f t="shared" si="8"/>
        <v>0</v>
      </c>
      <c r="CE152" s="18">
        <f t="shared" si="9"/>
        <v>0</v>
      </c>
      <c r="CF152" s="19" t="e">
        <f t="shared" si="11"/>
        <v>#N/A</v>
      </c>
    </row>
    <row r="153" spans="1:84">
      <c r="A153" s="2">
        <v>40694</v>
      </c>
      <c r="B153" s="3">
        <v>8114.1445615386965</v>
      </c>
      <c r="C153" s="3">
        <v>25449.069994688034</v>
      </c>
      <c r="D153" s="4">
        <f t="shared" si="10"/>
        <v>31.883854943352961</v>
      </c>
      <c r="J153" s="3">
        <v>2686.6575878906251</v>
      </c>
      <c r="K153" s="3">
        <v>16319.619983673096</v>
      </c>
      <c r="L153" s="4">
        <v>16.462746011111054</v>
      </c>
      <c r="N153" s="3">
        <v>256.1933544921875</v>
      </c>
      <c r="O153" s="3">
        <v>443.99000549316406</v>
      </c>
      <c r="P153" s="4">
        <v>57.702504858779299</v>
      </c>
      <c r="R153" s="3"/>
      <c r="S153" s="3"/>
      <c r="T153" s="4"/>
      <c r="V153" s="3"/>
      <c r="W153" s="3"/>
      <c r="X153" s="4"/>
      <c r="Z153" s="3">
        <v>447.07150024414062</v>
      </c>
      <c r="AA153" s="3">
        <v>722.26000022888184</v>
      </c>
      <c r="AB153" s="4">
        <v>61.898969914222732</v>
      </c>
      <c r="AD153" s="3">
        <v>383.57546875000003</v>
      </c>
      <c r="AE153" s="3">
        <v>550</v>
      </c>
      <c r="AF153" s="4">
        <v>69.740994318181819</v>
      </c>
      <c r="AG153"/>
      <c r="AH153" s="3"/>
      <c r="AI153" s="3"/>
      <c r="AJ153" s="4"/>
      <c r="AL153" s="3">
        <v>132.27860351562501</v>
      </c>
      <c r="AM153" s="3">
        <v>322</v>
      </c>
      <c r="AN153" s="4">
        <v>41.080311650815219</v>
      </c>
      <c r="AP153" s="3"/>
      <c r="AQ153" s="3"/>
      <c r="AR153" s="4"/>
      <c r="AT153" s="3">
        <v>118.45</v>
      </c>
      <c r="AU153" s="3">
        <v>740</v>
      </c>
      <c r="AV153" s="4">
        <v>16.006756756756758</v>
      </c>
      <c r="AX153" s="3">
        <v>436.5976345825195</v>
      </c>
      <c r="AY153" s="3">
        <v>927.47999477386475</v>
      </c>
      <c r="AZ153" s="4">
        <v>47.073536576815265</v>
      </c>
      <c r="BB153" s="3">
        <v>271.81639961242678</v>
      </c>
      <c r="BC153" s="3">
        <v>708.01999640464783</v>
      </c>
      <c r="BD153" s="4">
        <v>38.391062539578073</v>
      </c>
      <c r="BF153" s="3">
        <v>2525.7701208496092</v>
      </c>
      <c r="BG153" s="3">
        <v>3090.7700252532959</v>
      </c>
      <c r="BH153" s="4">
        <v>81.719768867067884</v>
      </c>
      <c r="BJ153" s="3">
        <v>67.523701171875004</v>
      </c>
      <c r="BK153" s="3">
        <v>228.38999938964844</v>
      </c>
      <c r="BL153" s="4">
        <v>29.565086629154504</v>
      </c>
      <c r="BN153" s="3">
        <v>635.18229003906254</v>
      </c>
      <c r="BO153" s="3">
        <v>760.41999435424805</v>
      </c>
      <c r="BP153" s="4">
        <v>83.530456163039489</v>
      </c>
      <c r="BR153" s="3">
        <v>90.290400390624995</v>
      </c>
      <c r="BS153" s="3">
        <v>531.1199951171875</v>
      </c>
      <c r="BT153" s="4">
        <v>17.000000229835656</v>
      </c>
      <c r="BV153" s="3">
        <v>62.737499999999997</v>
      </c>
      <c r="BW153" s="3">
        <v>105</v>
      </c>
      <c r="BX153" s="4">
        <v>59.749999999999993</v>
      </c>
      <c r="BZ153" s="3"/>
      <c r="CA153" s="3"/>
      <c r="CB153" s="4"/>
      <c r="CD153" s="18">
        <f t="shared" si="8"/>
        <v>0</v>
      </c>
      <c r="CE153" s="18">
        <f t="shared" si="9"/>
        <v>0</v>
      </c>
      <c r="CF153" s="19" t="e">
        <f t="shared" si="11"/>
        <v>#N/A</v>
      </c>
    </row>
    <row r="154" spans="1:84">
      <c r="A154" s="2">
        <v>40724</v>
      </c>
      <c r="B154" s="3">
        <v>5548.9075933837894</v>
      </c>
      <c r="C154" s="3">
        <v>9087.3599948883057</v>
      </c>
      <c r="D154" s="4">
        <f t="shared" si="10"/>
        <v>61.061822096902539</v>
      </c>
      <c r="J154" s="3">
        <v>596.8229858398438</v>
      </c>
      <c r="K154" s="3">
        <v>1540.1199836730957</v>
      </c>
      <c r="L154" s="4">
        <v>38.751720136534814</v>
      </c>
      <c r="N154" s="3">
        <v>185.60265625</v>
      </c>
      <c r="O154" s="3">
        <v>245.02000427246094</v>
      </c>
      <c r="P154" s="4">
        <v>75.750001229944814</v>
      </c>
      <c r="R154" s="3"/>
      <c r="S154" s="3"/>
      <c r="T154" s="4"/>
      <c r="V154" s="3"/>
      <c r="W154" s="3"/>
      <c r="X154" s="4"/>
      <c r="Z154" s="3">
        <v>400.6875</v>
      </c>
      <c r="AA154" s="3">
        <v>647.5</v>
      </c>
      <c r="AB154" s="4">
        <v>61.882239382239376</v>
      </c>
      <c r="AD154" s="3">
        <v>383.57546875000003</v>
      </c>
      <c r="AE154" s="3">
        <v>550</v>
      </c>
      <c r="AF154" s="4">
        <v>69.740994318181819</v>
      </c>
      <c r="AG154"/>
      <c r="AH154" s="3"/>
      <c r="AI154" s="3"/>
      <c r="AJ154" s="4"/>
      <c r="AL154" s="3">
        <v>209.40360351562501</v>
      </c>
      <c r="AM154" s="3">
        <v>372</v>
      </c>
      <c r="AN154" s="4">
        <v>56.291291267641128</v>
      </c>
      <c r="AP154" s="3"/>
      <c r="AQ154" s="3"/>
      <c r="AR154" s="4"/>
      <c r="AT154" s="3">
        <v>62.45</v>
      </c>
      <c r="AU154" s="3">
        <v>340</v>
      </c>
      <c r="AV154" s="4">
        <v>18.367647058823529</v>
      </c>
      <c r="AX154" s="3">
        <v>197.076015625</v>
      </c>
      <c r="AY154" s="3">
        <v>355.39999389648438</v>
      </c>
      <c r="AZ154" s="4">
        <v>55.45189054854103</v>
      </c>
      <c r="BB154" s="3">
        <v>244.09589904785156</v>
      </c>
      <c r="BC154" s="3">
        <v>605.1199951171875</v>
      </c>
      <c r="BD154" s="4">
        <v>40.338428909555361</v>
      </c>
      <c r="BF154" s="3">
        <v>2413.4595727539063</v>
      </c>
      <c r="BG154" s="3">
        <v>2807.2700290679932</v>
      </c>
      <c r="BH154" s="4">
        <v>85.971764303527621</v>
      </c>
      <c r="BJ154" s="3">
        <v>67.523701171875004</v>
      </c>
      <c r="BK154" s="3">
        <v>228.38999938964844</v>
      </c>
      <c r="BL154" s="4">
        <v>29.565086629154504</v>
      </c>
      <c r="BN154" s="3">
        <v>635.18229003906254</v>
      </c>
      <c r="BO154" s="3">
        <v>760.41999435424805</v>
      </c>
      <c r="BP154" s="4">
        <v>83.530456163039489</v>
      </c>
      <c r="BR154" s="3">
        <v>90.290400390624995</v>
      </c>
      <c r="BS154" s="3">
        <v>531.1199951171875</v>
      </c>
      <c r="BT154" s="4">
        <v>17.000000229835656</v>
      </c>
      <c r="BV154" s="3">
        <v>62.737499999999997</v>
      </c>
      <c r="BW154" s="3">
        <v>105</v>
      </c>
      <c r="BX154" s="4">
        <v>59.749999999999993</v>
      </c>
      <c r="BZ154" s="3"/>
      <c r="CA154" s="3"/>
      <c r="CB154" s="4"/>
      <c r="CD154" s="18">
        <f t="shared" si="8"/>
        <v>0</v>
      </c>
      <c r="CE154" s="18">
        <f t="shared" si="9"/>
        <v>0</v>
      </c>
      <c r="CF154" s="19" t="e">
        <f t="shared" si="11"/>
        <v>#N/A</v>
      </c>
    </row>
    <row r="155" spans="1:84">
      <c r="A155" s="2">
        <v>40755</v>
      </c>
      <c r="B155" s="3">
        <v>4185.3659185791012</v>
      </c>
      <c r="C155" s="3">
        <v>6107.9000225067139</v>
      </c>
      <c r="D155" s="4">
        <f t="shared" si="10"/>
        <v>68.523811836419114</v>
      </c>
      <c r="J155" s="3">
        <v>29.75400146484375</v>
      </c>
      <c r="K155" s="3">
        <v>52.200000762939453</v>
      </c>
      <c r="L155" s="4">
        <v>57.00000197311924</v>
      </c>
      <c r="N155" s="3">
        <v>185.60265625</v>
      </c>
      <c r="O155" s="3">
        <v>245.02000427246094</v>
      </c>
      <c r="P155" s="4">
        <v>75.750001229944814</v>
      </c>
      <c r="R155" s="3"/>
      <c r="S155" s="3"/>
      <c r="T155" s="4"/>
      <c r="V155" s="3"/>
      <c r="W155" s="3"/>
      <c r="X155" s="4"/>
      <c r="Z155" s="3">
        <v>400.6875</v>
      </c>
      <c r="AA155" s="3">
        <v>647.5</v>
      </c>
      <c r="AB155" s="4">
        <v>61.882239382239376</v>
      </c>
      <c r="AD155" s="3">
        <v>383.57546875000003</v>
      </c>
      <c r="AE155" s="3">
        <v>550</v>
      </c>
      <c r="AF155" s="4">
        <v>69.740994318181819</v>
      </c>
      <c r="AG155"/>
      <c r="AH155" s="3"/>
      <c r="AI155" s="3"/>
      <c r="AJ155" s="4"/>
      <c r="AL155" s="3">
        <v>209.40360351562501</v>
      </c>
      <c r="AM155" s="3">
        <v>372</v>
      </c>
      <c r="AN155" s="4">
        <v>56.291291267641128</v>
      </c>
      <c r="AP155" s="3"/>
      <c r="AQ155" s="3"/>
      <c r="AR155" s="4"/>
      <c r="AT155" s="3">
        <v>62.45</v>
      </c>
      <c r="AU155" s="3">
        <v>340</v>
      </c>
      <c r="AV155" s="4">
        <v>18.367647058823529</v>
      </c>
      <c r="AX155" s="3">
        <v>126.076015625</v>
      </c>
      <c r="AY155" s="3">
        <v>155.39999389648438</v>
      </c>
      <c r="AZ155" s="4">
        <v>81.130000371159753</v>
      </c>
      <c r="BB155" s="3">
        <v>244.09589904785156</v>
      </c>
      <c r="BC155" s="3">
        <v>605.1199951171875</v>
      </c>
      <c r="BD155" s="4">
        <v>40.338428909555361</v>
      </c>
      <c r="BF155" s="3">
        <v>2413.4595727539063</v>
      </c>
      <c r="BG155" s="3">
        <v>2807.2700290679932</v>
      </c>
      <c r="BH155" s="4">
        <v>85.971764303527621</v>
      </c>
      <c r="BJ155" s="3">
        <v>67.523701171875004</v>
      </c>
      <c r="BK155" s="3">
        <v>228.38999938964844</v>
      </c>
      <c r="BL155" s="4">
        <v>29.565086629154504</v>
      </c>
      <c r="BN155" s="3"/>
      <c r="BO155" s="3"/>
      <c r="BP155" s="4"/>
      <c r="BR155" s="3"/>
      <c r="BS155" s="3"/>
      <c r="BT155" s="4"/>
      <c r="BV155" s="3">
        <v>62.737499999999997</v>
      </c>
      <c r="BW155" s="3">
        <v>105</v>
      </c>
      <c r="BX155" s="4">
        <v>59.749999999999993</v>
      </c>
      <c r="BZ155" s="3"/>
      <c r="CA155" s="3"/>
      <c r="CB155" s="4"/>
      <c r="CD155" s="18">
        <f t="shared" si="8"/>
        <v>0</v>
      </c>
      <c r="CE155" s="18">
        <f t="shared" si="9"/>
        <v>0</v>
      </c>
      <c r="CF155" s="19" t="e">
        <f t="shared" si="11"/>
        <v>#N/A</v>
      </c>
    </row>
    <row r="156" spans="1:84">
      <c r="A156" s="2">
        <v>40786</v>
      </c>
      <c r="B156" s="3">
        <v>3999.0160180664061</v>
      </c>
      <c r="C156" s="3">
        <v>5625.5800266265869</v>
      </c>
      <c r="D156" s="4">
        <f t="shared" si="10"/>
        <v>71.086287976325181</v>
      </c>
      <c r="J156" s="3"/>
      <c r="K156" s="3"/>
      <c r="L156" s="4"/>
      <c r="N156" s="3">
        <v>185.60265625</v>
      </c>
      <c r="O156" s="3">
        <v>245.02000427246094</v>
      </c>
      <c r="P156" s="4">
        <v>75.750001229944814</v>
      </c>
      <c r="R156" s="3"/>
      <c r="S156" s="3"/>
      <c r="T156" s="4"/>
      <c r="V156" s="3"/>
      <c r="W156" s="3"/>
      <c r="X156" s="4"/>
      <c r="Z156" s="3">
        <v>400.6875</v>
      </c>
      <c r="AA156" s="3">
        <v>647.5</v>
      </c>
      <c r="AB156" s="4">
        <v>61.882239382239376</v>
      </c>
      <c r="AD156" s="3">
        <v>383.57546875000003</v>
      </c>
      <c r="AE156" s="3">
        <v>550</v>
      </c>
      <c r="AF156" s="4">
        <v>69.740994318181819</v>
      </c>
      <c r="AG156"/>
      <c r="AH156" s="3"/>
      <c r="AI156" s="3"/>
      <c r="AJ156" s="4"/>
      <c r="AL156" s="3">
        <v>209.40360351562501</v>
      </c>
      <c r="AM156" s="3">
        <v>372</v>
      </c>
      <c r="AN156" s="4">
        <v>56.291291267641128</v>
      </c>
      <c r="AP156" s="3"/>
      <c r="AQ156" s="3"/>
      <c r="AR156" s="4"/>
      <c r="AT156" s="3">
        <v>62.45</v>
      </c>
      <c r="AU156" s="3">
        <v>340</v>
      </c>
      <c r="AV156" s="4">
        <v>18.367647058823529</v>
      </c>
      <c r="AX156" s="3">
        <v>126.076015625</v>
      </c>
      <c r="AY156" s="3">
        <v>155.39999389648438</v>
      </c>
      <c r="AZ156" s="4">
        <v>81.130000371159753</v>
      </c>
      <c r="BB156" s="3">
        <v>87.5</v>
      </c>
      <c r="BC156" s="3">
        <v>175</v>
      </c>
      <c r="BD156" s="4">
        <v>50</v>
      </c>
      <c r="BF156" s="3">
        <v>2413.4595727539063</v>
      </c>
      <c r="BG156" s="3">
        <v>2807.2700290679932</v>
      </c>
      <c r="BH156" s="4">
        <v>85.971764303527621</v>
      </c>
      <c r="BJ156" s="3">
        <v>67.523701171875004</v>
      </c>
      <c r="BK156" s="3">
        <v>228.38999938964844</v>
      </c>
      <c r="BL156" s="4">
        <v>29.565086629154504</v>
      </c>
      <c r="BN156" s="3"/>
      <c r="BO156" s="3"/>
      <c r="BP156" s="4"/>
      <c r="BR156" s="3"/>
      <c r="BS156" s="3"/>
      <c r="BT156" s="4"/>
      <c r="BV156" s="3">
        <v>62.737499999999997</v>
      </c>
      <c r="BW156" s="3">
        <v>105</v>
      </c>
      <c r="BX156" s="4">
        <v>59.749999999999993</v>
      </c>
      <c r="BZ156" s="3"/>
      <c r="CA156" s="3"/>
      <c r="CB156" s="4"/>
      <c r="CD156" s="18">
        <f t="shared" si="8"/>
        <v>0</v>
      </c>
      <c r="CE156" s="18">
        <f t="shared" si="9"/>
        <v>0</v>
      </c>
      <c r="CF156" s="19" t="e">
        <f t="shared" si="11"/>
        <v>#N/A</v>
      </c>
    </row>
    <row r="157" spans="1:84">
      <c r="A157" s="2">
        <v>40816</v>
      </c>
      <c r="B157" s="3">
        <v>1070.7569531250001</v>
      </c>
      <c r="C157" s="3">
        <v>1869.25</v>
      </c>
      <c r="D157" s="4">
        <f t="shared" si="10"/>
        <v>57.282704460345066</v>
      </c>
      <c r="J157" s="3"/>
      <c r="K157" s="3"/>
      <c r="L157" s="4"/>
      <c r="N157" s="3">
        <v>185.60265625</v>
      </c>
      <c r="O157" s="3">
        <v>245.02000427246094</v>
      </c>
      <c r="P157" s="4">
        <v>75.750001229944814</v>
      </c>
      <c r="R157" s="3"/>
      <c r="S157" s="3"/>
      <c r="T157" s="4"/>
      <c r="V157" s="3"/>
      <c r="W157" s="3"/>
      <c r="X157" s="4"/>
      <c r="Z157" s="3">
        <v>286.6875</v>
      </c>
      <c r="AA157" s="3">
        <v>347.5</v>
      </c>
      <c r="AB157" s="4">
        <v>82.5</v>
      </c>
      <c r="AD157" s="3"/>
      <c r="AE157" s="3"/>
      <c r="AF157" s="4"/>
      <c r="AG157"/>
      <c r="AH157" s="3"/>
      <c r="AI157" s="3"/>
      <c r="AJ157" s="4"/>
      <c r="AL157" s="3">
        <v>153.125</v>
      </c>
      <c r="AM157" s="3">
        <v>250</v>
      </c>
      <c r="AN157" s="4">
        <v>61.250000000000007</v>
      </c>
      <c r="AP157" s="3"/>
      <c r="AQ157" s="3"/>
      <c r="AR157" s="4"/>
      <c r="AT157" s="3">
        <v>62.45</v>
      </c>
      <c r="AU157" s="3">
        <v>340</v>
      </c>
      <c r="AV157" s="4">
        <v>18.367647058823529</v>
      </c>
      <c r="AX157" s="3"/>
      <c r="AY157" s="3"/>
      <c r="AZ157" s="4"/>
      <c r="BB157" s="3">
        <v>87.5</v>
      </c>
      <c r="BC157" s="3">
        <v>175</v>
      </c>
      <c r="BD157" s="4">
        <v>50</v>
      </c>
      <c r="BF157" s="3">
        <v>200.41059570312501</v>
      </c>
      <c r="BG157" s="3">
        <v>266.53999328613281</v>
      </c>
      <c r="BH157" s="4">
        <v>75.189690384655577</v>
      </c>
      <c r="BJ157" s="3">
        <v>32.243701171875003</v>
      </c>
      <c r="BK157" s="3">
        <v>140.19000244140625</v>
      </c>
      <c r="BL157" s="4">
        <v>23.000000435374531</v>
      </c>
      <c r="BN157" s="3"/>
      <c r="BO157" s="3"/>
      <c r="BP157" s="4"/>
      <c r="BR157" s="3"/>
      <c r="BS157" s="3"/>
      <c r="BT157" s="4"/>
      <c r="BV157" s="3">
        <v>62.737499999999997</v>
      </c>
      <c r="BW157" s="3">
        <v>105</v>
      </c>
      <c r="BX157" s="4">
        <v>59.749999999999993</v>
      </c>
      <c r="BZ157" s="3"/>
      <c r="CA157" s="3"/>
      <c r="CB157" s="4"/>
      <c r="CD157" s="18">
        <f t="shared" si="8"/>
        <v>0</v>
      </c>
      <c r="CE157" s="18">
        <f t="shared" si="9"/>
        <v>0</v>
      </c>
      <c r="CF157" s="19" t="e">
        <f t="shared" si="11"/>
        <v>#N/A</v>
      </c>
    </row>
    <row r="158" spans="1:84">
      <c r="A158" s="2">
        <v>40847</v>
      </c>
      <c r="B158" s="3">
        <v>870.34635742187504</v>
      </c>
      <c r="C158" s="3">
        <v>1602.7100067138672</v>
      </c>
      <c r="D158" s="4">
        <f t="shared" si="10"/>
        <v>54.304668578590743</v>
      </c>
      <c r="J158" s="3"/>
      <c r="K158" s="3"/>
      <c r="L158" s="4"/>
      <c r="N158" s="3">
        <v>185.60265625</v>
      </c>
      <c r="O158" s="3">
        <v>245.02000427246094</v>
      </c>
      <c r="P158" s="4">
        <v>75.750001229944814</v>
      </c>
      <c r="R158" s="3"/>
      <c r="S158" s="3"/>
      <c r="T158" s="4"/>
      <c r="V158" s="3"/>
      <c r="W158" s="3"/>
      <c r="X158" s="4"/>
      <c r="Z158" s="3">
        <v>286.6875</v>
      </c>
      <c r="AA158" s="3">
        <v>347.5</v>
      </c>
      <c r="AB158" s="4">
        <v>82.5</v>
      </c>
      <c r="AD158" s="3"/>
      <c r="AE158" s="3"/>
      <c r="AF158" s="4"/>
      <c r="AG158"/>
      <c r="AH158" s="3"/>
      <c r="AI158" s="3"/>
      <c r="AJ158" s="4"/>
      <c r="AL158" s="3">
        <v>153.125</v>
      </c>
      <c r="AM158" s="3">
        <v>250</v>
      </c>
      <c r="AN158" s="4">
        <v>61.250000000000007</v>
      </c>
      <c r="AP158" s="3"/>
      <c r="AQ158" s="3"/>
      <c r="AR158" s="4"/>
      <c r="AT158" s="3">
        <v>62.45</v>
      </c>
      <c r="AU158" s="3">
        <v>340</v>
      </c>
      <c r="AV158" s="4">
        <v>18.367647058823529</v>
      </c>
      <c r="AX158" s="3"/>
      <c r="AY158" s="3"/>
      <c r="AZ158" s="4"/>
      <c r="BB158" s="3">
        <v>87.5</v>
      </c>
      <c r="BC158" s="3">
        <v>175</v>
      </c>
      <c r="BD158" s="4">
        <v>50</v>
      </c>
      <c r="BF158" s="3"/>
      <c r="BG158" s="3"/>
      <c r="BH158" s="4"/>
      <c r="BJ158" s="3">
        <v>32.243701171875003</v>
      </c>
      <c r="BK158" s="3">
        <v>140.19000244140625</v>
      </c>
      <c r="BL158" s="4">
        <v>23.000000435374531</v>
      </c>
      <c r="BN158" s="3"/>
      <c r="BO158" s="3"/>
      <c r="BP158" s="4"/>
      <c r="BR158" s="3"/>
      <c r="BS158" s="3"/>
      <c r="BT158" s="4"/>
      <c r="BV158" s="3">
        <v>62.737499999999997</v>
      </c>
      <c r="BW158" s="3">
        <v>105</v>
      </c>
      <c r="BX158" s="4">
        <v>59.749999999999993</v>
      </c>
      <c r="BZ158" s="3"/>
      <c r="CA158" s="3"/>
      <c r="CB158" s="4"/>
      <c r="CD158" s="18">
        <f t="shared" si="8"/>
        <v>0</v>
      </c>
      <c r="CE158" s="18">
        <f t="shared" si="9"/>
        <v>0</v>
      </c>
      <c r="CF158" s="19" t="e">
        <f t="shared" si="11"/>
        <v>#N/A</v>
      </c>
    </row>
    <row r="159" spans="1:84">
      <c r="A159" s="2">
        <v>40877</v>
      </c>
      <c r="B159" s="3">
        <v>3342.4392730712889</v>
      </c>
      <c r="C159" s="3">
        <v>5795.7540254592896</v>
      </c>
      <c r="D159" s="4">
        <f t="shared" si="10"/>
        <v>57.670481845654486</v>
      </c>
      <c r="J159" s="3"/>
      <c r="K159" s="3"/>
      <c r="L159" s="4"/>
      <c r="N159" s="3">
        <v>185.60265625</v>
      </c>
      <c r="O159" s="3">
        <v>245.02000427246094</v>
      </c>
      <c r="P159" s="4">
        <v>75.750001229944814</v>
      </c>
      <c r="R159" s="3"/>
      <c r="S159" s="3"/>
      <c r="T159" s="4"/>
      <c r="V159" s="3"/>
      <c r="W159" s="3"/>
      <c r="X159" s="4"/>
      <c r="Z159" s="3"/>
      <c r="AA159" s="3"/>
      <c r="AB159" s="4"/>
      <c r="AD159" s="3">
        <v>81</v>
      </c>
      <c r="AE159" s="3">
        <v>400</v>
      </c>
      <c r="AF159" s="4">
        <v>20.25</v>
      </c>
      <c r="AG159"/>
      <c r="AH159" s="3"/>
      <c r="AI159" s="3"/>
      <c r="AJ159" s="4"/>
      <c r="AL159" s="3">
        <v>266.125</v>
      </c>
      <c r="AM159" s="3">
        <v>450</v>
      </c>
      <c r="AN159" s="4">
        <v>59.138888888888886</v>
      </c>
      <c r="AP159" s="3"/>
      <c r="AQ159" s="3"/>
      <c r="AR159" s="4"/>
      <c r="AT159" s="3">
        <v>62.45</v>
      </c>
      <c r="AU159" s="3">
        <v>340</v>
      </c>
      <c r="AV159" s="4">
        <v>18.367647058823529</v>
      </c>
      <c r="AX159" s="3"/>
      <c r="AY159" s="3"/>
      <c r="AZ159" s="4"/>
      <c r="BB159" s="3">
        <v>87.5</v>
      </c>
      <c r="BC159" s="3">
        <v>175</v>
      </c>
      <c r="BD159" s="4">
        <v>50</v>
      </c>
      <c r="BF159" s="3">
        <v>26.643540649414064</v>
      </c>
      <c r="BG159" s="3">
        <v>55.300000190734863</v>
      </c>
      <c r="BH159" s="4">
        <v>48.180001008169995</v>
      </c>
      <c r="BJ159" s="3">
        <v>32.243701171875003</v>
      </c>
      <c r="BK159" s="3">
        <v>140.19000244140625</v>
      </c>
      <c r="BL159" s="4">
        <v>23.000000435374531</v>
      </c>
      <c r="BN159" s="3"/>
      <c r="BO159" s="3"/>
      <c r="BP159" s="4"/>
      <c r="BR159" s="3"/>
      <c r="BS159" s="3"/>
      <c r="BT159" s="4"/>
      <c r="BV159" s="3">
        <v>62.737499999999997</v>
      </c>
      <c r="BW159" s="3">
        <v>105</v>
      </c>
      <c r="BX159" s="4">
        <v>59.749999999999993</v>
      </c>
      <c r="BZ159" s="3">
        <v>2538.1368750000001</v>
      </c>
      <c r="CA159" s="3">
        <v>3885.2440185546875</v>
      </c>
      <c r="CB159" s="4">
        <v>65.327605238658563</v>
      </c>
      <c r="CD159" s="18">
        <f t="shared" si="8"/>
        <v>0</v>
      </c>
      <c r="CE159" s="18">
        <f t="shared" si="9"/>
        <v>0</v>
      </c>
      <c r="CF159" s="19" t="e">
        <f t="shared" si="11"/>
        <v>#N/A</v>
      </c>
    </row>
    <row r="160" spans="1:84">
      <c r="A160" s="2">
        <v>40908</v>
      </c>
      <c r="B160" s="3">
        <v>3096.6933941650391</v>
      </c>
      <c r="C160" s="3">
        <v>5484.4940156936646</v>
      </c>
      <c r="D160" s="4">
        <f t="shared" si="10"/>
        <v>56.462699846220502</v>
      </c>
      <c r="J160" s="3"/>
      <c r="K160" s="3"/>
      <c r="L160" s="4"/>
      <c r="N160" s="3"/>
      <c r="O160" s="3"/>
      <c r="P160" s="4"/>
      <c r="R160" s="3"/>
      <c r="S160" s="3"/>
      <c r="T160" s="4"/>
      <c r="V160" s="3"/>
      <c r="W160" s="3"/>
      <c r="X160" s="4"/>
      <c r="Z160" s="3">
        <v>117.92099609375001</v>
      </c>
      <c r="AA160" s="3">
        <v>150</v>
      </c>
      <c r="AB160" s="4">
        <v>78.613997395833337</v>
      </c>
      <c r="AD160" s="3">
        <v>81</v>
      </c>
      <c r="AE160" s="3">
        <v>400</v>
      </c>
      <c r="AF160" s="4">
        <v>20.25</v>
      </c>
      <c r="AG160"/>
      <c r="AH160" s="3"/>
      <c r="AI160" s="3"/>
      <c r="AJ160" s="4"/>
      <c r="AL160" s="3">
        <v>113</v>
      </c>
      <c r="AM160" s="3">
        <v>200</v>
      </c>
      <c r="AN160" s="4">
        <v>56.499999999999993</v>
      </c>
      <c r="AP160" s="3"/>
      <c r="AQ160" s="3"/>
      <c r="AR160" s="4"/>
      <c r="AT160" s="3">
        <v>62.45</v>
      </c>
      <c r="AU160" s="3">
        <v>340</v>
      </c>
      <c r="AV160" s="4">
        <v>18.367647058823529</v>
      </c>
      <c r="AX160" s="3"/>
      <c r="AY160" s="3"/>
      <c r="AZ160" s="4"/>
      <c r="BB160" s="3">
        <v>87.5</v>
      </c>
      <c r="BC160" s="3">
        <v>175</v>
      </c>
      <c r="BD160" s="4">
        <v>50</v>
      </c>
      <c r="BF160" s="3">
        <v>64.441821899414066</v>
      </c>
      <c r="BG160" s="3">
        <v>194.0599946975708</v>
      </c>
      <c r="BH160" s="4">
        <v>33.207164619293238</v>
      </c>
      <c r="BJ160" s="3">
        <v>32.243701171875003</v>
      </c>
      <c r="BK160" s="3">
        <v>140.19000244140625</v>
      </c>
      <c r="BL160" s="4">
        <v>23.000000435374531</v>
      </c>
      <c r="BN160" s="3"/>
      <c r="BO160" s="3"/>
      <c r="BP160" s="4"/>
      <c r="BR160" s="3"/>
      <c r="BS160" s="3"/>
      <c r="BT160" s="4"/>
      <c r="BV160" s="3"/>
      <c r="BW160" s="3"/>
      <c r="BX160" s="4"/>
      <c r="BZ160" s="3">
        <v>2538.1368750000001</v>
      </c>
      <c r="CA160" s="3">
        <v>3885.2440185546875</v>
      </c>
      <c r="CB160" s="4">
        <v>65.327605238658563</v>
      </c>
      <c r="CD160" s="18">
        <f t="shared" si="8"/>
        <v>0</v>
      </c>
      <c r="CE160" s="18">
        <f t="shared" si="9"/>
        <v>0</v>
      </c>
      <c r="CF160" s="19" t="e">
        <f t="shared" si="11"/>
        <v>#N/A</v>
      </c>
    </row>
    <row r="161" spans="1:84">
      <c r="A161" s="2">
        <v>40939</v>
      </c>
      <c r="B161" s="3">
        <v>3108.0045416259763</v>
      </c>
      <c r="C161" s="3">
        <v>5645.9940156936646</v>
      </c>
      <c r="D161" s="4">
        <f t="shared" si="10"/>
        <v>55.047960252648764</v>
      </c>
      <c r="J161" s="3"/>
      <c r="K161" s="3"/>
      <c r="L161" s="4"/>
      <c r="N161" s="3"/>
      <c r="O161" s="3"/>
      <c r="P161" s="4"/>
      <c r="R161" s="3"/>
      <c r="S161" s="3"/>
      <c r="T161" s="4"/>
      <c r="V161" s="3"/>
      <c r="W161" s="3"/>
      <c r="X161" s="4"/>
      <c r="Z161" s="3">
        <v>117.92099609375001</v>
      </c>
      <c r="AA161" s="3">
        <v>150</v>
      </c>
      <c r="AB161" s="4">
        <v>78.613997395833337</v>
      </c>
      <c r="AD161" s="3">
        <v>81</v>
      </c>
      <c r="AE161" s="3">
        <v>400</v>
      </c>
      <c r="AF161" s="4">
        <v>20.25</v>
      </c>
      <c r="AG161"/>
      <c r="AH161" s="3"/>
      <c r="AI161" s="3"/>
      <c r="AJ161" s="4"/>
      <c r="AL161" s="3">
        <v>113</v>
      </c>
      <c r="AM161" s="3">
        <v>200</v>
      </c>
      <c r="AN161" s="4">
        <v>56.499999999999993</v>
      </c>
      <c r="AP161" s="3"/>
      <c r="AQ161" s="3"/>
      <c r="AR161" s="4"/>
      <c r="AT161" s="3">
        <v>62.45</v>
      </c>
      <c r="AU161" s="3">
        <v>340</v>
      </c>
      <c r="AV161" s="4">
        <v>18.367647058823529</v>
      </c>
      <c r="AX161" s="3"/>
      <c r="AY161" s="3"/>
      <c r="AZ161" s="4"/>
      <c r="BB161" s="3">
        <v>87.5</v>
      </c>
      <c r="BC161" s="3">
        <v>175</v>
      </c>
      <c r="BD161" s="4">
        <v>50</v>
      </c>
      <c r="BF161" s="3">
        <v>64.441821899414066</v>
      </c>
      <c r="BG161" s="3">
        <v>194.0599946975708</v>
      </c>
      <c r="BH161" s="4">
        <v>33.207164619293238</v>
      </c>
      <c r="BJ161" s="3">
        <v>32.243701171875003</v>
      </c>
      <c r="BK161" s="3">
        <v>140.19000244140625</v>
      </c>
      <c r="BL161" s="4">
        <v>23.000000435374531</v>
      </c>
      <c r="BN161" s="3">
        <v>72.234916992187493</v>
      </c>
      <c r="BO161" s="3">
        <v>250</v>
      </c>
      <c r="BP161" s="4">
        <v>28.893966796874999</v>
      </c>
      <c r="BR161" s="3"/>
      <c r="BS161" s="3"/>
      <c r="BT161" s="4"/>
      <c r="BV161" s="3"/>
      <c r="BW161" s="3"/>
      <c r="BX161" s="4"/>
      <c r="BZ161" s="3">
        <v>2477.2131054687502</v>
      </c>
      <c r="CA161" s="3">
        <v>3796.7440185546875</v>
      </c>
      <c r="CB161" s="4">
        <v>65.245723529492906</v>
      </c>
      <c r="CD161" s="18">
        <f t="shared" si="8"/>
        <v>0</v>
      </c>
      <c r="CE161" s="18">
        <f t="shared" si="9"/>
        <v>0</v>
      </c>
      <c r="CF161" s="19" t="e">
        <f t="shared" si="11"/>
        <v>#N/A</v>
      </c>
    </row>
    <row r="162" spans="1:84">
      <c r="A162" s="2">
        <v>40968</v>
      </c>
      <c r="B162" s="3">
        <v>3207.4545416259766</v>
      </c>
      <c r="C162" s="3">
        <v>5840.9940156936646</v>
      </c>
      <c r="D162" s="4">
        <f t="shared" si="10"/>
        <v>54.912820198208436</v>
      </c>
      <c r="J162" s="3"/>
      <c r="K162" s="3"/>
      <c r="L162" s="4"/>
      <c r="N162" s="3"/>
      <c r="O162" s="3"/>
      <c r="P162" s="4"/>
      <c r="R162" s="3"/>
      <c r="S162" s="3"/>
      <c r="T162" s="4"/>
      <c r="V162" s="3"/>
      <c r="W162" s="3"/>
      <c r="X162" s="4"/>
      <c r="Z162" s="3">
        <v>117.92099609375001</v>
      </c>
      <c r="AA162" s="3">
        <v>150</v>
      </c>
      <c r="AB162" s="4">
        <v>78.613997395833337</v>
      </c>
      <c r="AD162" s="3">
        <v>81</v>
      </c>
      <c r="AE162" s="3">
        <v>400</v>
      </c>
      <c r="AF162" s="4">
        <v>20.25</v>
      </c>
      <c r="AG162"/>
      <c r="AH162" s="3"/>
      <c r="AI162" s="3"/>
      <c r="AJ162" s="4"/>
      <c r="AL162" s="3">
        <v>113</v>
      </c>
      <c r="AM162" s="3">
        <v>200</v>
      </c>
      <c r="AN162" s="4">
        <v>56.499999999999993</v>
      </c>
      <c r="AP162" s="3"/>
      <c r="AQ162" s="3"/>
      <c r="AR162" s="4"/>
      <c r="AT162" s="3">
        <v>62.45</v>
      </c>
      <c r="AU162" s="3">
        <v>340</v>
      </c>
      <c r="AV162" s="4">
        <v>18.367647058823529</v>
      </c>
      <c r="AX162" s="3">
        <v>99.45</v>
      </c>
      <c r="AY162" s="3">
        <v>195</v>
      </c>
      <c r="AZ162" s="4">
        <v>51</v>
      </c>
      <c r="BB162" s="3">
        <v>87.5</v>
      </c>
      <c r="BC162" s="3">
        <v>175</v>
      </c>
      <c r="BD162" s="4">
        <v>50</v>
      </c>
      <c r="BF162" s="3">
        <v>64.441821899414066</v>
      </c>
      <c r="BG162" s="3">
        <v>194.0599946975708</v>
      </c>
      <c r="BH162" s="4">
        <v>33.207164619293238</v>
      </c>
      <c r="BJ162" s="3">
        <v>32.243701171875003</v>
      </c>
      <c r="BK162" s="3">
        <v>140.19000244140625</v>
      </c>
      <c r="BL162" s="4">
        <v>23.000000435374531</v>
      </c>
      <c r="BN162" s="3">
        <v>72.234916992187493</v>
      </c>
      <c r="BO162" s="3">
        <v>250</v>
      </c>
      <c r="BP162" s="4">
        <v>28.893966796874999</v>
      </c>
      <c r="BR162" s="3"/>
      <c r="BS162" s="3"/>
      <c r="BT162" s="4"/>
      <c r="BV162" s="3"/>
      <c r="BW162" s="3"/>
      <c r="BX162" s="4"/>
      <c r="BZ162" s="3">
        <v>2477.2131054687502</v>
      </c>
      <c r="CA162" s="3">
        <v>3796.7440185546875</v>
      </c>
      <c r="CB162" s="4">
        <v>65.245723529492906</v>
      </c>
      <c r="CD162" s="18">
        <f t="shared" si="8"/>
        <v>0</v>
      </c>
      <c r="CE162" s="18">
        <f t="shared" si="9"/>
        <v>0</v>
      </c>
      <c r="CF162" s="19" t="e">
        <f t="shared" si="11"/>
        <v>#N/A</v>
      </c>
    </row>
    <row r="163" spans="1:84">
      <c r="A163" s="2">
        <v>40999</v>
      </c>
      <c r="B163" s="3">
        <v>3207.4545416259766</v>
      </c>
      <c r="C163" s="3">
        <v>5840.9940156936646</v>
      </c>
      <c r="D163" s="4">
        <f t="shared" si="10"/>
        <v>54.912820198208436</v>
      </c>
      <c r="J163" s="3"/>
      <c r="K163" s="3"/>
      <c r="L163" s="4"/>
      <c r="N163" s="3"/>
      <c r="O163" s="3"/>
      <c r="P163" s="4"/>
      <c r="R163" s="3"/>
      <c r="S163" s="3"/>
      <c r="T163" s="4"/>
      <c r="V163" s="3"/>
      <c r="W163" s="3"/>
      <c r="X163" s="4"/>
      <c r="Z163" s="3">
        <v>117.92099609375001</v>
      </c>
      <c r="AA163" s="3">
        <v>150</v>
      </c>
      <c r="AB163" s="4">
        <v>78.613997395833337</v>
      </c>
      <c r="AD163" s="3">
        <v>81</v>
      </c>
      <c r="AE163" s="3">
        <v>400</v>
      </c>
      <c r="AF163" s="4">
        <v>20.25</v>
      </c>
      <c r="AG163"/>
      <c r="AH163" s="3"/>
      <c r="AI163" s="3"/>
      <c r="AJ163" s="4"/>
      <c r="AL163" s="3">
        <v>113</v>
      </c>
      <c r="AM163" s="3">
        <v>200</v>
      </c>
      <c r="AN163" s="4">
        <v>56.499999999999993</v>
      </c>
      <c r="AP163" s="3"/>
      <c r="AQ163" s="3"/>
      <c r="AR163" s="4"/>
      <c r="AT163" s="3">
        <v>62.45</v>
      </c>
      <c r="AU163" s="3">
        <v>340</v>
      </c>
      <c r="AV163" s="4">
        <v>18.367647058823529</v>
      </c>
      <c r="AX163" s="3">
        <v>99.45</v>
      </c>
      <c r="AY163" s="3">
        <v>195</v>
      </c>
      <c r="AZ163" s="4">
        <v>51</v>
      </c>
      <c r="BB163" s="3">
        <v>87.5</v>
      </c>
      <c r="BC163" s="3">
        <v>175</v>
      </c>
      <c r="BD163" s="4">
        <v>50</v>
      </c>
      <c r="BF163" s="3">
        <v>64.441821899414066</v>
      </c>
      <c r="BG163" s="3">
        <v>194.0599946975708</v>
      </c>
      <c r="BH163" s="4">
        <v>33.207164619293238</v>
      </c>
      <c r="BJ163" s="3">
        <v>32.243701171875003</v>
      </c>
      <c r="BK163" s="3">
        <v>140.19000244140625</v>
      </c>
      <c r="BL163" s="4">
        <v>23.000000435374531</v>
      </c>
      <c r="BN163" s="3">
        <v>72.234916992187493</v>
      </c>
      <c r="BO163" s="3">
        <v>250</v>
      </c>
      <c r="BP163" s="4">
        <v>28.893966796874999</v>
      </c>
      <c r="BR163" s="3"/>
      <c r="BS163" s="3"/>
      <c r="BT163" s="4"/>
      <c r="BV163" s="3"/>
      <c r="BW163" s="3"/>
      <c r="BX163" s="4"/>
      <c r="BZ163" s="3">
        <v>2477.2131054687502</v>
      </c>
      <c r="CA163" s="3">
        <v>3796.7440185546875</v>
      </c>
      <c r="CB163" s="4">
        <v>65.245723529492906</v>
      </c>
      <c r="CD163" s="18">
        <f t="shared" si="8"/>
        <v>0</v>
      </c>
      <c r="CE163" s="18">
        <f t="shared" si="9"/>
        <v>0</v>
      </c>
      <c r="CF163" s="19" t="e">
        <f t="shared" si="11"/>
        <v>#N/A</v>
      </c>
    </row>
    <row r="164" spans="1:84">
      <c r="A164" s="2">
        <v>41029</v>
      </c>
      <c r="B164" s="3">
        <v>3288.4414947509767</v>
      </c>
      <c r="C164" s="3">
        <v>6326.4940156936646</v>
      </c>
      <c r="D164" s="4">
        <f t="shared" si="10"/>
        <v>51.978892046583525</v>
      </c>
      <c r="J164" s="3"/>
      <c r="K164" s="3"/>
      <c r="L164" s="4"/>
      <c r="N164" s="3">
        <v>80.986953124999999</v>
      </c>
      <c r="O164" s="3">
        <v>485.5</v>
      </c>
      <c r="P164" s="4">
        <v>16.681143795056645</v>
      </c>
      <c r="R164" s="3"/>
      <c r="S164" s="3"/>
      <c r="T164" s="4"/>
      <c r="V164" s="3"/>
      <c r="W164" s="3"/>
      <c r="X164" s="4"/>
      <c r="Z164" s="3">
        <v>117.92099609375001</v>
      </c>
      <c r="AA164" s="3">
        <v>150</v>
      </c>
      <c r="AB164" s="4">
        <v>78.613997395833337</v>
      </c>
      <c r="AD164" s="3">
        <v>81</v>
      </c>
      <c r="AE164" s="3">
        <v>400</v>
      </c>
      <c r="AF164" s="4">
        <v>20.25</v>
      </c>
      <c r="AG164"/>
      <c r="AH164" s="3"/>
      <c r="AI164" s="3"/>
      <c r="AJ164" s="4"/>
      <c r="AL164" s="3">
        <v>113</v>
      </c>
      <c r="AM164" s="3">
        <v>200</v>
      </c>
      <c r="AN164" s="4">
        <v>56.499999999999993</v>
      </c>
      <c r="AP164" s="3"/>
      <c r="AQ164" s="3"/>
      <c r="AR164" s="4"/>
      <c r="AT164" s="3">
        <v>62.45</v>
      </c>
      <c r="AU164" s="3">
        <v>340</v>
      </c>
      <c r="AV164" s="4">
        <v>18.367647058823529</v>
      </c>
      <c r="AX164" s="3">
        <v>99.45</v>
      </c>
      <c r="AY164" s="3">
        <v>195</v>
      </c>
      <c r="AZ164" s="4">
        <v>51</v>
      </c>
      <c r="BB164" s="3">
        <v>87.5</v>
      </c>
      <c r="BC164" s="3">
        <v>175</v>
      </c>
      <c r="BD164" s="4">
        <v>50</v>
      </c>
      <c r="BF164" s="3">
        <v>64.441821899414066</v>
      </c>
      <c r="BG164" s="3">
        <v>194.0599946975708</v>
      </c>
      <c r="BH164" s="4">
        <v>33.207164619293238</v>
      </c>
      <c r="BJ164" s="3">
        <v>32.243701171875003</v>
      </c>
      <c r="BK164" s="3">
        <v>140.19000244140625</v>
      </c>
      <c r="BL164" s="4">
        <v>23.000000435374531</v>
      </c>
      <c r="BN164" s="3">
        <v>72.234916992187493</v>
      </c>
      <c r="BO164" s="3">
        <v>250</v>
      </c>
      <c r="BP164" s="4">
        <v>28.893966796874999</v>
      </c>
      <c r="BR164" s="3"/>
      <c r="BS164" s="3"/>
      <c r="BT164" s="4"/>
      <c r="BV164" s="3"/>
      <c r="BW164" s="3"/>
      <c r="BX164" s="4"/>
      <c r="BZ164" s="3">
        <v>2477.2131054687502</v>
      </c>
      <c r="CA164" s="3">
        <v>3796.7440185546875</v>
      </c>
      <c r="CB164" s="4">
        <v>65.245723529492906</v>
      </c>
      <c r="CD164" s="18">
        <f t="shared" si="8"/>
        <v>0</v>
      </c>
      <c r="CE164" s="18">
        <f t="shared" si="9"/>
        <v>0</v>
      </c>
      <c r="CF164" s="19" t="e">
        <f t="shared" si="11"/>
        <v>#N/A</v>
      </c>
    </row>
    <row r="165" spans="1:84">
      <c r="A165" s="2">
        <v>41060</v>
      </c>
      <c r="B165" s="3">
        <v>3435.3314947509766</v>
      </c>
      <c r="C165" s="3">
        <v>6524.9940156936646</v>
      </c>
      <c r="D165" s="4">
        <f t="shared" si="10"/>
        <v>52.648806826312011</v>
      </c>
      <c r="J165" s="3"/>
      <c r="K165" s="3"/>
      <c r="L165" s="4"/>
      <c r="N165" s="3">
        <v>80.986953124999999</v>
      </c>
      <c r="O165" s="3">
        <v>485.5</v>
      </c>
      <c r="P165" s="4">
        <v>16.681143795056645</v>
      </c>
      <c r="R165" s="3"/>
      <c r="S165" s="3"/>
      <c r="T165" s="4"/>
      <c r="V165" s="3"/>
      <c r="W165" s="3"/>
      <c r="X165" s="4"/>
      <c r="Z165" s="3">
        <v>117.92099609375001</v>
      </c>
      <c r="AA165" s="3">
        <v>150</v>
      </c>
      <c r="AB165" s="4">
        <v>78.613997395833337</v>
      </c>
      <c r="AD165" s="3">
        <v>81</v>
      </c>
      <c r="AE165" s="3">
        <v>400</v>
      </c>
      <c r="AF165" s="4">
        <v>20.25</v>
      </c>
      <c r="AG165"/>
      <c r="AH165" s="3"/>
      <c r="AI165" s="3"/>
      <c r="AJ165" s="4"/>
      <c r="AL165" s="3">
        <v>259.89</v>
      </c>
      <c r="AM165" s="3">
        <v>398.5</v>
      </c>
      <c r="AN165" s="4">
        <v>65.217063989962355</v>
      </c>
      <c r="AP165" s="3"/>
      <c r="AQ165" s="3"/>
      <c r="AR165" s="4"/>
      <c r="AT165" s="3">
        <v>62.45</v>
      </c>
      <c r="AU165" s="3">
        <v>340</v>
      </c>
      <c r="AV165" s="4">
        <v>18.367647058823529</v>
      </c>
      <c r="AX165" s="3">
        <v>99.45</v>
      </c>
      <c r="AY165" s="3">
        <v>195</v>
      </c>
      <c r="AZ165" s="4">
        <v>51</v>
      </c>
      <c r="BB165" s="3">
        <v>87.5</v>
      </c>
      <c r="BC165" s="3">
        <v>175</v>
      </c>
      <c r="BD165" s="4">
        <v>50</v>
      </c>
      <c r="BF165" s="3">
        <v>64.441821899414066</v>
      </c>
      <c r="BG165" s="3">
        <v>194.0599946975708</v>
      </c>
      <c r="BH165" s="4">
        <v>33.207164619293238</v>
      </c>
      <c r="BJ165" s="3">
        <v>32.243701171875003</v>
      </c>
      <c r="BK165" s="3">
        <v>140.19000244140625</v>
      </c>
      <c r="BL165" s="4">
        <v>23.000000435374531</v>
      </c>
      <c r="BN165" s="3">
        <v>72.234916992187493</v>
      </c>
      <c r="BO165" s="3">
        <v>250</v>
      </c>
      <c r="BP165" s="4">
        <v>28.893966796874999</v>
      </c>
      <c r="BR165" s="3"/>
      <c r="BS165" s="3"/>
      <c r="BT165" s="4"/>
      <c r="BV165" s="3"/>
      <c r="BW165" s="3"/>
      <c r="BX165" s="4"/>
      <c r="BZ165" s="3">
        <v>2477.2131054687502</v>
      </c>
      <c r="CA165" s="3">
        <v>3796.7440185546875</v>
      </c>
      <c r="CB165" s="4">
        <v>65.245723529492906</v>
      </c>
      <c r="CD165" s="18">
        <f t="shared" si="8"/>
        <v>0</v>
      </c>
      <c r="CE165" s="18">
        <f t="shared" si="9"/>
        <v>0</v>
      </c>
      <c r="CF165" s="19" t="e">
        <f t="shared" si="11"/>
        <v>#N/A</v>
      </c>
    </row>
    <row r="166" spans="1:84">
      <c r="A166" s="2">
        <v>41090</v>
      </c>
      <c r="B166" s="3">
        <v>3347.8314947509766</v>
      </c>
      <c r="C166" s="3">
        <v>6349.9940156936646</v>
      </c>
      <c r="D166" s="4">
        <f t="shared" si="10"/>
        <v>52.7218055084303</v>
      </c>
      <c r="J166" s="3"/>
      <c r="K166" s="3"/>
      <c r="L166" s="4"/>
      <c r="N166" s="3">
        <v>80.986953124999999</v>
      </c>
      <c r="O166" s="3">
        <v>485.5</v>
      </c>
      <c r="P166" s="4">
        <v>16.681143795056645</v>
      </c>
      <c r="R166" s="3"/>
      <c r="S166" s="3"/>
      <c r="T166" s="4"/>
      <c r="V166" s="3"/>
      <c r="W166" s="3"/>
      <c r="X166" s="4"/>
      <c r="Z166" s="3">
        <v>117.92099609375001</v>
      </c>
      <c r="AA166" s="3">
        <v>150</v>
      </c>
      <c r="AB166" s="4">
        <v>78.613997395833337</v>
      </c>
      <c r="AD166" s="3">
        <v>81</v>
      </c>
      <c r="AE166" s="3">
        <v>400</v>
      </c>
      <c r="AF166" s="4">
        <v>20.25</v>
      </c>
      <c r="AG166"/>
      <c r="AH166" s="3"/>
      <c r="AI166" s="3"/>
      <c r="AJ166" s="4"/>
      <c r="AL166" s="3">
        <v>259.89</v>
      </c>
      <c r="AM166" s="3">
        <v>398.5</v>
      </c>
      <c r="AN166" s="4">
        <v>65.217063989962355</v>
      </c>
      <c r="AP166" s="3"/>
      <c r="AQ166" s="3"/>
      <c r="AR166" s="4"/>
      <c r="AT166" s="3">
        <v>62.45</v>
      </c>
      <c r="AU166" s="3">
        <v>340</v>
      </c>
      <c r="AV166" s="4">
        <v>18.367647058823529</v>
      </c>
      <c r="AX166" s="3">
        <v>99.45</v>
      </c>
      <c r="AY166" s="3">
        <v>195</v>
      </c>
      <c r="AZ166" s="4">
        <v>51</v>
      </c>
      <c r="BB166" s="3"/>
      <c r="BC166" s="3"/>
      <c r="BD166" s="4"/>
      <c r="BF166" s="3">
        <v>64.441821899414066</v>
      </c>
      <c r="BG166" s="3">
        <v>194.0599946975708</v>
      </c>
      <c r="BH166" s="4">
        <v>33.207164619293238</v>
      </c>
      <c r="BJ166" s="3">
        <v>32.243701171875003</v>
      </c>
      <c r="BK166" s="3">
        <v>140.19000244140625</v>
      </c>
      <c r="BL166" s="4">
        <v>23.000000435374531</v>
      </c>
      <c r="BN166" s="3">
        <v>72.234916992187493</v>
      </c>
      <c r="BO166" s="3">
        <v>250</v>
      </c>
      <c r="BP166" s="4">
        <v>28.893966796874999</v>
      </c>
      <c r="BR166" s="3"/>
      <c r="BS166" s="3"/>
      <c r="BT166" s="4"/>
      <c r="BV166" s="3"/>
      <c r="BW166" s="3"/>
      <c r="BX166" s="4"/>
      <c r="BZ166" s="3">
        <v>2477.2131054687502</v>
      </c>
      <c r="CA166" s="3">
        <v>3796.7440185546875</v>
      </c>
      <c r="CB166" s="4">
        <v>65.245723529492906</v>
      </c>
      <c r="CD166" s="18">
        <f t="shared" si="8"/>
        <v>0</v>
      </c>
      <c r="CE166" s="18">
        <f t="shared" si="9"/>
        <v>0</v>
      </c>
      <c r="CF166" s="19" t="e">
        <f t="shared" si="11"/>
        <v>#N/A</v>
      </c>
    </row>
    <row r="167" spans="1:84">
      <c r="A167" s="2">
        <v>41121</v>
      </c>
      <c r="B167" s="3">
        <v>3463.4900299072265</v>
      </c>
      <c r="C167" s="3">
        <v>6599.9940156936646</v>
      </c>
      <c r="D167" s="4">
        <f t="shared" si="10"/>
        <v>52.477169246996823</v>
      </c>
      <c r="J167" s="3"/>
      <c r="K167" s="3"/>
      <c r="L167" s="4"/>
      <c r="N167" s="3">
        <v>80.986953124999999</v>
      </c>
      <c r="O167" s="3">
        <v>485.5</v>
      </c>
      <c r="P167" s="4">
        <v>16.681143795056645</v>
      </c>
      <c r="R167" s="3"/>
      <c r="S167" s="3"/>
      <c r="T167" s="4"/>
      <c r="V167" s="3"/>
      <c r="W167" s="3"/>
      <c r="X167" s="4"/>
      <c r="Z167" s="3">
        <v>117.92099609375001</v>
      </c>
      <c r="AA167" s="3">
        <v>150</v>
      </c>
      <c r="AB167" s="4">
        <v>78.613997395833337</v>
      </c>
      <c r="AD167" s="3">
        <v>81</v>
      </c>
      <c r="AE167" s="3">
        <v>400</v>
      </c>
      <c r="AF167" s="4">
        <v>20.25</v>
      </c>
      <c r="AG167"/>
      <c r="AH167" s="3"/>
      <c r="AI167" s="3"/>
      <c r="AJ167" s="4"/>
      <c r="AL167" s="3">
        <v>259.89</v>
      </c>
      <c r="AM167" s="3">
        <v>398.5</v>
      </c>
      <c r="AN167" s="4">
        <v>65.217063989962355</v>
      </c>
      <c r="AP167" s="3"/>
      <c r="AQ167" s="3"/>
      <c r="AR167" s="4"/>
      <c r="AT167" s="3">
        <v>62.45</v>
      </c>
      <c r="AU167" s="3">
        <v>340</v>
      </c>
      <c r="AV167" s="4">
        <v>18.367647058823529</v>
      </c>
      <c r="AX167" s="3">
        <v>215.10853515625001</v>
      </c>
      <c r="AY167" s="3">
        <v>445</v>
      </c>
      <c r="AZ167" s="4">
        <v>48.338996664325848</v>
      </c>
      <c r="BB167" s="3"/>
      <c r="BC167" s="3"/>
      <c r="BD167" s="4"/>
      <c r="BF167" s="3">
        <v>64.441821899414066</v>
      </c>
      <c r="BG167" s="3">
        <v>194.0599946975708</v>
      </c>
      <c r="BH167" s="4">
        <v>33.207164619293238</v>
      </c>
      <c r="BJ167" s="3">
        <v>32.243701171875003</v>
      </c>
      <c r="BK167" s="3">
        <v>140.19000244140625</v>
      </c>
      <c r="BL167" s="4">
        <v>23.000000435374531</v>
      </c>
      <c r="BN167" s="3">
        <v>72.234916992187493</v>
      </c>
      <c r="BO167" s="3">
        <v>250</v>
      </c>
      <c r="BP167" s="4">
        <v>28.893966796874999</v>
      </c>
      <c r="BR167" s="3"/>
      <c r="BS167" s="3"/>
      <c r="BT167" s="4"/>
      <c r="BV167" s="3"/>
      <c r="BW167" s="3"/>
      <c r="BX167" s="4"/>
      <c r="BZ167" s="3">
        <v>2477.2131054687502</v>
      </c>
      <c r="CA167" s="3">
        <v>3796.7440185546875</v>
      </c>
      <c r="CB167" s="4">
        <v>65.245723529492906</v>
      </c>
      <c r="CD167" s="18">
        <f t="shared" si="8"/>
        <v>0</v>
      </c>
      <c r="CE167" s="18">
        <f t="shared" si="9"/>
        <v>0</v>
      </c>
      <c r="CF167" s="19" t="e">
        <f t="shared" si="11"/>
        <v>#N/A</v>
      </c>
    </row>
    <row r="168" spans="1:84">
      <c r="A168" s="2">
        <v>41152</v>
      </c>
      <c r="B168" s="3">
        <v>3468.7400299072265</v>
      </c>
      <c r="C168" s="3">
        <v>6899.9940156936646</v>
      </c>
      <c r="D168" s="4">
        <f t="shared" si="10"/>
        <v>50.271638236464611</v>
      </c>
      <c r="J168" s="3"/>
      <c r="K168" s="3"/>
      <c r="L168" s="4"/>
      <c r="N168" s="3">
        <v>80.986953124999999</v>
      </c>
      <c r="O168" s="3">
        <v>485.5</v>
      </c>
      <c r="P168" s="4">
        <v>16.681143795056645</v>
      </c>
      <c r="R168" s="3"/>
      <c r="S168" s="3"/>
      <c r="T168" s="4"/>
      <c r="V168" s="3"/>
      <c r="W168" s="3"/>
      <c r="X168" s="4"/>
      <c r="Z168" s="3">
        <v>117.92099609375001</v>
      </c>
      <c r="AA168" s="3">
        <v>150</v>
      </c>
      <c r="AB168" s="4">
        <v>78.613997395833337</v>
      </c>
      <c r="AD168" s="3">
        <v>81</v>
      </c>
      <c r="AE168" s="3">
        <v>400</v>
      </c>
      <c r="AF168" s="4">
        <v>20.25</v>
      </c>
      <c r="AG168"/>
      <c r="AH168" s="3"/>
      <c r="AI168" s="3"/>
      <c r="AJ168" s="4"/>
      <c r="AL168" s="3">
        <v>259.89</v>
      </c>
      <c r="AM168" s="3">
        <v>398.5</v>
      </c>
      <c r="AN168" s="4">
        <v>65.217063989962355</v>
      </c>
      <c r="AP168" s="3"/>
      <c r="AQ168" s="3"/>
      <c r="AR168" s="4"/>
      <c r="AT168" s="3">
        <v>62.45</v>
      </c>
      <c r="AU168" s="3">
        <v>340</v>
      </c>
      <c r="AV168" s="4">
        <v>18.367647058823529</v>
      </c>
      <c r="AX168" s="3">
        <v>215.10853515625001</v>
      </c>
      <c r="AY168" s="3">
        <v>445</v>
      </c>
      <c r="AZ168" s="4">
        <v>48.338996664325848</v>
      </c>
      <c r="BB168" s="3"/>
      <c r="BC168" s="3"/>
      <c r="BD168" s="4"/>
      <c r="BF168" s="3">
        <v>64.441821899414066</v>
      </c>
      <c r="BG168" s="3">
        <v>194.0599946975708</v>
      </c>
      <c r="BH168" s="4">
        <v>33.207164619293238</v>
      </c>
      <c r="BJ168" s="3">
        <v>32.243701171875003</v>
      </c>
      <c r="BK168" s="3">
        <v>140.19000244140625</v>
      </c>
      <c r="BL168" s="4">
        <v>23.000000435374531</v>
      </c>
      <c r="BN168" s="3">
        <v>72.234916992187493</v>
      </c>
      <c r="BO168" s="3">
        <v>250</v>
      </c>
      <c r="BP168" s="4">
        <v>28.893966796874999</v>
      </c>
      <c r="BR168" s="3"/>
      <c r="BS168" s="3"/>
      <c r="BT168" s="4"/>
      <c r="BV168" s="3">
        <v>5.25</v>
      </c>
      <c r="BW168" s="3">
        <v>300</v>
      </c>
      <c r="BX168" s="4">
        <v>1.7500000000000002</v>
      </c>
      <c r="BZ168" s="3">
        <v>2477.2131054687502</v>
      </c>
      <c r="CA168" s="3">
        <v>3796.7440185546875</v>
      </c>
      <c r="CB168" s="4">
        <v>65.245723529492906</v>
      </c>
      <c r="CD168" s="18">
        <f t="shared" si="8"/>
        <v>0</v>
      </c>
      <c r="CE168" s="18">
        <f t="shared" si="9"/>
        <v>0</v>
      </c>
      <c r="CF168" s="19" t="e">
        <f t="shared" si="11"/>
        <v>#N/A</v>
      </c>
    </row>
    <row r="169" spans="1:84">
      <c r="A169" s="2">
        <v>41182</v>
      </c>
      <c r="B169" s="3">
        <v>3559.3211431884765</v>
      </c>
      <c r="C169" s="3">
        <v>7124.9940156936646</v>
      </c>
      <c r="D169" s="4">
        <f t="shared" si="10"/>
        <v>49.955426423497897</v>
      </c>
      <c r="J169" s="3"/>
      <c r="K169" s="3"/>
      <c r="L169" s="4"/>
      <c r="N169" s="3">
        <v>80.986953124999999</v>
      </c>
      <c r="O169" s="3">
        <v>485.5</v>
      </c>
      <c r="P169" s="4">
        <v>16.681143795056645</v>
      </c>
      <c r="R169" s="3"/>
      <c r="S169" s="3"/>
      <c r="T169" s="4"/>
      <c r="V169" s="3"/>
      <c r="W169" s="3"/>
      <c r="X169" s="4"/>
      <c r="Z169" s="3">
        <v>208.502109375</v>
      </c>
      <c r="AA169" s="3">
        <v>375</v>
      </c>
      <c r="AB169" s="4">
        <v>55.600562500000009</v>
      </c>
      <c r="AD169" s="3">
        <v>81</v>
      </c>
      <c r="AE169" s="3">
        <v>400</v>
      </c>
      <c r="AF169" s="4">
        <v>20.25</v>
      </c>
      <c r="AG169"/>
      <c r="AH169" s="3"/>
      <c r="AI169" s="3"/>
      <c r="AJ169" s="4"/>
      <c r="AL169" s="3">
        <v>259.89</v>
      </c>
      <c r="AM169" s="3">
        <v>398.5</v>
      </c>
      <c r="AN169" s="4">
        <v>65.217063989962355</v>
      </c>
      <c r="AP169" s="3"/>
      <c r="AQ169" s="3"/>
      <c r="AR169" s="4"/>
      <c r="AT169" s="3">
        <v>62.45</v>
      </c>
      <c r="AU169" s="3">
        <v>340</v>
      </c>
      <c r="AV169" s="4">
        <v>18.367647058823529</v>
      </c>
      <c r="AX169" s="3">
        <v>215.10853515625001</v>
      </c>
      <c r="AY169" s="3">
        <v>445</v>
      </c>
      <c r="AZ169" s="4">
        <v>48.338996664325848</v>
      </c>
      <c r="BB169" s="3"/>
      <c r="BC169" s="3"/>
      <c r="BD169" s="4"/>
      <c r="BF169" s="3">
        <v>64.441821899414066</v>
      </c>
      <c r="BG169" s="3">
        <v>194.0599946975708</v>
      </c>
      <c r="BH169" s="4">
        <v>33.207164619293238</v>
      </c>
      <c r="BJ169" s="3">
        <v>32.243701171875003</v>
      </c>
      <c r="BK169" s="3">
        <v>140.19000244140625</v>
      </c>
      <c r="BL169" s="4">
        <v>23.000000435374531</v>
      </c>
      <c r="BN169" s="3">
        <v>72.234916992187493</v>
      </c>
      <c r="BO169" s="3">
        <v>250</v>
      </c>
      <c r="BP169" s="4">
        <v>28.893966796874999</v>
      </c>
      <c r="BR169" s="3"/>
      <c r="BS169" s="3"/>
      <c r="BT169" s="4"/>
      <c r="BV169" s="3">
        <v>5.25</v>
      </c>
      <c r="BW169" s="3">
        <v>300</v>
      </c>
      <c r="BX169" s="4">
        <v>1.7500000000000002</v>
      </c>
      <c r="BZ169" s="3">
        <v>2477.2131054687502</v>
      </c>
      <c r="CA169" s="3">
        <v>3796.7440185546875</v>
      </c>
      <c r="CB169" s="4">
        <v>65.245723529492906</v>
      </c>
      <c r="CD169" s="18">
        <f t="shared" si="8"/>
        <v>0</v>
      </c>
      <c r="CE169" s="18">
        <f t="shared" si="9"/>
        <v>0</v>
      </c>
      <c r="CF169" s="19" t="e">
        <f t="shared" si="11"/>
        <v>#N/A</v>
      </c>
    </row>
    <row r="170" spans="1:84">
      <c r="A170" s="2">
        <v>41213</v>
      </c>
      <c r="B170" s="3">
        <v>3559.3211431884765</v>
      </c>
      <c r="C170" s="3">
        <v>7124.9940156936646</v>
      </c>
      <c r="D170" s="4">
        <f t="shared" si="10"/>
        <v>49.955426423497897</v>
      </c>
      <c r="J170" s="3"/>
      <c r="K170" s="3"/>
      <c r="L170" s="4"/>
      <c r="N170" s="3">
        <v>80.986953124999999</v>
      </c>
      <c r="O170" s="3">
        <v>485.5</v>
      </c>
      <c r="P170" s="4">
        <v>16.681143795056645</v>
      </c>
      <c r="R170" s="3"/>
      <c r="S170" s="3"/>
      <c r="T170" s="4"/>
      <c r="V170" s="3"/>
      <c r="W170" s="3"/>
      <c r="X170" s="4"/>
      <c r="Z170" s="3">
        <v>208.502109375</v>
      </c>
      <c r="AA170" s="3">
        <v>375</v>
      </c>
      <c r="AB170" s="4">
        <v>55.600562500000009</v>
      </c>
      <c r="AD170" s="3">
        <v>81</v>
      </c>
      <c r="AE170" s="3">
        <v>400</v>
      </c>
      <c r="AF170" s="4">
        <v>20.25</v>
      </c>
      <c r="AG170"/>
      <c r="AH170" s="3"/>
      <c r="AI170" s="3"/>
      <c r="AJ170" s="4"/>
      <c r="AL170" s="3">
        <v>259.89</v>
      </c>
      <c r="AM170" s="3">
        <v>398.5</v>
      </c>
      <c r="AN170" s="4">
        <v>65.217063989962355</v>
      </c>
      <c r="AP170" s="3"/>
      <c r="AQ170" s="3"/>
      <c r="AR170" s="4"/>
      <c r="AT170" s="3">
        <v>62.45</v>
      </c>
      <c r="AU170" s="3">
        <v>340</v>
      </c>
      <c r="AV170" s="4">
        <v>18.367647058823529</v>
      </c>
      <c r="AX170" s="3">
        <v>215.10853515625001</v>
      </c>
      <c r="AY170" s="3">
        <v>445</v>
      </c>
      <c r="AZ170" s="4">
        <v>48.338996664325848</v>
      </c>
      <c r="BB170" s="3"/>
      <c r="BC170" s="3"/>
      <c r="BD170" s="4"/>
      <c r="BF170" s="3">
        <v>64.441821899414066</v>
      </c>
      <c r="BG170" s="3">
        <v>194.0599946975708</v>
      </c>
      <c r="BH170" s="4">
        <v>33.207164619293238</v>
      </c>
      <c r="BJ170" s="3">
        <v>32.243701171875003</v>
      </c>
      <c r="BK170" s="3">
        <v>140.19000244140625</v>
      </c>
      <c r="BL170" s="4">
        <v>23.000000435374531</v>
      </c>
      <c r="BN170" s="3">
        <v>72.234916992187493</v>
      </c>
      <c r="BO170" s="3">
        <v>250</v>
      </c>
      <c r="BP170" s="4">
        <v>28.893966796874999</v>
      </c>
      <c r="BR170" s="3"/>
      <c r="BS170" s="3"/>
      <c r="BT170" s="4"/>
      <c r="BV170" s="3">
        <v>5.25</v>
      </c>
      <c r="BW170" s="3">
        <v>300</v>
      </c>
      <c r="BX170" s="4">
        <v>1.7500000000000002</v>
      </c>
      <c r="BZ170" s="3">
        <v>2477.2131054687502</v>
      </c>
      <c r="CA170" s="3">
        <v>3796.7440185546875</v>
      </c>
      <c r="CB170" s="4">
        <v>65.245723529492906</v>
      </c>
      <c r="CD170" s="18">
        <f t="shared" si="8"/>
        <v>0</v>
      </c>
      <c r="CE170" s="18">
        <f t="shared" si="9"/>
        <v>0</v>
      </c>
      <c r="CF170" s="19" t="e">
        <f t="shared" si="11"/>
        <v>#N/A</v>
      </c>
    </row>
    <row r="171" spans="1:84">
      <c r="A171" s="2">
        <v>41243</v>
      </c>
      <c r="B171" s="3">
        <v>3723.747964477539</v>
      </c>
      <c r="C171" s="3">
        <v>7570.9940156936646</v>
      </c>
      <c r="D171" s="4">
        <f t="shared" si="10"/>
        <v>49.184399786325336</v>
      </c>
      <c r="J171" s="3"/>
      <c r="K171" s="3"/>
      <c r="L171" s="4"/>
      <c r="N171" s="3">
        <v>80.986953124999999</v>
      </c>
      <c r="O171" s="3">
        <v>485.5</v>
      </c>
      <c r="P171" s="4">
        <v>16.681143795056645</v>
      </c>
      <c r="R171" s="3"/>
      <c r="S171" s="3"/>
      <c r="T171" s="4"/>
      <c r="V171" s="3"/>
      <c r="W171" s="3"/>
      <c r="X171" s="4"/>
      <c r="Z171" s="3">
        <v>208.502109375</v>
      </c>
      <c r="AA171" s="3">
        <v>375</v>
      </c>
      <c r="AB171" s="4">
        <v>55.600562500000009</v>
      </c>
      <c r="AD171" s="3">
        <v>81</v>
      </c>
      <c r="AE171" s="3">
        <v>400</v>
      </c>
      <c r="AF171" s="4">
        <v>20.25</v>
      </c>
      <c r="AG171"/>
      <c r="AH171" s="3"/>
      <c r="AI171" s="3"/>
      <c r="AJ171" s="4"/>
      <c r="AL171" s="3">
        <v>259.89</v>
      </c>
      <c r="AM171" s="3">
        <v>398.5</v>
      </c>
      <c r="AN171" s="4">
        <v>65.217063989962355</v>
      </c>
      <c r="AP171" s="3"/>
      <c r="AQ171" s="3"/>
      <c r="AR171" s="4"/>
      <c r="AT171" s="3">
        <v>62.45</v>
      </c>
      <c r="AU171" s="3">
        <v>340</v>
      </c>
      <c r="AV171" s="4">
        <v>18.367647058823529</v>
      </c>
      <c r="AX171" s="3">
        <v>215.10853515625001</v>
      </c>
      <c r="AY171" s="3">
        <v>445</v>
      </c>
      <c r="AZ171" s="4">
        <v>48.338996664325848</v>
      </c>
      <c r="BB171" s="3"/>
      <c r="BC171" s="3"/>
      <c r="BD171" s="4"/>
      <c r="BF171" s="3">
        <v>64.441821899414066</v>
      </c>
      <c r="BG171" s="3">
        <v>194.0599946975708</v>
      </c>
      <c r="BH171" s="4">
        <v>33.207164619293238</v>
      </c>
      <c r="BJ171" s="3">
        <v>32.243701171875003</v>
      </c>
      <c r="BK171" s="3">
        <v>140.19000244140625</v>
      </c>
      <c r="BL171" s="4">
        <v>23.000000435374531</v>
      </c>
      <c r="BN171" s="3">
        <v>72.234916992187493</v>
      </c>
      <c r="BO171" s="3">
        <v>250</v>
      </c>
      <c r="BP171" s="4">
        <v>28.893966796874999</v>
      </c>
      <c r="BR171" s="3"/>
      <c r="BS171" s="3"/>
      <c r="BT171" s="4"/>
      <c r="BV171" s="3">
        <v>169.6768212890625</v>
      </c>
      <c r="BW171" s="3">
        <v>746</v>
      </c>
      <c r="BX171" s="4">
        <v>22.744882210330093</v>
      </c>
      <c r="BZ171" s="3">
        <v>2477.2131054687502</v>
      </c>
      <c r="CA171" s="3">
        <v>3796.7440185546875</v>
      </c>
      <c r="CB171" s="4">
        <v>65.245723529492906</v>
      </c>
      <c r="CD171" s="18">
        <f t="shared" si="8"/>
        <v>0</v>
      </c>
      <c r="CE171" s="18">
        <f t="shared" si="9"/>
        <v>0</v>
      </c>
      <c r="CF171" s="19" t="e">
        <f t="shared" si="11"/>
        <v>#N/A</v>
      </c>
    </row>
    <row r="172" spans="1:84">
      <c r="A172" s="2">
        <v>41274</v>
      </c>
      <c r="B172" s="3">
        <v>5531.503316040039</v>
      </c>
      <c r="C172" s="3">
        <v>11420.994015693665</v>
      </c>
      <c r="D172" s="4">
        <f t="shared" si="10"/>
        <v>48.432766083575238</v>
      </c>
      <c r="J172" s="3"/>
      <c r="K172" s="3"/>
      <c r="L172" s="4"/>
      <c r="N172" s="3">
        <v>80.986953124999999</v>
      </c>
      <c r="O172" s="3">
        <v>485.5</v>
      </c>
      <c r="P172" s="4">
        <v>16.681143795056645</v>
      </c>
      <c r="R172" s="3"/>
      <c r="S172" s="3"/>
      <c r="T172" s="4"/>
      <c r="V172" s="3"/>
      <c r="W172" s="3"/>
      <c r="X172" s="4"/>
      <c r="Z172" s="3">
        <v>208.502109375</v>
      </c>
      <c r="AA172" s="3">
        <v>375</v>
      </c>
      <c r="AB172" s="4">
        <v>55.600562500000009</v>
      </c>
      <c r="AD172" s="3">
        <v>81</v>
      </c>
      <c r="AE172" s="3">
        <v>400</v>
      </c>
      <c r="AF172" s="4">
        <v>20.25</v>
      </c>
      <c r="AG172"/>
      <c r="AH172" s="3"/>
      <c r="AI172" s="3"/>
      <c r="AJ172" s="4"/>
      <c r="AL172" s="3">
        <v>259.89</v>
      </c>
      <c r="AM172" s="3">
        <v>398.5</v>
      </c>
      <c r="AN172" s="4">
        <v>65.217063989962355</v>
      </c>
      <c r="AP172" s="3"/>
      <c r="AQ172" s="3"/>
      <c r="AR172" s="4"/>
      <c r="AT172" s="3">
        <v>62.45</v>
      </c>
      <c r="AU172" s="3">
        <v>340</v>
      </c>
      <c r="AV172" s="4">
        <v>18.367647058823529</v>
      </c>
      <c r="AX172" s="3">
        <v>215.10853515625001</v>
      </c>
      <c r="AY172" s="3">
        <v>445</v>
      </c>
      <c r="AZ172" s="4">
        <v>48.338996664325848</v>
      </c>
      <c r="BB172" s="3"/>
      <c r="BC172" s="3"/>
      <c r="BD172" s="4"/>
      <c r="BF172" s="3">
        <v>64.441821899414066</v>
      </c>
      <c r="BG172" s="3">
        <v>194.0599946975708</v>
      </c>
      <c r="BH172" s="4">
        <v>33.207164619293238</v>
      </c>
      <c r="BJ172" s="3">
        <v>32.243701171875003</v>
      </c>
      <c r="BK172" s="3">
        <v>140.19000244140625</v>
      </c>
      <c r="BL172" s="4">
        <v>23.000000435374531</v>
      </c>
      <c r="BN172" s="3">
        <v>72.234916992187493</v>
      </c>
      <c r="BO172" s="3">
        <v>250</v>
      </c>
      <c r="BP172" s="4">
        <v>28.893966796874999</v>
      </c>
      <c r="BR172" s="3"/>
      <c r="BS172" s="3"/>
      <c r="BT172" s="4"/>
      <c r="BV172" s="3">
        <v>213.63875488281249</v>
      </c>
      <c r="BW172" s="3">
        <v>896</v>
      </c>
      <c r="BX172" s="4">
        <v>23.843611036028182</v>
      </c>
      <c r="BZ172" s="3">
        <v>4241.0065234374997</v>
      </c>
      <c r="CA172" s="3">
        <v>7496.7440185546875</v>
      </c>
      <c r="CB172" s="4">
        <v>56.571312998561361</v>
      </c>
      <c r="CD172" s="18">
        <f t="shared" si="8"/>
        <v>0</v>
      </c>
      <c r="CE172" s="18">
        <f t="shared" si="9"/>
        <v>0</v>
      </c>
      <c r="CF172" s="19" t="e">
        <f t="shared" si="11"/>
        <v>#N/A</v>
      </c>
    </row>
    <row r="173" spans="1:84">
      <c r="A173" s="2">
        <v>41305</v>
      </c>
      <c r="B173" s="3">
        <v>5603.5283160400395</v>
      </c>
      <c r="C173" s="3">
        <v>11755.994015693665</v>
      </c>
      <c r="D173" s="4">
        <f t="shared" si="10"/>
        <v>47.665287244614184</v>
      </c>
      <c r="J173" s="3"/>
      <c r="K173" s="3"/>
      <c r="L173" s="4"/>
      <c r="N173" s="3">
        <v>80.986953124999999</v>
      </c>
      <c r="O173" s="3">
        <v>485.5</v>
      </c>
      <c r="P173" s="4">
        <v>16.681143795056645</v>
      </c>
      <c r="R173" s="3"/>
      <c r="S173" s="3"/>
      <c r="T173" s="4"/>
      <c r="V173" s="3"/>
      <c r="W173" s="3"/>
      <c r="X173" s="4"/>
      <c r="Z173" s="3">
        <v>208.502109375</v>
      </c>
      <c r="AA173" s="3">
        <v>375</v>
      </c>
      <c r="AB173" s="4">
        <v>55.600562500000009</v>
      </c>
      <c r="AD173" s="3">
        <v>81</v>
      </c>
      <c r="AE173" s="3">
        <v>400</v>
      </c>
      <c r="AF173" s="4">
        <v>20.25</v>
      </c>
      <c r="AG173"/>
      <c r="AH173" s="3"/>
      <c r="AI173" s="3"/>
      <c r="AJ173" s="4"/>
      <c r="AL173" s="3">
        <v>259.89</v>
      </c>
      <c r="AM173" s="3">
        <v>398.5</v>
      </c>
      <c r="AN173" s="4">
        <v>65.217063989962355</v>
      </c>
      <c r="AP173" s="3"/>
      <c r="AQ173" s="3"/>
      <c r="AR173" s="4"/>
      <c r="AT173" s="3">
        <v>62.45</v>
      </c>
      <c r="AU173" s="3">
        <v>340</v>
      </c>
      <c r="AV173" s="4">
        <v>18.367647058823529</v>
      </c>
      <c r="AX173" s="3">
        <v>215.10853515625001</v>
      </c>
      <c r="AY173" s="3">
        <v>445</v>
      </c>
      <c r="AZ173" s="4">
        <v>48.338996664325848</v>
      </c>
      <c r="BB173" s="3"/>
      <c r="BC173" s="3"/>
      <c r="BD173" s="4"/>
      <c r="BF173" s="3">
        <v>64.441821899414066</v>
      </c>
      <c r="BG173" s="3">
        <v>194.0599946975708</v>
      </c>
      <c r="BH173" s="4">
        <v>33.207164619293238</v>
      </c>
      <c r="BJ173" s="3">
        <v>104.26870117187499</v>
      </c>
      <c r="BK173" s="3">
        <v>475.19000244140625</v>
      </c>
      <c r="BL173" s="4">
        <v>21.942528385733862</v>
      </c>
      <c r="BN173" s="3">
        <v>72.234916992187493</v>
      </c>
      <c r="BO173" s="3">
        <v>250</v>
      </c>
      <c r="BP173" s="4">
        <v>28.893966796874999</v>
      </c>
      <c r="BR173" s="3"/>
      <c r="BS173" s="3"/>
      <c r="BT173" s="4"/>
      <c r="BV173" s="3">
        <v>213.63875488281249</v>
      </c>
      <c r="BW173" s="3">
        <v>896</v>
      </c>
      <c r="BX173" s="4">
        <v>23.843611036028182</v>
      </c>
      <c r="BZ173" s="3">
        <v>4241.0065234374997</v>
      </c>
      <c r="CA173" s="3">
        <v>7496.7440185546875</v>
      </c>
      <c r="CB173" s="4">
        <v>56.571312998561361</v>
      </c>
      <c r="CD173" s="18">
        <f t="shared" si="8"/>
        <v>0</v>
      </c>
      <c r="CE173" s="18">
        <f t="shared" si="9"/>
        <v>0</v>
      </c>
      <c r="CF173" s="19" t="e">
        <f t="shared" si="11"/>
        <v>#N/A</v>
      </c>
    </row>
    <row r="174" spans="1:84">
      <c r="A174" s="2">
        <v>41333</v>
      </c>
      <c r="B174" s="3">
        <v>5770.7379962158202</v>
      </c>
      <c r="C174" s="3">
        <v>12021.594014167786</v>
      </c>
      <c r="D174" s="4">
        <f t="shared" si="10"/>
        <v>48.003101663679907</v>
      </c>
      <c r="J174" s="3"/>
      <c r="K174" s="3"/>
      <c r="L174" s="4"/>
      <c r="N174" s="3">
        <v>80.986953124999999</v>
      </c>
      <c r="O174" s="3">
        <v>485.5</v>
      </c>
      <c r="P174" s="4">
        <v>16.681143795056645</v>
      </c>
      <c r="R174" s="3"/>
      <c r="S174" s="3"/>
      <c r="T174" s="4"/>
      <c r="V174" s="3"/>
      <c r="W174" s="3"/>
      <c r="X174" s="4"/>
      <c r="Z174" s="3">
        <v>343.14210937500002</v>
      </c>
      <c r="AA174" s="3">
        <v>573</v>
      </c>
      <c r="AB174" s="4">
        <v>59.885184882198963</v>
      </c>
      <c r="AD174" s="3">
        <v>81</v>
      </c>
      <c r="AE174" s="3">
        <v>400</v>
      </c>
      <c r="AF174" s="4">
        <v>20.25</v>
      </c>
      <c r="AG174"/>
      <c r="AH174" s="3"/>
      <c r="AI174" s="3"/>
      <c r="AJ174" s="4"/>
      <c r="AL174" s="3">
        <v>259.89</v>
      </c>
      <c r="AM174" s="3">
        <v>398.5</v>
      </c>
      <c r="AN174" s="4">
        <v>65.217063989962355</v>
      </c>
      <c r="AP174" s="3"/>
      <c r="AQ174" s="3"/>
      <c r="AR174" s="4"/>
      <c r="AT174" s="3">
        <v>62.45</v>
      </c>
      <c r="AU174" s="3">
        <v>340</v>
      </c>
      <c r="AV174" s="4">
        <v>18.367647058823529</v>
      </c>
      <c r="AX174" s="3">
        <v>215.10853515625001</v>
      </c>
      <c r="AY174" s="3">
        <v>445</v>
      </c>
      <c r="AZ174" s="4">
        <v>48.338996664325848</v>
      </c>
      <c r="BB174" s="3"/>
      <c r="BC174" s="3"/>
      <c r="BD174" s="4"/>
      <c r="BF174" s="3">
        <v>97.01150207519531</v>
      </c>
      <c r="BG174" s="3">
        <v>261.65999317169189</v>
      </c>
      <c r="BH174" s="4">
        <v>37.075404955598181</v>
      </c>
      <c r="BJ174" s="3">
        <v>104.26870117187499</v>
      </c>
      <c r="BK174" s="3">
        <v>475.19000244140625</v>
      </c>
      <c r="BL174" s="4">
        <v>21.942528385733862</v>
      </c>
      <c r="BN174" s="3">
        <v>72.234916992187493</v>
      </c>
      <c r="BO174" s="3">
        <v>250</v>
      </c>
      <c r="BP174" s="4">
        <v>28.893966796874999</v>
      </c>
      <c r="BR174" s="3"/>
      <c r="BS174" s="3"/>
      <c r="BT174" s="4"/>
      <c r="BV174" s="3">
        <v>213.63875488281249</v>
      </c>
      <c r="BW174" s="3">
        <v>896</v>
      </c>
      <c r="BX174" s="4">
        <v>23.843611036028182</v>
      </c>
      <c r="BZ174" s="3">
        <v>4241.0065234374997</v>
      </c>
      <c r="CA174" s="3">
        <v>7496.7440185546875</v>
      </c>
      <c r="CB174" s="4">
        <v>56.571312998561361</v>
      </c>
      <c r="CD174" s="18">
        <f t="shared" si="8"/>
        <v>0</v>
      </c>
      <c r="CE174" s="18">
        <f t="shared" si="9"/>
        <v>0</v>
      </c>
      <c r="CF174" s="19" t="e">
        <f t="shared" si="11"/>
        <v>#N/A</v>
      </c>
    </row>
    <row r="175" spans="1:84">
      <c r="A175" s="2">
        <v>41364</v>
      </c>
      <c r="B175" s="3">
        <v>5705.4942950439454</v>
      </c>
      <c r="C175" s="3">
        <v>11731.404011726379</v>
      </c>
      <c r="D175" s="4">
        <f t="shared" si="10"/>
        <v>48.634368821846856</v>
      </c>
      <c r="J175" s="3"/>
      <c r="K175" s="3"/>
      <c r="L175" s="4"/>
      <c r="N175" s="3">
        <v>80.986953124999999</v>
      </c>
      <c r="O175" s="3">
        <v>485.5</v>
      </c>
      <c r="P175" s="4">
        <v>16.681143795056645</v>
      </c>
      <c r="R175" s="3"/>
      <c r="S175" s="3"/>
      <c r="T175" s="4"/>
      <c r="V175" s="3"/>
      <c r="W175" s="3"/>
      <c r="X175" s="4"/>
      <c r="Z175" s="3">
        <v>343.14210937500002</v>
      </c>
      <c r="AA175" s="3">
        <v>573</v>
      </c>
      <c r="AB175" s="4">
        <v>59.885184882198963</v>
      </c>
      <c r="AD175" s="3">
        <v>81</v>
      </c>
      <c r="AE175" s="3">
        <v>400</v>
      </c>
      <c r="AF175" s="4">
        <v>20.25</v>
      </c>
      <c r="AG175"/>
      <c r="AH175" s="3"/>
      <c r="AI175" s="3"/>
      <c r="AJ175" s="4"/>
      <c r="AL175" s="3">
        <v>259.89</v>
      </c>
      <c r="AM175" s="3">
        <v>398.5</v>
      </c>
      <c r="AN175" s="4">
        <v>65.217063989962355</v>
      </c>
      <c r="AP175" s="3"/>
      <c r="AQ175" s="3"/>
      <c r="AR175" s="4"/>
      <c r="AT175" s="3">
        <v>29.45</v>
      </c>
      <c r="AU175" s="3">
        <v>190</v>
      </c>
      <c r="AV175" s="4">
        <v>15.5</v>
      </c>
      <c r="AX175" s="3">
        <v>215.10853515625001</v>
      </c>
      <c r="AY175" s="3">
        <v>445</v>
      </c>
      <c r="AZ175" s="4">
        <v>48.338996664325848</v>
      </c>
      <c r="BB175" s="3"/>
      <c r="BC175" s="3"/>
      <c r="BD175" s="4"/>
      <c r="BF175" s="3">
        <v>97.01150207519531</v>
      </c>
      <c r="BG175" s="3">
        <v>261.65999317169189</v>
      </c>
      <c r="BH175" s="4">
        <v>37.075404955598181</v>
      </c>
      <c r="BJ175" s="3">
        <v>72.025000000000006</v>
      </c>
      <c r="BK175" s="3">
        <v>335</v>
      </c>
      <c r="BL175" s="4">
        <v>21.500000000000004</v>
      </c>
      <c r="BN175" s="3">
        <v>72.234916992187493</v>
      </c>
      <c r="BO175" s="3">
        <v>250</v>
      </c>
      <c r="BP175" s="4">
        <v>28.893966796874999</v>
      </c>
      <c r="BR175" s="3"/>
      <c r="BS175" s="3"/>
      <c r="BT175" s="4"/>
      <c r="BV175" s="3">
        <v>213.63875488281249</v>
      </c>
      <c r="BW175" s="3">
        <v>896</v>
      </c>
      <c r="BX175" s="4">
        <v>23.843611036028182</v>
      </c>
      <c r="BZ175" s="3">
        <v>4241.0065234374997</v>
      </c>
      <c r="CA175" s="3">
        <v>7496.7440185546875</v>
      </c>
      <c r="CB175" s="4">
        <v>56.571312998561361</v>
      </c>
      <c r="CD175" s="18">
        <f t="shared" si="8"/>
        <v>0</v>
      </c>
      <c r="CE175" s="18">
        <f t="shared" si="9"/>
        <v>0</v>
      </c>
      <c r="CF175" s="19" t="e">
        <f t="shared" si="11"/>
        <v>#N/A</v>
      </c>
    </row>
    <row r="176" spans="1:84">
      <c r="A176" s="2">
        <v>41394</v>
      </c>
      <c r="B176" s="3">
        <v>5705.4942950439454</v>
      </c>
      <c r="C176" s="3">
        <v>11731.404011726379</v>
      </c>
      <c r="D176" s="4">
        <f t="shared" si="10"/>
        <v>48.634368821846856</v>
      </c>
      <c r="J176" s="3"/>
      <c r="K176" s="3"/>
      <c r="L176" s="4"/>
      <c r="N176" s="3">
        <v>80.986953124999999</v>
      </c>
      <c r="O176" s="3">
        <v>485.5</v>
      </c>
      <c r="P176" s="4">
        <v>16.681143795056645</v>
      </c>
      <c r="R176" s="3"/>
      <c r="S176" s="3"/>
      <c r="T176" s="4"/>
      <c r="V176" s="3"/>
      <c r="W176" s="3"/>
      <c r="X176" s="4"/>
      <c r="Z176" s="3">
        <v>343.14210937500002</v>
      </c>
      <c r="AA176" s="3">
        <v>573</v>
      </c>
      <c r="AB176" s="4">
        <v>59.885184882198963</v>
      </c>
      <c r="AD176" s="3">
        <v>81</v>
      </c>
      <c r="AE176" s="3">
        <v>400</v>
      </c>
      <c r="AF176" s="4">
        <v>20.25</v>
      </c>
      <c r="AG176"/>
      <c r="AH176" s="3"/>
      <c r="AI176" s="3"/>
      <c r="AJ176" s="4"/>
      <c r="AL176" s="3">
        <v>259.89</v>
      </c>
      <c r="AM176" s="3">
        <v>398.5</v>
      </c>
      <c r="AN176" s="4">
        <v>65.217063989962355</v>
      </c>
      <c r="AP176" s="3"/>
      <c r="AQ176" s="3"/>
      <c r="AR176" s="4"/>
      <c r="AT176" s="3">
        <v>29.45</v>
      </c>
      <c r="AU176" s="3">
        <v>190</v>
      </c>
      <c r="AV176" s="4">
        <v>15.5</v>
      </c>
      <c r="AX176" s="3">
        <v>215.10853515625001</v>
      </c>
      <c r="AY176" s="3">
        <v>445</v>
      </c>
      <c r="AZ176" s="4">
        <v>48.338996664325848</v>
      </c>
      <c r="BB176" s="3"/>
      <c r="BC176" s="3"/>
      <c r="BD176" s="4"/>
      <c r="BF176" s="3">
        <v>97.01150207519531</v>
      </c>
      <c r="BG176" s="3">
        <v>261.65999317169189</v>
      </c>
      <c r="BH176" s="4">
        <v>37.075404955598181</v>
      </c>
      <c r="BJ176" s="3">
        <v>72.025000000000006</v>
      </c>
      <c r="BK176" s="3">
        <v>335</v>
      </c>
      <c r="BL176" s="4">
        <v>21.500000000000004</v>
      </c>
      <c r="BN176" s="3">
        <v>72.234916992187493</v>
      </c>
      <c r="BO176" s="3">
        <v>250</v>
      </c>
      <c r="BP176" s="4">
        <v>28.893966796874999</v>
      </c>
      <c r="BR176" s="3"/>
      <c r="BS176" s="3"/>
      <c r="BT176" s="4"/>
      <c r="BV176" s="3">
        <v>213.63875488281249</v>
      </c>
      <c r="BW176" s="3">
        <v>896</v>
      </c>
      <c r="BX176" s="4">
        <v>23.843611036028182</v>
      </c>
      <c r="BZ176" s="3">
        <v>4241.0065234374997</v>
      </c>
      <c r="CA176" s="3">
        <v>7496.7440185546875</v>
      </c>
      <c r="CB176" s="4">
        <v>56.571312998561361</v>
      </c>
      <c r="CD176" s="18">
        <f t="shared" si="8"/>
        <v>0</v>
      </c>
      <c r="CE176" s="18">
        <f t="shared" si="9"/>
        <v>0</v>
      </c>
      <c r="CF176" s="19" t="e">
        <f t="shared" si="11"/>
        <v>#N/A</v>
      </c>
    </row>
    <row r="177" spans="1:84">
      <c r="A177" s="2">
        <v>41425</v>
      </c>
      <c r="B177" s="3">
        <v>5841.7942950439456</v>
      </c>
      <c r="C177" s="3">
        <v>11841.404011726379</v>
      </c>
      <c r="D177" s="4">
        <f t="shared" si="10"/>
        <v>49.333628759384418</v>
      </c>
      <c r="J177" s="3"/>
      <c r="K177" s="3"/>
      <c r="L177" s="4"/>
      <c r="N177" s="3">
        <v>80.986953124999999</v>
      </c>
      <c r="O177" s="3">
        <v>485.5</v>
      </c>
      <c r="P177" s="4">
        <v>16.681143795056645</v>
      </c>
      <c r="R177" s="3"/>
      <c r="S177" s="3"/>
      <c r="T177" s="4"/>
      <c r="V177" s="3"/>
      <c r="W177" s="3"/>
      <c r="X177" s="4"/>
      <c r="Z177" s="3">
        <v>343.14210937500002</v>
      </c>
      <c r="AA177" s="3">
        <v>573</v>
      </c>
      <c r="AB177" s="4">
        <v>59.885184882198963</v>
      </c>
      <c r="AD177" s="3">
        <v>81</v>
      </c>
      <c r="AE177" s="3">
        <v>400</v>
      </c>
      <c r="AF177" s="4">
        <v>20.25</v>
      </c>
      <c r="AG177"/>
      <c r="AH177" s="3"/>
      <c r="AI177" s="3"/>
      <c r="AJ177" s="4"/>
      <c r="AL177" s="3">
        <v>259.89</v>
      </c>
      <c r="AM177" s="3">
        <v>398.5</v>
      </c>
      <c r="AN177" s="4">
        <v>65.217063989962355</v>
      </c>
      <c r="AP177" s="3"/>
      <c r="AQ177" s="3"/>
      <c r="AR177" s="4"/>
      <c r="AT177" s="3"/>
      <c r="AU177" s="3"/>
      <c r="AV177" s="4"/>
      <c r="AX177" s="3">
        <v>215.10853515625001</v>
      </c>
      <c r="AY177" s="3">
        <v>445</v>
      </c>
      <c r="AZ177" s="4">
        <v>48.338996664325848</v>
      </c>
      <c r="BB177" s="3">
        <v>165.75</v>
      </c>
      <c r="BC177" s="3">
        <v>300</v>
      </c>
      <c r="BD177" s="4">
        <v>55.25</v>
      </c>
      <c r="BF177" s="3">
        <v>97.01150207519531</v>
      </c>
      <c r="BG177" s="3">
        <v>261.65999317169189</v>
      </c>
      <c r="BH177" s="4">
        <v>37.075404955598181</v>
      </c>
      <c r="BJ177" s="3">
        <v>72.025000000000006</v>
      </c>
      <c r="BK177" s="3">
        <v>335</v>
      </c>
      <c r="BL177" s="4">
        <v>21.500000000000004</v>
      </c>
      <c r="BN177" s="3">
        <v>72.234916992187493</v>
      </c>
      <c r="BO177" s="3">
        <v>250</v>
      </c>
      <c r="BP177" s="4">
        <v>28.893966796874999</v>
      </c>
      <c r="BR177" s="3"/>
      <c r="BS177" s="3"/>
      <c r="BT177" s="4"/>
      <c r="BV177" s="3">
        <v>213.63875488281249</v>
      </c>
      <c r="BW177" s="3">
        <v>896</v>
      </c>
      <c r="BX177" s="4">
        <v>23.843611036028182</v>
      </c>
      <c r="BZ177" s="3">
        <v>4241.0065234374997</v>
      </c>
      <c r="CA177" s="3">
        <v>7496.7440185546875</v>
      </c>
      <c r="CB177" s="4">
        <v>56.571312998561361</v>
      </c>
      <c r="CD177" s="18">
        <f t="shared" si="8"/>
        <v>0</v>
      </c>
      <c r="CE177" s="18">
        <f t="shared" si="9"/>
        <v>0</v>
      </c>
      <c r="CF177" s="19" t="e">
        <f t="shared" si="11"/>
        <v>#N/A</v>
      </c>
    </row>
    <row r="178" spans="1:84">
      <c r="A178" s="2">
        <v>41455</v>
      </c>
      <c r="B178" s="3">
        <v>5841.7942950439456</v>
      </c>
      <c r="C178" s="3">
        <v>11841.404011726379</v>
      </c>
      <c r="D178" s="4">
        <f t="shared" si="10"/>
        <v>49.333628759384418</v>
      </c>
      <c r="J178" s="3"/>
      <c r="K178" s="3"/>
      <c r="L178" s="4"/>
      <c r="N178" s="3">
        <v>80.986953124999999</v>
      </c>
      <c r="O178" s="3">
        <v>485.5</v>
      </c>
      <c r="P178" s="4">
        <v>16.681143795056645</v>
      </c>
      <c r="R178" s="3"/>
      <c r="S178" s="3"/>
      <c r="T178" s="4"/>
      <c r="V178" s="3"/>
      <c r="W178" s="3"/>
      <c r="X178" s="4"/>
      <c r="Z178" s="3">
        <v>343.14210937500002</v>
      </c>
      <c r="AA178" s="3">
        <v>573</v>
      </c>
      <c r="AB178" s="4">
        <v>59.885184882198963</v>
      </c>
      <c r="AD178" s="3">
        <v>81</v>
      </c>
      <c r="AE178" s="3">
        <v>400</v>
      </c>
      <c r="AF178" s="4">
        <v>20.25</v>
      </c>
      <c r="AG178"/>
      <c r="AH178" s="3"/>
      <c r="AI178" s="3"/>
      <c r="AJ178" s="4"/>
      <c r="AL178" s="3">
        <v>259.89</v>
      </c>
      <c r="AM178" s="3">
        <v>398.5</v>
      </c>
      <c r="AN178" s="4">
        <v>65.217063989962355</v>
      </c>
      <c r="AP178" s="3"/>
      <c r="AQ178" s="3"/>
      <c r="AR178" s="4"/>
      <c r="AT178" s="3"/>
      <c r="AU178" s="3"/>
      <c r="AV178" s="4"/>
      <c r="AX178" s="3">
        <v>215.10853515625001</v>
      </c>
      <c r="AY178" s="3">
        <v>445</v>
      </c>
      <c r="AZ178" s="4">
        <v>48.338996664325848</v>
      </c>
      <c r="BB178" s="3">
        <v>165.75</v>
      </c>
      <c r="BC178" s="3">
        <v>300</v>
      </c>
      <c r="BD178" s="4">
        <v>55.25</v>
      </c>
      <c r="BF178" s="3">
        <v>97.01150207519531</v>
      </c>
      <c r="BG178" s="3">
        <v>261.65999317169189</v>
      </c>
      <c r="BH178" s="4">
        <v>37.075404955598181</v>
      </c>
      <c r="BJ178" s="3">
        <v>72.025000000000006</v>
      </c>
      <c r="BK178" s="3">
        <v>335</v>
      </c>
      <c r="BL178" s="4">
        <v>21.500000000000004</v>
      </c>
      <c r="BN178" s="3">
        <v>72.234916992187493</v>
      </c>
      <c r="BO178" s="3">
        <v>250</v>
      </c>
      <c r="BP178" s="4">
        <v>28.893966796874999</v>
      </c>
      <c r="BR178" s="3"/>
      <c r="BS178" s="3"/>
      <c r="BT178" s="4"/>
      <c r="BV178" s="3">
        <v>213.63875488281249</v>
      </c>
      <c r="BW178" s="3">
        <v>896</v>
      </c>
      <c r="BX178" s="4">
        <v>23.843611036028182</v>
      </c>
      <c r="BZ178" s="3">
        <v>4241.0065234374997</v>
      </c>
      <c r="CA178" s="3">
        <v>7496.7440185546875</v>
      </c>
      <c r="CB178" s="4">
        <v>56.571312998561361</v>
      </c>
      <c r="CD178" s="18">
        <f t="shared" si="8"/>
        <v>0</v>
      </c>
      <c r="CE178" s="18">
        <f t="shared" si="9"/>
        <v>0</v>
      </c>
      <c r="CF178" s="19" t="e">
        <f t="shared" si="11"/>
        <v>#N/A</v>
      </c>
    </row>
    <row r="179" spans="1:84">
      <c r="A179" s="2">
        <v>41486</v>
      </c>
      <c r="B179" s="3">
        <v>5841.7942950439456</v>
      </c>
      <c r="C179" s="3">
        <v>11841.404011726379</v>
      </c>
      <c r="D179" s="4">
        <f t="shared" si="10"/>
        <v>49.333628759384418</v>
      </c>
      <c r="J179" s="3"/>
      <c r="K179" s="3"/>
      <c r="L179" s="4"/>
      <c r="N179" s="3">
        <v>80.986953124999999</v>
      </c>
      <c r="O179" s="3">
        <v>485.5</v>
      </c>
      <c r="P179" s="4">
        <v>16.681143795056645</v>
      </c>
      <c r="R179" s="3"/>
      <c r="S179" s="3"/>
      <c r="T179" s="4"/>
      <c r="V179" s="3"/>
      <c r="W179" s="3"/>
      <c r="X179" s="4"/>
      <c r="Z179" s="3">
        <v>343.14210937500002</v>
      </c>
      <c r="AA179" s="3">
        <v>573</v>
      </c>
      <c r="AB179" s="4">
        <v>59.885184882198963</v>
      </c>
      <c r="AD179" s="3">
        <v>81</v>
      </c>
      <c r="AE179" s="3">
        <v>400</v>
      </c>
      <c r="AF179" s="4">
        <v>20.25</v>
      </c>
      <c r="AG179"/>
      <c r="AH179" s="3"/>
      <c r="AI179" s="3"/>
      <c r="AJ179" s="4"/>
      <c r="AL179" s="3">
        <v>259.89</v>
      </c>
      <c r="AM179" s="3">
        <v>398.5</v>
      </c>
      <c r="AN179" s="4">
        <v>65.217063989962355</v>
      </c>
      <c r="AP179" s="3"/>
      <c r="AQ179" s="3"/>
      <c r="AR179" s="4"/>
      <c r="AT179" s="3"/>
      <c r="AU179" s="3"/>
      <c r="AV179" s="4"/>
      <c r="AX179" s="3">
        <v>215.10853515625001</v>
      </c>
      <c r="AY179" s="3">
        <v>445</v>
      </c>
      <c r="AZ179" s="4">
        <v>48.338996664325848</v>
      </c>
      <c r="BB179" s="3">
        <v>165.75</v>
      </c>
      <c r="BC179" s="3">
        <v>300</v>
      </c>
      <c r="BD179" s="4">
        <v>55.25</v>
      </c>
      <c r="BF179" s="3">
        <v>97.01150207519531</v>
      </c>
      <c r="BG179" s="3">
        <v>261.65999317169189</v>
      </c>
      <c r="BH179" s="4">
        <v>37.075404955598181</v>
      </c>
      <c r="BJ179" s="3">
        <v>72.025000000000006</v>
      </c>
      <c r="BK179" s="3">
        <v>335</v>
      </c>
      <c r="BL179" s="4">
        <v>21.500000000000004</v>
      </c>
      <c r="BN179" s="3">
        <v>72.234916992187493</v>
      </c>
      <c r="BO179" s="3">
        <v>250</v>
      </c>
      <c r="BP179" s="4">
        <v>28.893966796874999</v>
      </c>
      <c r="BR179" s="3"/>
      <c r="BS179" s="3"/>
      <c r="BT179" s="4"/>
      <c r="BV179" s="3">
        <v>213.63875488281249</v>
      </c>
      <c r="BW179" s="3">
        <v>896</v>
      </c>
      <c r="BX179" s="4">
        <v>23.843611036028182</v>
      </c>
      <c r="BZ179" s="3">
        <v>4241.0065234374997</v>
      </c>
      <c r="CA179" s="3">
        <v>7496.7440185546875</v>
      </c>
      <c r="CB179" s="4">
        <v>56.571312998561361</v>
      </c>
      <c r="CD179" s="18">
        <f t="shared" si="8"/>
        <v>0</v>
      </c>
      <c r="CE179" s="18">
        <f t="shared" si="9"/>
        <v>0</v>
      </c>
      <c r="CF179" s="19" t="e">
        <f t="shared" si="11"/>
        <v>#N/A</v>
      </c>
    </row>
    <row r="180" spans="1:84">
      <c r="A180" s="2">
        <v>41517</v>
      </c>
      <c r="B180" s="3">
        <v>5896.7942950439456</v>
      </c>
      <c r="C180" s="3">
        <v>12041.404011726379</v>
      </c>
      <c r="D180" s="4">
        <f t="shared" si="10"/>
        <v>48.970986184845408</v>
      </c>
      <c r="J180" s="3"/>
      <c r="K180" s="3"/>
      <c r="L180" s="4"/>
      <c r="N180" s="3">
        <v>80.986953124999999</v>
      </c>
      <c r="O180" s="3">
        <v>485.5</v>
      </c>
      <c r="P180" s="4">
        <v>16.681143795056645</v>
      </c>
      <c r="R180" s="3">
        <v>55</v>
      </c>
      <c r="S180" s="3">
        <v>200</v>
      </c>
      <c r="T180" s="4">
        <v>27.500000000000004</v>
      </c>
      <c r="V180" s="3"/>
      <c r="W180" s="3"/>
      <c r="X180" s="4"/>
      <c r="Z180" s="3">
        <v>343.14210937500002</v>
      </c>
      <c r="AA180" s="3">
        <v>573</v>
      </c>
      <c r="AB180" s="4">
        <v>59.885184882198963</v>
      </c>
      <c r="AD180" s="3">
        <v>81</v>
      </c>
      <c r="AE180" s="3">
        <v>400</v>
      </c>
      <c r="AF180" s="4">
        <v>20.25</v>
      </c>
      <c r="AG180"/>
      <c r="AH180" s="3"/>
      <c r="AI180" s="3"/>
      <c r="AJ180" s="4"/>
      <c r="AL180" s="3">
        <v>259.89</v>
      </c>
      <c r="AM180" s="3">
        <v>398.5</v>
      </c>
      <c r="AN180" s="4">
        <v>65.217063989962355</v>
      </c>
      <c r="AP180" s="3"/>
      <c r="AQ180" s="3"/>
      <c r="AR180" s="4"/>
      <c r="AT180" s="3"/>
      <c r="AU180" s="3"/>
      <c r="AV180" s="4"/>
      <c r="AX180" s="3">
        <v>215.10853515625001</v>
      </c>
      <c r="AY180" s="3">
        <v>445</v>
      </c>
      <c r="AZ180" s="4">
        <v>48.338996664325848</v>
      </c>
      <c r="BB180" s="3">
        <v>165.75</v>
      </c>
      <c r="BC180" s="3">
        <v>300</v>
      </c>
      <c r="BD180" s="4">
        <v>55.25</v>
      </c>
      <c r="BF180" s="3">
        <v>97.01150207519531</v>
      </c>
      <c r="BG180" s="3">
        <v>261.65999317169189</v>
      </c>
      <c r="BH180" s="4">
        <v>37.075404955598181</v>
      </c>
      <c r="BJ180" s="3">
        <v>72.025000000000006</v>
      </c>
      <c r="BK180" s="3">
        <v>335</v>
      </c>
      <c r="BL180" s="4">
        <v>21.500000000000004</v>
      </c>
      <c r="BN180" s="3">
        <v>72.234916992187493</v>
      </c>
      <c r="BO180" s="3">
        <v>250</v>
      </c>
      <c r="BP180" s="4">
        <v>28.893966796874999</v>
      </c>
      <c r="BR180" s="3"/>
      <c r="BS180" s="3"/>
      <c r="BT180" s="4"/>
      <c r="BV180" s="3">
        <v>213.63875488281249</v>
      </c>
      <c r="BW180" s="3">
        <v>896</v>
      </c>
      <c r="BX180" s="4">
        <v>23.843611036028182</v>
      </c>
      <c r="BZ180" s="3">
        <v>4241.0065234374997</v>
      </c>
      <c r="CA180" s="3">
        <v>7496.7440185546875</v>
      </c>
      <c r="CB180" s="4">
        <v>56.571312998561361</v>
      </c>
      <c r="CD180" s="18">
        <f t="shared" si="8"/>
        <v>0</v>
      </c>
      <c r="CE180" s="18">
        <f t="shared" si="9"/>
        <v>0</v>
      </c>
      <c r="CF180" s="19" t="e">
        <f t="shared" si="11"/>
        <v>#N/A</v>
      </c>
    </row>
    <row r="181" spans="1:84">
      <c r="A181" s="2">
        <v>41547</v>
      </c>
      <c r="B181" s="3">
        <v>5896.7942950439456</v>
      </c>
      <c r="C181" s="3">
        <v>12041.404011726379</v>
      </c>
      <c r="D181" s="4">
        <f t="shared" si="10"/>
        <v>48.970986184845408</v>
      </c>
      <c r="J181" s="3"/>
      <c r="K181" s="3"/>
      <c r="L181" s="4"/>
      <c r="N181" s="3">
        <v>80.986953124999999</v>
      </c>
      <c r="O181" s="3">
        <v>485.5</v>
      </c>
      <c r="P181" s="4">
        <v>16.681143795056645</v>
      </c>
      <c r="R181" s="3">
        <v>55</v>
      </c>
      <c r="S181" s="3">
        <v>200</v>
      </c>
      <c r="T181" s="4">
        <v>27.500000000000004</v>
      </c>
      <c r="V181" s="3"/>
      <c r="W181" s="3"/>
      <c r="X181" s="4"/>
      <c r="Z181" s="3">
        <v>343.14210937500002</v>
      </c>
      <c r="AA181" s="3">
        <v>573</v>
      </c>
      <c r="AB181" s="4">
        <v>59.885184882198963</v>
      </c>
      <c r="AD181" s="3">
        <v>81</v>
      </c>
      <c r="AE181" s="3">
        <v>400</v>
      </c>
      <c r="AF181" s="4">
        <v>20.25</v>
      </c>
      <c r="AG181"/>
      <c r="AH181" s="3"/>
      <c r="AI181" s="3"/>
      <c r="AJ181" s="4"/>
      <c r="AL181" s="3">
        <v>259.89</v>
      </c>
      <c r="AM181" s="3">
        <v>398.5</v>
      </c>
      <c r="AN181" s="4">
        <v>65.217063989962355</v>
      </c>
      <c r="AP181" s="3"/>
      <c r="AQ181" s="3"/>
      <c r="AR181" s="4"/>
      <c r="AT181" s="3"/>
      <c r="AU181" s="3"/>
      <c r="AV181" s="4"/>
      <c r="AX181" s="3">
        <v>215.10853515625001</v>
      </c>
      <c r="AY181" s="3">
        <v>445</v>
      </c>
      <c r="AZ181" s="4">
        <v>48.338996664325848</v>
      </c>
      <c r="BB181" s="3">
        <v>165.75</v>
      </c>
      <c r="BC181" s="3">
        <v>300</v>
      </c>
      <c r="BD181" s="4">
        <v>55.25</v>
      </c>
      <c r="BF181" s="3">
        <v>97.01150207519531</v>
      </c>
      <c r="BG181" s="3">
        <v>261.65999317169189</v>
      </c>
      <c r="BH181" s="4">
        <v>37.075404955598181</v>
      </c>
      <c r="BJ181" s="3">
        <v>72.025000000000006</v>
      </c>
      <c r="BK181" s="3">
        <v>335</v>
      </c>
      <c r="BL181" s="4">
        <v>21.500000000000004</v>
      </c>
      <c r="BN181" s="3">
        <v>72.234916992187493</v>
      </c>
      <c r="BO181" s="3">
        <v>250</v>
      </c>
      <c r="BP181" s="4">
        <v>28.893966796874999</v>
      </c>
      <c r="BR181" s="3"/>
      <c r="BS181" s="3"/>
      <c r="BT181" s="4"/>
      <c r="BV181" s="3">
        <v>213.63875488281249</v>
      </c>
      <c r="BW181" s="3">
        <v>896</v>
      </c>
      <c r="BX181" s="4">
        <v>23.843611036028182</v>
      </c>
      <c r="BZ181" s="3">
        <v>4241.0065234374997</v>
      </c>
      <c r="CA181" s="3">
        <v>7496.7440185546875</v>
      </c>
      <c r="CB181" s="4">
        <v>56.571312998561361</v>
      </c>
      <c r="CD181" s="18">
        <f t="shared" si="8"/>
        <v>0</v>
      </c>
      <c r="CE181" s="18">
        <f t="shared" si="9"/>
        <v>0</v>
      </c>
      <c r="CF181" s="19" t="e">
        <f t="shared" si="11"/>
        <v>#N/A</v>
      </c>
    </row>
    <row r="182" spans="1:84">
      <c r="A182" s="2">
        <v>41578</v>
      </c>
      <c r="B182" s="3">
        <v>5899.0286950683594</v>
      </c>
      <c r="C182" s="3">
        <v>12046.404011726379</v>
      </c>
      <c r="D182" s="4">
        <f t="shared" si="10"/>
        <v>48.969208481851048</v>
      </c>
      <c r="J182" s="3"/>
      <c r="K182" s="3"/>
      <c r="L182" s="4"/>
      <c r="N182" s="3">
        <v>80.986953124999999</v>
      </c>
      <c r="O182" s="3">
        <v>485.5</v>
      </c>
      <c r="P182" s="4">
        <v>16.681143795056645</v>
      </c>
      <c r="R182" s="3">
        <v>55</v>
      </c>
      <c r="S182" s="3">
        <v>200</v>
      </c>
      <c r="T182" s="4">
        <v>27.500000000000004</v>
      </c>
      <c r="V182" s="3"/>
      <c r="W182" s="3"/>
      <c r="X182" s="4"/>
      <c r="Z182" s="3">
        <v>343.14210937500002</v>
      </c>
      <c r="AA182" s="3">
        <v>573</v>
      </c>
      <c r="AB182" s="4">
        <v>59.885184882198963</v>
      </c>
      <c r="AD182" s="3">
        <v>81</v>
      </c>
      <c r="AE182" s="3">
        <v>400</v>
      </c>
      <c r="AF182" s="4">
        <v>20.25</v>
      </c>
      <c r="AG182"/>
      <c r="AH182" s="3"/>
      <c r="AI182" s="3"/>
      <c r="AJ182" s="4"/>
      <c r="AL182" s="3">
        <v>259.89</v>
      </c>
      <c r="AM182" s="3">
        <v>398.5</v>
      </c>
      <c r="AN182" s="4">
        <v>65.217063989962355</v>
      </c>
      <c r="AP182" s="3"/>
      <c r="AQ182" s="3"/>
      <c r="AR182" s="4"/>
      <c r="AT182" s="3"/>
      <c r="AU182" s="3"/>
      <c r="AV182" s="4"/>
      <c r="AX182" s="3">
        <v>217.34293518066406</v>
      </c>
      <c r="AY182" s="3">
        <v>450</v>
      </c>
      <c r="AZ182" s="4">
        <v>48.298430040147565</v>
      </c>
      <c r="BB182" s="3">
        <v>165.75</v>
      </c>
      <c r="BC182" s="3">
        <v>300</v>
      </c>
      <c r="BD182" s="4">
        <v>55.25</v>
      </c>
      <c r="BF182" s="3">
        <v>97.01150207519531</v>
      </c>
      <c r="BG182" s="3">
        <v>261.65999317169189</v>
      </c>
      <c r="BH182" s="4">
        <v>37.075404955598181</v>
      </c>
      <c r="BJ182" s="3">
        <v>72.025000000000006</v>
      </c>
      <c r="BK182" s="3">
        <v>335</v>
      </c>
      <c r="BL182" s="4">
        <v>21.500000000000004</v>
      </c>
      <c r="BN182" s="3">
        <v>72.234916992187493</v>
      </c>
      <c r="BO182" s="3">
        <v>250</v>
      </c>
      <c r="BP182" s="4">
        <v>28.893966796874999</v>
      </c>
      <c r="BR182" s="3"/>
      <c r="BS182" s="3"/>
      <c r="BT182" s="4"/>
      <c r="BV182" s="3">
        <v>213.63875488281249</v>
      </c>
      <c r="BW182" s="3">
        <v>896</v>
      </c>
      <c r="BX182" s="4">
        <v>23.843611036028182</v>
      </c>
      <c r="BZ182" s="3">
        <v>4241.0065234374997</v>
      </c>
      <c r="CA182" s="3">
        <v>7496.7440185546875</v>
      </c>
      <c r="CB182" s="4">
        <v>56.571312998561361</v>
      </c>
      <c r="CD182" s="18">
        <f t="shared" si="8"/>
        <v>0</v>
      </c>
      <c r="CE182" s="18">
        <f t="shared" si="9"/>
        <v>0</v>
      </c>
      <c r="CF182" s="19" t="e">
        <f t="shared" si="11"/>
        <v>#N/A</v>
      </c>
    </row>
    <row r="183" spans="1:84">
      <c r="A183" s="2">
        <v>41608</v>
      </c>
      <c r="B183" s="3">
        <v>3125.5540875244142</v>
      </c>
      <c r="C183" s="3">
        <v>7088</v>
      </c>
      <c r="D183" s="4">
        <f t="shared" si="10"/>
        <v>44.096417713380561</v>
      </c>
      <c r="J183" s="3"/>
      <c r="K183" s="3"/>
      <c r="L183" s="4"/>
      <c r="N183" s="3">
        <v>80.986953124999999</v>
      </c>
      <c r="O183" s="3">
        <v>485.5</v>
      </c>
      <c r="P183" s="4">
        <v>16.681143795056645</v>
      </c>
      <c r="R183" s="3">
        <v>55</v>
      </c>
      <c r="S183" s="3">
        <v>200</v>
      </c>
      <c r="T183" s="4">
        <v>27.500000000000004</v>
      </c>
      <c r="V183" s="3"/>
      <c r="W183" s="3"/>
      <c r="X183" s="4"/>
      <c r="Z183" s="3">
        <v>343.14210937500002</v>
      </c>
      <c r="AA183" s="3">
        <v>573</v>
      </c>
      <c r="AB183" s="4">
        <v>59.885184882198963</v>
      </c>
      <c r="AD183" s="3"/>
      <c r="AE183" s="3"/>
      <c r="AF183" s="4"/>
      <c r="AG183"/>
      <c r="AH183" s="3"/>
      <c r="AI183" s="3"/>
      <c r="AJ183" s="4"/>
      <c r="AL183" s="3">
        <v>146.88999999999999</v>
      </c>
      <c r="AM183" s="3">
        <v>198.5</v>
      </c>
      <c r="AN183" s="4">
        <v>73.999999999999986</v>
      </c>
      <c r="AP183" s="3"/>
      <c r="AQ183" s="3"/>
      <c r="AR183" s="4"/>
      <c r="AT183" s="3"/>
      <c r="AU183" s="3"/>
      <c r="AV183" s="4"/>
      <c r="AX183" s="3">
        <v>217.34293518066406</v>
      </c>
      <c r="AY183" s="3">
        <v>450</v>
      </c>
      <c r="AZ183" s="4">
        <v>48.298430040147565</v>
      </c>
      <c r="BB183" s="3">
        <v>165.75</v>
      </c>
      <c r="BC183" s="3">
        <v>300</v>
      </c>
      <c r="BD183" s="4">
        <v>55.25</v>
      </c>
      <c r="BF183" s="3"/>
      <c r="BG183" s="3"/>
      <c r="BH183" s="4"/>
      <c r="BJ183" s="3">
        <v>72.025000000000006</v>
      </c>
      <c r="BK183" s="3">
        <v>335</v>
      </c>
      <c r="BL183" s="4">
        <v>21.500000000000004</v>
      </c>
      <c r="BN183" s="3">
        <v>72.234916992187493</v>
      </c>
      <c r="BO183" s="3">
        <v>250</v>
      </c>
      <c r="BP183" s="4">
        <v>28.893966796874999</v>
      </c>
      <c r="BR183" s="3"/>
      <c r="BS183" s="3"/>
      <c r="BT183" s="4"/>
      <c r="BV183" s="3">
        <v>208.38875488281249</v>
      </c>
      <c r="BW183" s="3">
        <v>596</v>
      </c>
      <c r="BX183" s="4">
        <v>34.964556188391363</v>
      </c>
      <c r="BZ183" s="3">
        <v>1763.79341796875</v>
      </c>
      <c r="CA183" s="3">
        <v>3700</v>
      </c>
      <c r="CB183" s="4">
        <v>47.670092377533784</v>
      </c>
      <c r="CD183" s="18">
        <f t="shared" si="8"/>
        <v>0</v>
      </c>
      <c r="CE183" s="18">
        <f t="shared" si="9"/>
        <v>0</v>
      </c>
      <c r="CF183" s="19" t="e">
        <f t="shared" si="11"/>
        <v>#N/A</v>
      </c>
    </row>
    <row r="184" spans="1:84">
      <c r="A184" s="2">
        <v>41639</v>
      </c>
      <c r="B184" s="3">
        <v>2782.4119781494142</v>
      </c>
      <c r="C184" s="3">
        <v>6515</v>
      </c>
      <c r="D184" s="4">
        <f t="shared" si="10"/>
        <v>42.707781706053936</v>
      </c>
      <c r="J184" s="3"/>
      <c r="K184" s="3"/>
      <c r="L184" s="4"/>
      <c r="N184" s="3">
        <v>80.986953124999999</v>
      </c>
      <c r="O184" s="3">
        <v>485.5</v>
      </c>
      <c r="P184" s="4">
        <v>16.681143795056645</v>
      </c>
      <c r="R184" s="3"/>
      <c r="S184" s="3"/>
      <c r="T184" s="4"/>
      <c r="V184" s="3"/>
      <c r="W184" s="3"/>
      <c r="X184" s="4"/>
      <c r="Z184" s="3"/>
      <c r="AA184" s="3"/>
      <c r="AB184" s="4"/>
      <c r="AD184" s="3"/>
      <c r="AE184" s="3"/>
      <c r="AF184" s="4"/>
      <c r="AG184"/>
      <c r="AH184" s="3"/>
      <c r="AI184" s="3"/>
      <c r="AJ184" s="4"/>
      <c r="AL184" s="3">
        <v>146.88999999999999</v>
      </c>
      <c r="AM184" s="3">
        <v>198.5</v>
      </c>
      <c r="AN184" s="4">
        <v>73.999999999999986</v>
      </c>
      <c r="AP184" s="3">
        <v>55</v>
      </c>
      <c r="AQ184" s="3">
        <v>200</v>
      </c>
      <c r="AR184" s="4">
        <v>27.500000000000004</v>
      </c>
      <c r="AT184" s="3"/>
      <c r="AU184" s="3"/>
      <c r="AV184" s="4"/>
      <c r="AX184" s="3">
        <v>217.34293518066406</v>
      </c>
      <c r="AY184" s="3">
        <v>450</v>
      </c>
      <c r="AZ184" s="4">
        <v>48.298430040147565</v>
      </c>
      <c r="BB184" s="3">
        <v>165.75</v>
      </c>
      <c r="BC184" s="3">
        <v>300</v>
      </c>
      <c r="BD184" s="4">
        <v>55.25</v>
      </c>
      <c r="BF184" s="3"/>
      <c r="BG184" s="3"/>
      <c r="BH184" s="4"/>
      <c r="BJ184" s="3">
        <v>72.025000000000006</v>
      </c>
      <c r="BK184" s="3">
        <v>335</v>
      </c>
      <c r="BL184" s="4">
        <v>21.500000000000004</v>
      </c>
      <c r="BN184" s="3">
        <v>72.234916992187493</v>
      </c>
      <c r="BO184" s="3">
        <v>250</v>
      </c>
      <c r="BP184" s="4">
        <v>28.893966796874999</v>
      </c>
      <c r="BR184" s="3"/>
      <c r="BS184" s="3"/>
      <c r="BT184" s="4"/>
      <c r="BV184" s="3">
        <v>208.38875488281249</v>
      </c>
      <c r="BW184" s="3">
        <v>596</v>
      </c>
      <c r="BX184" s="4">
        <v>34.964556188391363</v>
      </c>
      <c r="BZ184" s="3">
        <v>1763.79341796875</v>
      </c>
      <c r="CA184" s="3">
        <v>3700</v>
      </c>
      <c r="CB184" s="4">
        <v>47.670092377533784</v>
      </c>
      <c r="CD184" s="18">
        <f t="shared" si="8"/>
        <v>55</v>
      </c>
      <c r="CE184" s="18">
        <f t="shared" si="9"/>
        <v>200</v>
      </c>
      <c r="CF184" s="19">
        <f t="shared" si="11"/>
        <v>27.500000000000004</v>
      </c>
    </row>
    <row r="185" spans="1:84">
      <c r="A185" s="2">
        <v>41670</v>
      </c>
      <c r="B185" s="3">
        <v>2710.1770611572265</v>
      </c>
      <c r="C185" s="3">
        <v>6265</v>
      </c>
      <c r="D185" s="4">
        <f t="shared" si="10"/>
        <v>43.259011351272569</v>
      </c>
      <c r="J185" s="3"/>
      <c r="K185" s="3"/>
      <c r="L185" s="4"/>
      <c r="N185" s="3">
        <v>80.986953124999999</v>
      </c>
      <c r="O185" s="3">
        <v>485.5</v>
      </c>
      <c r="P185" s="4">
        <v>16.681143795056645</v>
      </c>
      <c r="R185" s="3"/>
      <c r="S185" s="3"/>
      <c r="T185" s="4"/>
      <c r="V185" s="3"/>
      <c r="W185" s="3"/>
      <c r="X185" s="4"/>
      <c r="Z185" s="3"/>
      <c r="AA185" s="3"/>
      <c r="AB185" s="4"/>
      <c r="AD185" s="3"/>
      <c r="AE185" s="3"/>
      <c r="AF185" s="4"/>
      <c r="AG185"/>
      <c r="AH185" s="3"/>
      <c r="AI185" s="3"/>
      <c r="AJ185" s="4"/>
      <c r="AL185" s="3">
        <v>146.88999999999999</v>
      </c>
      <c r="AM185" s="3">
        <v>198.5</v>
      </c>
      <c r="AN185" s="4">
        <v>73.999999999999986</v>
      </c>
      <c r="AP185" s="3">
        <v>55</v>
      </c>
      <c r="AQ185" s="3">
        <v>200</v>
      </c>
      <c r="AR185" s="4">
        <v>27.500000000000004</v>
      </c>
      <c r="AT185" s="3"/>
      <c r="AU185" s="3"/>
      <c r="AV185" s="4"/>
      <c r="AX185" s="3">
        <v>217.34293518066406</v>
      </c>
      <c r="AY185" s="3">
        <v>450</v>
      </c>
      <c r="AZ185" s="4">
        <v>48.298430040147565</v>
      </c>
      <c r="BB185" s="3">
        <v>165.75</v>
      </c>
      <c r="BC185" s="3">
        <v>300</v>
      </c>
      <c r="BD185" s="4">
        <v>55.25</v>
      </c>
      <c r="BF185" s="3"/>
      <c r="BG185" s="3"/>
      <c r="BH185" s="4"/>
      <c r="BJ185" s="3">
        <v>72.025000000000006</v>
      </c>
      <c r="BK185" s="3">
        <v>335</v>
      </c>
      <c r="BL185" s="4">
        <v>21.500000000000004</v>
      </c>
      <c r="BN185" s="3"/>
      <c r="BO185" s="3"/>
      <c r="BP185" s="4"/>
      <c r="BR185" s="3"/>
      <c r="BS185" s="3"/>
      <c r="BT185" s="4"/>
      <c r="BV185" s="3">
        <v>208.38875488281249</v>
      </c>
      <c r="BW185" s="3">
        <v>596</v>
      </c>
      <c r="BX185" s="4">
        <v>34.964556188391363</v>
      </c>
      <c r="BZ185" s="3">
        <v>1763.79341796875</v>
      </c>
      <c r="CA185" s="3">
        <v>3700</v>
      </c>
      <c r="CB185" s="4">
        <v>47.670092377533784</v>
      </c>
      <c r="CD185" s="18">
        <f t="shared" si="8"/>
        <v>55</v>
      </c>
      <c r="CE185" s="18">
        <f t="shared" si="9"/>
        <v>200</v>
      </c>
      <c r="CF185" s="19">
        <f t="shared" si="11"/>
        <v>27.500000000000004</v>
      </c>
    </row>
    <row r="186" spans="1:84">
      <c r="A186" s="2">
        <v>41698</v>
      </c>
      <c r="B186" s="3">
        <v>2524.4401275634764</v>
      </c>
      <c r="C186" s="3">
        <v>5693</v>
      </c>
      <c r="D186" s="4">
        <f t="shared" si="10"/>
        <v>44.342879458343162</v>
      </c>
      <c r="J186" s="3"/>
      <c r="K186" s="3"/>
      <c r="L186" s="4"/>
      <c r="N186" s="3">
        <v>80.986953124999999</v>
      </c>
      <c r="O186" s="3">
        <v>485.5</v>
      </c>
      <c r="P186" s="4">
        <v>16.681143795056645</v>
      </c>
      <c r="R186" s="3"/>
      <c r="S186" s="3"/>
      <c r="T186" s="4"/>
      <c r="V186" s="3"/>
      <c r="W186" s="3"/>
      <c r="X186" s="4"/>
      <c r="Z186" s="3"/>
      <c r="AA186" s="3"/>
      <c r="AB186" s="4"/>
      <c r="AD186" s="3"/>
      <c r="AE186" s="3"/>
      <c r="AF186" s="4"/>
      <c r="AG186"/>
      <c r="AH186" s="3"/>
      <c r="AI186" s="3"/>
      <c r="AJ186" s="4"/>
      <c r="AL186" s="3">
        <v>146.88999999999999</v>
      </c>
      <c r="AM186" s="3">
        <v>198.5</v>
      </c>
      <c r="AN186" s="4">
        <v>73.999999999999986</v>
      </c>
      <c r="AP186" s="3">
        <v>84.7</v>
      </c>
      <c r="AQ186" s="3">
        <v>308</v>
      </c>
      <c r="AR186" s="4">
        <v>27.500000000000004</v>
      </c>
      <c r="AT186" s="3"/>
      <c r="AU186" s="3"/>
      <c r="AV186" s="4"/>
      <c r="AX186" s="3">
        <v>117.89293518066407</v>
      </c>
      <c r="AY186" s="3">
        <v>255</v>
      </c>
      <c r="AZ186" s="4">
        <v>46.232523600260414</v>
      </c>
      <c r="BB186" s="3">
        <v>165.75</v>
      </c>
      <c r="BC186" s="3">
        <v>300</v>
      </c>
      <c r="BD186" s="4">
        <v>55.25</v>
      </c>
      <c r="BF186" s="3"/>
      <c r="BG186" s="3"/>
      <c r="BH186" s="4"/>
      <c r="BJ186" s="3"/>
      <c r="BK186" s="3"/>
      <c r="BL186" s="4"/>
      <c r="BN186" s="3"/>
      <c r="BO186" s="3"/>
      <c r="BP186" s="4"/>
      <c r="BR186" s="3"/>
      <c r="BS186" s="3"/>
      <c r="BT186" s="4"/>
      <c r="BV186" s="3">
        <v>164.4268212890625</v>
      </c>
      <c r="BW186" s="3">
        <v>446</v>
      </c>
      <c r="BX186" s="4">
        <v>36.867000289027466</v>
      </c>
      <c r="BZ186" s="3">
        <v>1763.79341796875</v>
      </c>
      <c r="CA186" s="3">
        <v>3700</v>
      </c>
      <c r="CB186" s="4">
        <v>47.670092377533784</v>
      </c>
      <c r="CD186" s="18">
        <f t="shared" si="8"/>
        <v>84.7</v>
      </c>
      <c r="CE186" s="18">
        <f t="shared" si="9"/>
        <v>308</v>
      </c>
      <c r="CF186" s="19">
        <f t="shared" si="11"/>
        <v>27.500000000000004</v>
      </c>
    </row>
    <row r="187" spans="1:84">
      <c r="A187" s="2">
        <v>41729</v>
      </c>
      <c r="B187" s="3">
        <v>2634.4401275634764</v>
      </c>
      <c r="C187" s="3">
        <v>5893</v>
      </c>
      <c r="D187" s="4">
        <f t="shared" si="10"/>
        <v>44.704566902485595</v>
      </c>
      <c r="J187" s="3"/>
      <c r="K187" s="3"/>
      <c r="L187" s="4"/>
      <c r="N187" s="3">
        <v>80.986953124999999</v>
      </c>
      <c r="O187" s="3">
        <v>485.5</v>
      </c>
      <c r="P187" s="4">
        <v>16.681143795056645</v>
      </c>
      <c r="R187" s="3"/>
      <c r="S187" s="3"/>
      <c r="T187" s="4"/>
      <c r="V187" s="3"/>
      <c r="W187" s="3"/>
      <c r="X187" s="4"/>
      <c r="Z187" s="3">
        <v>110</v>
      </c>
      <c r="AA187" s="3">
        <v>200</v>
      </c>
      <c r="AB187" s="4">
        <v>55.000000000000007</v>
      </c>
      <c r="AD187" s="3"/>
      <c r="AE187" s="3"/>
      <c r="AF187" s="4"/>
      <c r="AG187"/>
      <c r="AH187" s="3"/>
      <c r="AI187" s="3"/>
      <c r="AJ187" s="4"/>
      <c r="AL187" s="3">
        <v>146.88999999999999</v>
      </c>
      <c r="AM187" s="3">
        <v>198.5</v>
      </c>
      <c r="AN187" s="4">
        <v>73.999999999999986</v>
      </c>
      <c r="AP187" s="3">
        <v>84.7</v>
      </c>
      <c r="AQ187" s="3">
        <v>308</v>
      </c>
      <c r="AR187" s="4">
        <v>27.500000000000004</v>
      </c>
      <c r="AT187" s="3"/>
      <c r="AU187" s="3"/>
      <c r="AV187" s="4"/>
      <c r="AX187" s="3">
        <v>117.89293518066407</v>
      </c>
      <c r="AY187" s="3">
        <v>255</v>
      </c>
      <c r="AZ187" s="4">
        <v>46.232523600260414</v>
      </c>
      <c r="BB187" s="3">
        <v>165.75</v>
      </c>
      <c r="BC187" s="3">
        <v>300</v>
      </c>
      <c r="BD187" s="4">
        <v>55.25</v>
      </c>
      <c r="BF187" s="3"/>
      <c r="BG187" s="3"/>
      <c r="BH187" s="4"/>
      <c r="BJ187" s="3"/>
      <c r="BK187" s="3"/>
      <c r="BL187" s="4"/>
      <c r="BN187" s="3"/>
      <c r="BO187" s="3"/>
      <c r="BP187" s="4"/>
      <c r="BR187" s="3"/>
      <c r="BS187" s="3"/>
      <c r="BT187" s="4"/>
      <c r="BV187" s="3">
        <v>164.4268212890625</v>
      </c>
      <c r="BW187" s="3">
        <v>446</v>
      </c>
      <c r="BX187" s="4">
        <v>36.867000289027466</v>
      </c>
      <c r="BZ187" s="3">
        <v>1763.79341796875</v>
      </c>
      <c r="CA187" s="3">
        <v>3700</v>
      </c>
      <c r="CB187" s="4">
        <v>47.670092377533784</v>
      </c>
      <c r="CD187" s="18">
        <f t="shared" si="8"/>
        <v>84.7</v>
      </c>
      <c r="CE187" s="18">
        <f t="shared" si="9"/>
        <v>308</v>
      </c>
      <c r="CF187" s="19">
        <f t="shared" si="11"/>
        <v>27.500000000000004</v>
      </c>
    </row>
    <row r="188" spans="1:84">
      <c r="A188" s="2">
        <v>41759</v>
      </c>
      <c r="B188" s="3">
        <v>2688.6982745361329</v>
      </c>
      <c r="C188" s="3">
        <v>5887.5</v>
      </c>
      <c r="D188" s="4">
        <f t="shared" si="10"/>
        <v>45.667911244775084</v>
      </c>
      <c r="J188" s="3"/>
      <c r="K188" s="3"/>
      <c r="L188" s="4"/>
      <c r="N188" s="3"/>
      <c r="O188" s="3"/>
      <c r="P188" s="4"/>
      <c r="R188" s="3"/>
      <c r="S188" s="3"/>
      <c r="T188" s="4"/>
      <c r="V188" s="3"/>
      <c r="W188" s="3"/>
      <c r="X188" s="4"/>
      <c r="Z188" s="3">
        <v>110</v>
      </c>
      <c r="AA188" s="3">
        <v>200</v>
      </c>
      <c r="AB188" s="4">
        <v>55.000000000000007</v>
      </c>
      <c r="AD188" s="3"/>
      <c r="AE188" s="3"/>
      <c r="AF188" s="4"/>
      <c r="AG188"/>
      <c r="AH188" s="3"/>
      <c r="AI188" s="3"/>
      <c r="AJ188" s="4"/>
      <c r="AL188" s="3">
        <v>146.88999999999999</v>
      </c>
      <c r="AM188" s="3">
        <v>198.5</v>
      </c>
      <c r="AN188" s="4">
        <v>73.999999999999986</v>
      </c>
      <c r="AP188" s="3">
        <v>200.2</v>
      </c>
      <c r="AQ188" s="3">
        <v>518</v>
      </c>
      <c r="AR188" s="4">
        <v>38.648648648648646</v>
      </c>
      <c r="AT188" s="3"/>
      <c r="AU188" s="3"/>
      <c r="AV188" s="4"/>
      <c r="AX188" s="3">
        <v>137.6380352783203</v>
      </c>
      <c r="AY188" s="3">
        <v>525</v>
      </c>
      <c r="AZ188" s="4">
        <v>26.216768624441961</v>
      </c>
      <c r="BB188" s="3">
        <v>165.75</v>
      </c>
      <c r="BC188" s="3">
        <v>300</v>
      </c>
      <c r="BD188" s="4">
        <v>55.25</v>
      </c>
      <c r="BF188" s="3"/>
      <c r="BG188" s="3"/>
      <c r="BH188" s="4"/>
      <c r="BJ188" s="3"/>
      <c r="BK188" s="3"/>
      <c r="BL188" s="4"/>
      <c r="BN188" s="3"/>
      <c r="BO188" s="3"/>
      <c r="BP188" s="4"/>
      <c r="BR188" s="3"/>
      <c r="BS188" s="3"/>
      <c r="BT188" s="4"/>
      <c r="BV188" s="3">
        <v>164.4268212890625</v>
      </c>
      <c r="BW188" s="3">
        <v>446</v>
      </c>
      <c r="BX188" s="4">
        <v>36.867000289027466</v>
      </c>
      <c r="BZ188" s="3">
        <v>1763.79341796875</v>
      </c>
      <c r="CA188" s="3">
        <v>3700</v>
      </c>
      <c r="CB188" s="4">
        <v>47.670092377533784</v>
      </c>
      <c r="CD188" s="18">
        <f t="shared" si="8"/>
        <v>200.2</v>
      </c>
      <c r="CE188" s="18">
        <f t="shared" si="9"/>
        <v>518</v>
      </c>
      <c r="CF188" s="19">
        <f t="shared" si="11"/>
        <v>38.648648648648646</v>
      </c>
    </row>
    <row r="189" spans="1:84">
      <c r="A189" s="2">
        <v>41790</v>
      </c>
      <c r="B189" s="3">
        <v>2376.058274536133</v>
      </c>
      <c r="C189" s="3">
        <v>5389</v>
      </c>
      <c r="D189" s="4">
        <f t="shared" si="10"/>
        <v>44.09089394203253</v>
      </c>
      <c r="J189" s="3"/>
      <c r="K189" s="3"/>
      <c r="L189" s="4"/>
      <c r="N189" s="3"/>
      <c r="O189" s="3"/>
      <c r="P189" s="4"/>
      <c r="R189" s="3"/>
      <c r="S189" s="3"/>
      <c r="T189" s="4"/>
      <c r="V189" s="3"/>
      <c r="W189" s="3"/>
      <c r="X189" s="4"/>
      <c r="Z189" s="3">
        <v>110</v>
      </c>
      <c r="AA189" s="3">
        <v>200</v>
      </c>
      <c r="AB189" s="4">
        <v>55.000000000000007</v>
      </c>
      <c r="AD189" s="3"/>
      <c r="AE189" s="3"/>
      <c r="AF189" s="4"/>
      <c r="AG189"/>
      <c r="AH189" s="3"/>
      <c r="AI189" s="3"/>
      <c r="AJ189" s="4"/>
      <c r="AL189" s="3"/>
      <c r="AM189" s="3"/>
      <c r="AN189" s="4"/>
      <c r="AP189" s="3">
        <v>200.2</v>
      </c>
      <c r="AQ189" s="3">
        <v>518</v>
      </c>
      <c r="AR189" s="4">
        <v>38.648648648648646</v>
      </c>
      <c r="AT189" s="3"/>
      <c r="AU189" s="3"/>
      <c r="AV189" s="4"/>
      <c r="AX189" s="3">
        <v>137.6380352783203</v>
      </c>
      <c r="AY189" s="3">
        <v>525</v>
      </c>
      <c r="AZ189" s="4">
        <v>26.216768624441961</v>
      </c>
      <c r="BB189" s="3"/>
      <c r="BC189" s="3"/>
      <c r="BD189" s="4"/>
      <c r="BF189" s="3"/>
      <c r="BG189" s="3"/>
      <c r="BH189" s="4"/>
      <c r="BJ189" s="3"/>
      <c r="BK189" s="3"/>
      <c r="BL189" s="4"/>
      <c r="BN189" s="3"/>
      <c r="BO189" s="3"/>
      <c r="BP189" s="4"/>
      <c r="BR189" s="3"/>
      <c r="BS189" s="3"/>
      <c r="BT189" s="4"/>
      <c r="BV189" s="3">
        <v>164.4268212890625</v>
      </c>
      <c r="BW189" s="3">
        <v>446</v>
      </c>
      <c r="BX189" s="4">
        <v>36.867000289027466</v>
      </c>
      <c r="BZ189" s="3">
        <v>1763.79341796875</v>
      </c>
      <c r="CA189" s="3">
        <v>3700</v>
      </c>
      <c r="CB189" s="4">
        <v>47.670092377533784</v>
      </c>
      <c r="CD189" s="18">
        <f t="shared" si="8"/>
        <v>200.2</v>
      </c>
      <c r="CE189" s="18">
        <f t="shared" si="9"/>
        <v>518</v>
      </c>
      <c r="CF189" s="19">
        <f t="shared" si="11"/>
        <v>38.648648648648646</v>
      </c>
    </row>
    <row r="190" spans="1:84">
      <c r="A190" s="2">
        <v>41820</v>
      </c>
      <c r="B190" s="3">
        <v>2376.058274536133</v>
      </c>
      <c r="C190" s="3">
        <v>5389</v>
      </c>
      <c r="D190" s="4">
        <f t="shared" si="10"/>
        <v>44.09089394203253</v>
      </c>
      <c r="J190" s="3"/>
      <c r="K190" s="3"/>
      <c r="L190" s="4"/>
      <c r="N190" s="3"/>
      <c r="O190" s="3"/>
      <c r="P190" s="4"/>
      <c r="R190" s="3"/>
      <c r="S190" s="3"/>
      <c r="T190" s="4"/>
      <c r="V190" s="3"/>
      <c r="W190" s="3"/>
      <c r="X190" s="4"/>
      <c r="Z190" s="3">
        <v>110</v>
      </c>
      <c r="AA190" s="3">
        <v>200</v>
      </c>
      <c r="AB190" s="4">
        <v>55.000000000000007</v>
      </c>
      <c r="AD190" s="3"/>
      <c r="AE190" s="3"/>
      <c r="AF190" s="4"/>
      <c r="AG190"/>
      <c r="AH190" s="3"/>
      <c r="AI190" s="3"/>
      <c r="AJ190" s="4"/>
      <c r="AL190" s="3"/>
      <c r="AM190" s="3"/>
      <c r="AN190" s="4"/>
      <c r="AP190" s="3">
        <v>200.2</v>
      </c>
      <c r="AQ190" s="3">
        <v>518</v>
      </c>
      <c r="AR190" s="4">
        <v>38.648648648648646</v>
      </c>
      <c r="AT190" s="3"/>
      <c r="AU190" s="3"/>
      <c r="AV190" s="4"/>
      <c r="AX190" s="3">
        <v>137.6380352783203</v>
      </c>
      <c r="AY190" s="3">
        <v>525</v>
      </c>
      <c r="AZ190" s="4">
        <v>26.216768624441961</v>
      </c>
      <c r="BB190" s="3"/>
      <c r="BC190" s="3"/>
      <c r="BD190" s="4"/>
      <c r="BF190" s="3"/>
      <c r="BG190" s="3"/>
      <c r="BH190" s="4"/>
      <c r="BJ190" s="3"/>
      <c r="BK190" s="3"/>
      <c r="BL190" s="4"/>
      <c r="BN190" s="3"/>
      <c r="BO190" s="3"/>
      <c r="BP190" s="4"/>
      <c r="BR190" s="3"/>
      <c r="BS190" s="3"/>
      <c r="BT190" s="4"/>
      <c r="BV190" s="3">
        <v>164.4268212890625</v>
      </c>
      <c r="BW190" s="3">
        <v>446</v>
      </c>
      <c r="BX190" s="4">
        <v>36.867000289027466</v>
      </c>
      <c r="BZ190" s="3">
        <v>1763.79341796875</v>
      </c>
      <c r="CA190" s="3">
        <v>3700</v>
      </c>
      <c r="CB190" s="4">
        <v>47.670092377533784</v>
      </c>
      <c r="CD190" s="18">
        <f t="shared" si="8"/>
        <v>200.2</v>
      </c>
      <c r="CE190" s="18">
        <f t="shared" si="9"/>
        <v>518</v>
      </c>
      <c r="CF190" s="19">
        <f t="shared" si="11"/>
        <v>38.648648648648646</v>
      </c>
    </row>
    <row r="191" spans="1:84">
      <c r="A191" s="2">
        <v>41851</v>
      </c>
      <c r="B191" s="3">
        <v>2260.3997393798827</v>
      </c>
      <c r="C191" s="3">
        <v>5139</v>
      </c>
      <c r="D191" s="4">
        <f t="shared" si="10"/>
        <v>43.985206059153199</v>
      </c>
      <c r="J191" s="3"/>
      <c r="K191" s="3"/>
      <c r="L191" s="4"/>
      <c r="N191" s="3"/>
      <c r="O191" s="3"/>
      <c r="P191" s="4"/>
      <c r="R191" s="3"/>
      <c r="S191" s="3"/>
      <c r="T191" s="4"/>
      <c r="V191" s="3"/>
      <c r="W191" s="3"/>
      <c r="X191" s="4"/>
      <c r="Z191" s="3">
        <v>110</v>
      </c>
      <c r="AA191" s="3">
        <v>200</v>
      </c>
      <c r="AB191" s="4">
        <v>55.000000000000007</v>
      </c>
      <c r="AD191" s="3"/>
      <c r="AE191" s="3"/>
      <c r="AF191" s="4"/>
      <c r="AG191"/>
      <c r="AH191" s="3"/>
      <c r="AI191" s="3"/>
      <c r="AJ191" s="4"/>
      <c r="AL191" s="3"/>
      <c r="AM191" s="3"/>
      <c r="AN191" s="4"/>
      <c r="AP191" s="3">
        <v>200.2</v>
      </c>
      <c r="AQ191" s="3">
        <v>518</v>
      </c>
      <c r="AR191" s="4">
        <v>38.648648648648646</v>
      </c>
      <c r="AT191" s="3"/>
      <c r="AU191" s="3"/>
      <c r="AV191" s="4"/>
      <c r="AX191" s="3">
        <v>21.979500122070313</v>
      </c>
      <c r="AY191" s="3">
        <v>275</v>
      </c>
      <c r="AZ191" s="4">
        <v>7.9925454989346596</v>
      </c>
      <c r="BB191" s="3"/>
      <c r="BC191" s="3"/>
      <c r="BD191" s="4"/>
      <c r="BF191" s="3"/>
      <c r="BG191" s="3"/>
      <c r="BH191" s="4"/>
      <c r="BJ191" s="3"/>
      <c r="BK191" s="3"/>
      <c r="BL191" s="4"/>
      <c r="BN191" s="3"/>
      <c r="BO191" s="3"/>
      <c r="BP191" s="4"/>
      <c r="BR191" s="3"/>
      <c r="BS191" s="3"/>
      <c r="BT191" s="4"/>
      <c r="BV191" s="3">
        <v>164.4268212890625</v>
      </c>
      <c r="BW191" s="3">
        <v>446</v>
      </c>
      <c r="BX191" s="4">
        <v>36.867000289027466</v>
      </c>
      <c r="BZ191" s="3">
        <v>1763.79341796875</v>
      </c>
      <c r="CA191" s="3">
        <v>3700</v>
      </c>
      <c r="CB191" s="4">
        <v>47.670092377533784</v>
      </c>
      <c r="CD191" s="18">
        <f t="shared" si="8"/>
        <v>200.2</v>
      </c>
      <c r="CE191" s="18">
        <f t="shared" si="9"/>
        <v>518</v>
      </c>
      <c r="CF191" s="19">
        <f t="shared" si="11"/>
        <v>38.648648648648646</v>
      </c>
    </row>
    <row r="192" spans="1:84">
      <c r="A192" s="2">
        <v>41882</v>
      </c>
      <c r="B192" s="3">
        <v>2272.8997393798827</v>
      </c>
      <c r="C192" s="3">
        <v>5389</v>
      </c>
      <c r="D192" s="4">
        <f t="shared" si="10"/>
        <v>42.176651315269673</v>
      </c>
      <c r="J192" s="3"/>
      <c r="K192" s="3"/>
      <c r="L192" s="4"/>
      <c r="N192" s="3"/>
      <c r="O192" s="3"/>
      <c r="P192" s="4"/>
      <c r="R192" s="3"/>
      <c r="S192" s="3"/>
      <c r="T192" s="4"/>
      <c r="V192" s="3"/>
      <c r="W192" s="3"/>
      <c r="X192" s="4"/>
      <c r="Z192" s="3">
        <v>110</v>
      </c>
      <c r="AA192" s="3">
        <v>200</v>
      </c>
      <c r="AB192" s="4">
        <v>55.000000000000007</v>
      </c>
      <c r="AD192" s="3"/>
      <c r="AE192" s="3"/>
      <c r="AF192" s="4"/>
      <c r="AG192"/>
      <c r="AH192" s="3"/>
      <c r="AI192" s="3"/>
      <c r="AJ192" s="4"/>
      <c r="AL192" s="3"/>
      <c r="AM192" s="3"/>
      <c r="AN192" s="4"/>
      <c r="AP192" s="3">
        <v>200.2</v>
      </c>
      <c r="AQ192" s="3">
        <v>518</v>
      </c>
      <c r="AR192" s="4">
        <v>38.648648648648646</v>
      </c>
      <c r="AT192" s="3"/>
      <c r="AU192" s="3"/>
      <c r="AV192" s="4"/>
      <c r="AX192" s="3">
        <v>21.979500122070313</v>
      </c>
      <c r="AY192" s="3">
        <v>275</v>
      </c>
      <c r="AZ192" s="4">
        <v>7.9925454989346596</v>
      </c>
      <c r="BB192" s="3"/>
      <c r="BC192" s="3"/>
      <c r="BD192" s="4"/>
      <c r="BF192" s="3"/>
      <c r="BG192" s="3"/>
      <c r="BH192" s="4"/>
      <c r="BJ192" s="3"/>
      <c r="BK192" s="3"/>
      <c r="BL192" s="4"/>
      <c r="BN192" s="3">
        <v>12.5</v>
      </c>
      <c r="BO192" s="3">
        <v>250</v>
      </c>
      <c r="BP192" s="4">
        <v>5</v>
      </c>
      <c r="BR192" s="3"/>
      <c r="BS192" s="3"/>
      <c r="BT192" s="4"/>
      <c r="BV192" s="3">
        <v>164.4268212890625</v>
      </c>
      <c r="BW192" s="3">
        <v>446</v>
      </c>
      <c r="BX192" s="4">
        <v>36.867000289027466</v>
      </c>
      <c r="BZ192" s="3">
        <v>1763.79341796875</v>
      </c>
      <c r="CA192" s="3">
        <v>3700</v>
      </c>
      <c r="CB192" s="4">
        <v>47.670092377533784</v>
      </c>
      <c r="CD192" s="18">
        <f t="shared" si="8"/>
        <v>200.2</v>
      </c>
      <c r="CE192" s="18">
        <f t="shared" si="9"/>
        <v>518</v>
      </c>
      <c r="CF192" s="19">
        <f t="shared" si="11"/>
        <v>38.648648648648646</v>
      </c>
    </row>
    <row r="193" spans="1:84">
      <c r="A193" s="2">
        <v>41912</v>
      </c>
      <c r="B193" s="3">
        <v>3156.475491333008</v>
      </c>
      <c r="C193" s="3">
        <v>8169</v>
      </c>
      <c r="D193" s="4">
        <f t="shared" si="10"/>
        <v>38.639680393353018</v>
      </c>
      <c r="J193" s="3"/>
      <c r="K193" s="3"/>
      <c r="L193" s="4"/>
      <c r="N193" s="3"/>
      <c r="O193" s="3"/>
      <c r="P193" s="4"/>
      <c r="R193" s="3"/>
      <c r="S193" s="3"/>
      <c r="T193" s="4"/>
      <c r="V193" s="3"/>
      <c r="W193" s="3"/>
      <c r="X193" s="4"/>
      <c r="Z193" s="3">
        <v>110</v>
      </c>
      <c r="AA193" s="3">
        <v>200</v>
      </c>
      <c r="AB193" s="4">
        <v>55.000000000000007</v>
      </c>
      <c r="AD193" s="3">
        <v>240.66</v>
      </c>
      <c r="AE193" s="3">
        <v>280</v>
      </c>
      <c r="AF193" s="4">
        <v>85.95</v>
      </c>
      <c r="AG193"/>
      <c r="AH193" s="3"/>
      <c r="AI193" s="3"/>
      <c r="AJ193" s="4"/>
      <c r="AL193" s="3"/>
      <c r="AM193" s="3"/>
      <c r="AN193" s="4"/>
      <c r="AP193" s="3">
        <v>200.2</v>
      </c>
      <c r="AQ193" s="3">
        <v>518</v>
      </c>
      <c r="AR193" s="4">
        <v>38.648648648648646</v>
      </c>
      <c r="AT193" s="3"/>
      <c r="AU193" s="3"/>
      <c r="AV193" s="4"/>
      <c r="AX193" s="3">
        <v>21.979500122070313</v>
      </c>
      <c r="AY193" s="3">
        <v>275</v>
      </c>
      <c r="AZ193" s="4">
        <v>7.9925454989346596</v>
      </c>
      <c r="BB193" s="3"/>
      <c r="BC193" s="3"/>
      <c r="BD193" s="4"/>
      <c r="BF193" s="3"/>
      <c r="BG193" s="3"/>
      <c r="BH193" s="4"/>
      <c r="BJ193" s="3"/>
      <c r="BK193" s="3"/>
      <c r="BL193" s="4"/>
      <c r="BN193" s="3"/>
      <c r="BO193" s="3"/>
      <c r="BP193" s="4"/>
      <c r="BR193" s="3">
        <v>655.41575195312498</v>
      </c>
      <c r="BS193" s="3">
        <v>2750</v>
      </c>
      <c r="BT193" s="4">
        <v>23.833300071022727</v>
      </c>
      <c r="BV193" s="3">
        <v>164.4268212890625</v>
      </c>
      <c r="BW193" s="3">
        <v>446</v>
      </c>
      <c r="BX193" s="4">
        <v>36.867000289027466</v>
      </c>
      <c r="BZ193" s="3">
        <v>1763.79341796875</v>
      </c>
      <c r="CA193" s="3">
        <v>3700</v>
      </c>
      <c r="CB193" s="4">
        <v>47.670092377533784</v>
      </c>
      <c r="CD193" s="18">
        <f t="shared" si="8"/>
        <v>200.2</v>
      </c>
      <c r="CE193" s="18">
        <f t="shared" si="9"/>
        <v>518</v>
      </c>
      <c r="CF193" s="19">
        <f t="shared" si="11"/>
        <v>38.648648648648646</v>
      </c>
    </row>
    <row r="194" spans="1:84">
      <c r="A194" s="2">
        <v>41943</v>
      </c>
      <c r="B194" s="3">
        <v>3168.975491333008</v>
      </c>
      <c r="C194" s="3">
        <v>8419</v>
      </c>
      <c r="D194" s="4">
        <f t="shared" si="10"/>
        <v>37.640758894560015</v>
      </c>
      <c r="J194" s="3"/>
      <c r="K194" s="3"/>
      <c r="L194" s="4"/>
      <c r="N194" s="3"/>
      <c r="O194" s="3"/>
      <c r="P194" s="4"/>
      <c r="R194" s="3"/>
      <c r="S194" s="3"/>
      <c r="T194" s="4"/>
      <c r="V194" s="3"/>
      <c r="W194" s="3"/>
      <c r="X194" s="4"/>
      <c r="Z194" s="3">
        <v>110</v>
      </c>
      <c r="AA194" s="3">
        <v>200</v>
      </c>
      <c r="AB194" s="4">
        <v>55.000000000000007</v>
      </c>
      <c r="AD194" s="3">
        <v>240.66</v>
      </c>
      <c r="AE194" s="3">
        <v>280</v>
      </c>
      <c r="AF194" s="4">
        <v>85.95</v>
      </c>
      <c r="AG194"/>
      <c r="AH194" s="3"/>
      <c r="AI194" s="3"/>
      <c r="AJ194" s="4"/>
      <c r="AL194" s="3"/>
      <c r="AM194" s="3"/>
      <c r="AN194" s="4"/>
      <c r="AP194" s="3">
        <v>200.2</v>
      </c>
      <c r="AQ194" s="3">
        <v>518</v>
      </c>
      <c r="AR194" s="4">
        <v>38.648648648648646</v>
      </c>
      <c r="AT194" s="3"/>
      <c r="AU194" s="3"/>
      <c r="AV194" s="4"/>
      <c r="AX194" s="3">
        <v>21.979500122070313</v>
      </c>
      <c r="AY194" s="3">
        <v>275</v>
      </c>
      <c r="AZ194" s="4">
        <v>7.9925454989346596</v>
      </c>
      <c r="BB194" s="3"/>
      <c r="BC194" s="3"/>
      <c r="BD194" s="4"/>
      <c r="BF194" s="3"/>
      <c r="BG194" s="3"/>
      <c r="BH194" s="4"/>
      <c r="BJ194" s="3"/>
      <c r="BK194" s="3"/>
      <c r="BL194" s="4"/>
      <c r="BN194" s="3">
        <v>12.5</v>
      </c>
      <c r="BO194" s="3">
        <v>250</v>
      </c>
      <c r="BP194" s="4">
        <v>5</v>
      </c>
      <c r="BR194" s="3">
        <v>655.41575195312498</v>
      </c>
      <c r="BS194" s="3">
        <v>2750</v>
      </c>
      <c r="BT194" s="4">
        <v>23.833300071022727</v>
      </c>
      <c r="BV194" s="3">
        <v>164.4268212890625</v>
      </c>
      <c r="BW194" s="3">
        <v>446</v>
      </c>
      <c r="BX194" s="4">
        <v>36.867000289027466</v>
      </c>
      <c r="BZ194" s="3">
        <v>1763.79341796875</v>
      </c>
      <c r="CA194" s="3">
        <v>3700</v>
      </c>
      <c r="CB194" s="4">
        <v>47.670092377533784</v>
      </c>
      <c r="CD194" s="18">
        <f t="shared" si="8"/>
        <v>200.2</v>
      </c>
      <c r="CE194" s="18">
        <f t="shared" si="9"/>
        <v>518</v>
      </c>
      <c r="CF194" s="19">
        <f t="shared" si="11"/>
        <v>38.648648648648646</v>
      </c>
    </row>
    <row r="195" spans="1:84">
      <c r="A195" s="2">
        <v>41973</v>
      </c>
      <c r="B195" s="3">
        <v>3002.3142700195313</v>
      </c>
      <c r="C195" s="3">
        <v>7968</v>
      </c>
      <c r="D195" s="4">
        <f t="shared" si="10"/>
        <v>37.679646963096523</v>
      </c>
      <c r="J195" s="3"/>
      <c r="K195" s="3"/>
      <c r="L195" s="4"/>
      <c r="N195" s="3"/>
      <c r="O195" s="3"/>
      <c r="P195" s="4"/>
      <c r="R195" s="3"/>
      <c r="S195" s="3"/>
      <c r="T195" s="4"/>
      <c r="V195" s="3"/>
      <c r="W195" s="3"/>
      <c r="X195" s="4"/>
      <c r="Z195" s="3">
        <v>110</v>
      </c>
      <c r="AA195" s="3">
        <v>200</v>
      </c>
      <c r="AB195" s="4">
        <v>55.000000000000007</v>
      </c>
      <c r="AD195" s="3">
        <v>240.66</v>
      </c>
      <c r="AE195" s="3">
        <v>280</v>
      </c>
      <c r="AF195" s="4">
        <v>85.95</v>
      </c>
      <c r="AG195"/>
      <c r="AH195" s="3"/>
      <c r="AI195" s="3"/>
      <c r="AJ195" s="4"/>
      <c r="AL195" s="3"/>
      <c r="AM195" s="3"/>
      <c r="AN195" s="4"/>
      <c r="AP195" s="3">
        <v>200.2</v>
      </c>
      <c r="AQ195" s="3">
        <v>518</v>
      </c>
      <c r="AR195" s="4">
        <v>38.648648648648646</v>
      </c>
      <c r="AT195" s="3"/>
      <c r="AU195" s="3"/>
      <c r="AV195" s="4"/>
      <c r="AX195" s="3">
        <v>19.745100097656248</v>
      </c>
      <c r="AY195" s="3">
        <v>270</v>
      </c>
      <c r="AZ195" s="4">
        <v>7.3130000361689804</v>
      </c>
      <c r="BB195" s="3"/>
      <c r="BC195" s="3"/>
      <c r="BD195" s="4"/>
      <c r="BF195" s="3"/>
      <c r="BG195" s="3"/>
      <c r="BH195" s="4"/>
      <c r="BJ195" s="3"/>
      <c r="BK195" s="3"/>
      <c r="BL195" s="4"/>
      <c r="BN195" s="3">
        <v>12.5</v>
      </c>
      <c r="BO195" s="3">
        <v>250</v>
      </c>
      <c r="BP195" s="4">
        <v>5</v>
      </c>
      <c r="BR195" s="3">
        <v>655.41575195312498</v>
      </c>
      <c r="BS195" s="3">
        <v>2750</v>
      </c>
      <c r="BT195" s="4">
        <v>23.833300071022727</v>
      </c>
      <c r="BV195" s="3"/>
      <c r="BW195" s="3"/>
      <c r="BX195" s="4"/>
      <c r="BZ195" s="3">
        <v>1763.79341796875</v>
      </c>
      <c r="CA195" s="3">
        <v>3700</v>
      </c>
      <c r="CB195" s="4">
        <v>47.670092377533784</v>
      </c>
      <c r="CD195" s="18">
        <f t="shared" si="8"/>
        <v>200.2</v>
      </c>
      <c r="CE195" s="18">
        <f t="shared" si="9"/>
        <v>518</v>
      </c>
      <c r="CF195" s="19">
        <f t="shared" si="11"/>
        <v>38.648648648648646</v>
      </c>
    </row>
    <row r="196" spans="1:84">
      <c r="A196" s="2">
        <v>42004</v>
      </c>
      <c r="B196" s="3">
        <v>1238.5208520507813</v>
      </c>
      <c r="C196" s="3">
        <v>4268</v>
      </c>
      <c r="D196" s="4">
        <f t="shared" si="10"/>
        <v>29.018764106157015</v>
      </c>
      <c r="J196" s="3"/>
      <c r="K196" s="3"/>
      <c r="L196" s="4"/>
      <c r="N196" s="3"/>
      <c r="O196" s="3"/>
      <c r="P196" s="4"/>
      <c r="R196" s="3"/>
      <c r="S196" s="3"/>
      <c r="T196" s="4"/>
      <c r="V196" s="3"/>
      <c r="W196" s="3"/>
      <c r="X196" s="4"/>
      <c r="Z196" s="3">
        <v>110</v>
      </c>
      <c r="AA196" s="3">
        <v>200</v>
      </c>
      <c r="AB196" s="4">
        <v>55.000000000000007</v>
      </c>
      <c r="AD196" s="3">
        <v>240.66</v>
      </c>
      <c r="AE196" s="3">
        <v>280</v>
      </c>
      <c r="AF196" s="4">
        <v>85.95</v>
      </c>
      <c r="AG196"/>
      <c r="AH196" s="3"/>
      <c r="AI196" s="3"/>
      <c r="AJ196" s="4"/>
      <c r="AL196" s="3"/>
      <c r="AM196" s="3"/>
      <c r="AN196" s="4"/>
      <c r="AP196" s="3">
        <v>200.2</v>
      </c>
      <c r="AQ196" s="3">
        <v>518</v>
      </c>
      <c r="AR196" s="4">
        <v>38.648648648648646</v>
      </c>
      <c r="AT196" s="3"/>
      <c r="AU196" s="3"/>
      <c r="AV196" s="4"/>
      <c r="AX196" s="3">
        <v>19.745100097656248</v>
      </c>
      <c r="AY196" s="3">
        <v>270</v>
      </c>
      <c r="AZ196" s="4">
        <v>7.3130000361689804</v>
      </c>
      <c r="BB196" s="3"/>
      <c r="BC196" s="3"/>
      <c r="BD196" s="4"/>
      <c r="BF196" s="3"/>
      <c r="BG196" s="3"/>
      <c r="BH196" s="4"/>
      <c r="BJ196" s="3"/>
      <c r="BK196" s="3"/>
      <c r="BL196" s="4"/>
      <c r="BN196" s="3">
        <v>12.5</v>
      </c>
      <c r="BO196" s="3">
        <v>250</v>
      </c>
      <c r="BP196" s="4">
        <v>5</v>
      </c>
      <c r="BR196" s="3">
        <v>655.41575195312498</v>
      </c>
      <c r="BS196" s="3">
        <v>2750</v>
      </c>
      <c r="BT196" s="4">
        <v>23.833300071022727</v>
      </c>
      <c r="BV196" s="3"/>
      <c r="BW196" s="3"/>
      <c r="BX196" s="4"/>
      <c r="BZ196" s="3"/>
      <c r="CA196" s="3"/>
      <c r="CB196" s="4"/>
      <c r="CD196" s="18">
        <f t="shared" si="8"/>
        <v>200.2</v>
      </c>
      <c r="CE196" s="18">
        <f t="shared" si="9"/>
        <v>518</v>
      </c>
      <c r="CF196" s="19">
        <f t="shared" si="11"/>
        <v>38.648648648648646</v>
      </c>
    </row>
    <row r="197" spans="1:84">
      <c r="A197" s="2">
        <v>42035</v>
      </c>
      <c r="B197" s="3">
        <v>1392.2951245117188</v>
      </c>
      <c r="C197" s="3">
        <v>4902.8190155029297</v>
      </c>
      <c r="D197" s="4">
        <f t="shared" si="10"/>
        <v>28.397848668474612</v>
      </c>
      <c r="J197" s="3"/>
      <c r="K197" s="3"/>
      <c r="L197" s="4"/>
      <c r="N197" s="3"/>
      <c r="O197" s="3"/>
      <c r="P197" s="4"/>
      <c r="R197" s="3"/>
      <c r="S197" s="3"/>
      <c r="T197" s="4"/>
      <c r="V197" s="3"/>
      <c r="W197" s="3"/>
      <c r="X197" s="4"/>
      <c r="Z197" s="3">
        <v>110</v>
      </c>
      <c r="AA197" s="3">
        <v>200</v>
      </c>
      <c r="AB197" s="4">
        <v>55.000000000000007</v>
      </c>
      <c r="AD197" s="3">
        <v>240.66</v>
      </c>
      <c r="AE197" s="3">
        <v>280</v>
      </c>
      <c r="AF197" s="4">
        <v>85.95</v>
      </c>
      <c r="AG197"/>
      <c r="AH197" s="3"/>
      <c r="AI197" s="3"/>
      <c r="AJ197" s="4"/>
      <c r="AL197" s="3">
        <v>153.77427246093751</v>
      </c>
      <c r="AM197" s="3">
        <v>634.81901550292969</v>
      </c>
      <c r="AN197" s="4">
        <v>24.223324869862513</v>
      </c>
      <c r="AP197" s="3">
        <v>200.2</v>
      </c>
      <c r="AQ197" s="3">
        <v>518</v>
      </c>
      <c r="AR197" s="4">
        <v>38.648648648648646</v>
      </c>
      <c r="AT197" s="3"/>
      <c r="AU197" s="3"/>
      <c r="AV197" s="4"/>
      <c r="AX197" s="3">
        <v>19.745100097656248</v>
      </c>
      <c r="AY197" s="3">
        <v>270</v>
      </c>
      <c r="AZ197" s="4">
        <v>7.3130000361689804</v>
      </c>
      <c r="BB197" s="3"/>
      <c r="BC197" s="3"/>
      <c r="BD197" s="4"/>
      <c r="BF197" s="3"/>
      <c r="BG197" s="3"/>
      <c r="BH197" s="4"/>
      <c r="BJ197" s="3"/>
      <c r="BK197" s="3"/>
      <c r="BL197" s="4"/>
      <c r="BN197" s="3">
        <v>12.5</v>
      </c>
      <c r="BO197" s="3">
        <v>250</v>
      </c>
      <c r="BP197" s="4">
        <v>5</v>
      </c>
      <c r="BR197" s="3">
        <v>655.41575195312498</v>
      </c>
      <c r="BS197" s="3">
        <v>2750</v>
      </c>
      <c r="BT197" s="4">
        <v>23.833300071022727</v>
      </c>
      <c r="BV197" s="3"/>
      <c r="BW197" s="3"/>
      <c r="BX197" s="4"/>
      <c r="BZ197" s="3"/>
      <c r="CA197" s="3"/>
      <c r="CB197" s="4"/>
      <c r="CD197" s="18">
        <f t="shared" ref="CD197:CD231" si="12">INDEX($A$1:$CB$412, ROW(), MATCH($R$237,$A$4:$CB$4, 0)-2)</f>
        <v>200.2</v>
      </c>
      <c r="CE197" s="18">
        <f t="shared" ref="CE197:CE231" si="13">INDEX($A$1:$CB$412, ROW(), MATCH($R$237,$A$4:$CB$4, 0)-1)</f>
        <v>518</v>
      </c>
      <c r="CF197" s="19">
        <f t="shared" si="11"/>
        <v>38.648648648648646</v>
      </c>
    </row>
    <row r="198" spans="1:84">
      <c r="A198" s="2">
        <v>42063</v>
      </c>
      <c r="B198" s="3">
        <v>2003.3971240234375</v>
      </c>
      <c r="C198" s="3">
        <v>6127.6190032958984</v>
      </c>
      <c r="D198" s="4">
        <f t="shared" ref="D198:D231" si="14">(B198/C198)*100</f>
        <v>32.6945445359096</v>
      </c>
      <c r="J198" s="3"/>
      <c r="K198" s="3"/>
      <c r="L198" s="4"/>
      <c r="N198" s="3"/>
      <c r="O198" s="3"/>
      <c r="P198" s="4"/>
      <c r="R198" s="3"/>
      <c r="S198" s="3"/>
      <c r="T198" s="4"/>
      <c r="V198" s="3"/>
      <c r="W198" s="3"/>
      <c r="X198" s="4"/>
      <c r="Z198" s="3">
        <v>110</v>
      </c>
      <c r="AA198" s="3">
        <v>200</v>
      </c>
      <c r="AB198" s="4">
        <v>55.000000000000007</v>
      </c>
      <c r="AD198" s="3">
        <v>240.66</v>
      </c>
      <c r="AE198" s="3">
        <v>280</v>
      </c>
      <c r="AF198" s="4">
        <v>85.95</v>
      </c>
      <c r="AG198"/>
      <c r="AH198" s="3"/>
      <c r="AI198" s="3"/>
      <c r="AJ198" s="4"/>
      <c r="AL198" s="3">
        <v>153.77427246093751</v>
      </c>
      <c r="AM198" s="3">
        <v>634.81901550292969</v>
      </c>
      <c r="AN198" s="4">
        <v>24.223324869862513</v>
      </c>
      <c r="AP198" s="3">
        <v>200.2</v>
      </c>
      <c r="AQ198" s="3">
        <v>518</v>
      </c>
      <c r="AR198" s="4">
        <v>38.648648648648646</v>
      </c>
      <c r="AT198" s="3"/>
      <c r="AU198" s="3"/>
      <c r="AV198" s="4"/>
      <c r="AX198" s="3">
        <v>19.745100097656248</v>
      </c>
      <c r="AY198" s="3">
        <v>270</v>
      </c>
      <c r="AZ198" s="4">
        <v>7.3130000361689804</v>
      </c>
      <c r="BB198" s="3"/>
      <c r="BC198" s="3"/>
      <c r="BD198" s="4"/>
      <c r="BF198" s="3"/>
      <c r="BG198" s="3"/>
      <c r="BH198" s="4"/>
      <c r="BJ198" s="3">
        <v>37.351999511718752</v>
      </c>
      <c r="BK198" s="3">
        <v>324.79998779296875</v>
      </c>
      <c r="BL198" s="4">
        <v>11.500000281874193</v>
      </c>
      <c r="BN198" s="3">
        <v>12.5</v>
      </c>
      <c r="BO198" s="3">
        <v>250</v>
      </c>
      <c r="BP198" s="4">
        <v>5</v>
      </c>
      <c r="BR198" s="3">
        <v>1229.165751953125</v>
      </c>
      <c r="BS198" s="3">
        <v>3650</v>
      </c>
      <c r="BT198" s="4">
        <v>33.675774026113018</v>
      </c>
      <c r="BV198" s="3"/>
      <c r="BW198" s="3"/>
      <c r="BX198" s="4"/>
      <c r="BZ198" s="3"/>
      <c r="CA198" s="3"/>
      <c r="CB198" s="4"/>
      <c r="CD198" s="18">
        <f t="shared" si="12"/>
        <v>200.2</v>
      </c>
      <c r="CE198" s="18">
        <f t="shared" si="13"/>
        <v>518</v>
      </c>
      <c r="CF198" s="19">
        <f t="shared" ref="CF198:CF211" si="15">IFERROR((CD198/CE198)*100, NA())</f>
        <v>38.648648648648646</v>
      </c>
    </row>
    <row r="199" spans="1:84">
      <c r="A199" s="2">
        <v>42094</v>
      </c>
      <c r="B199" s="3">
        <v>2122.4196289062502</v>
      </c>
      <c r="C199" s="3">
        <v>6740.7890167236328</v>
      </c>
      <c r="D199" s="4">
        <f t="shared" si="14"/>
        <v>31.486219545525167</v>
      </c>
      <c r="J199" s="3"/>
      <c r="K199" s="3"/>
      <c r="L199" s="4"/>
      <c r="N199" s="3"/>
      <c r="O199" s="3"/>
      <c r="P199" s="4"/>
      <c r="R199" s="3"/>
      <c r="S199" s="3"/>
      <c r="T199" s="4"/>
      <c r="V199" s="3"/>
      <c r="W199" s="3"/>
      <c r="X199" s="4"/>
      <c r="Z199" s="3">
        <v>150.22999999999999</v>
      </c>
      <c r="AA199" s="3">
        <v>498</v>
      </c>
      <c r="AB199" s="4">
        <v>30.166666666666664</v>
      </c>
      <c r="AD199" s="3"/>
      <c r="AE199" s="3"/>
      <c r="AF199" s="4"/>
      <c r="AG199"/>
      <c r="AH199" s="3"/>
      <c r="AI199" s="3"/>
      <c r="AJ199" s="4"/>
      <c r="AL199" s="3">
        <v>153.77427246093751</v>
      </c>
      <c r="AM199" s="3">
        <v>634.81901550292969</v>
      </c>
      <c r="AN199" s="4">
        <v>24.223324869862513</v>
      </c>
      <c r="AP199" s="3">
        <v>200.2</v>
      </c>
      <c r="AQ199" s="3">
        <v>518</v>
      </c>
      <c r="AR199" s="4">
        <v>38.648648648648646</v>
      </c>
      <c r="AT199" s="3"/>
      <c r="AU199" s="3"/>
      <c r="AV199" s="4"/>
      <c r="AX199" s="3">
        <v>98.537604980468757</v>
      </c>
      <c r="AY199" s="3">
        <v>585.17001342773438</v>
      </c>
      <c r="AZ199" s="4">
        <v>16.839141227225181</v>
      </c>
      <c r="BB199" s="3"/>
      <c r="BC199" s="3"/>
      <c r="BD199" s="4"/>
      <c r="BF199" s="3"/>
      <c r="BG199" s="3"/>
      <c r="BH199" s="4"/>
      <c r="BJ199" s="3">
        <v>37.351999511718752</v>
      </c>
      <c r="BK199" s="3">
        <v>324.79998779296875</v>
      </c>
      <c r="BL199" s="4">
        <v>11.500000281874193</v>
      </c>
      <c r="BN199" s="3">
        <v>253.16</v>
      </c>
      <c r="BO199" s="3">
        <v>530</v>
      </c>
      <c r="BP199" s="4">
        <v>47.766037735849054</v>
      </c>
      <c r="BR199" s="3">
        <v>1229.165751953125</v>
      </c>
      <c r="BS199" s="3">
        <v>3650</v>
      </c>
      <c r="BT199" s="4">
        <v>33.675774026113018</v>
      </c>
      <c r="BV199" s="3"/>
      <c r="BW199" s="3"/>
      <c r="BX199" s="4"/>
      <c r="BZ199" s="3"/>
      <c r="CA199" s="3"/>
      <c r="CB199" s="4"/>
      <c r="CD199" s="18">
        <f t="shared" si="12"/>
        <v>200.2</v>
      </c>
      <c r="CE199" s="18">
        <f t="shared" si="13"/>
        <v>518</v>
      </c>
      <c r="CF199" s="19">
        <f t="shared" si="15"/>
        <v>38.648648648648646</v>
      </c>
    </row>
    <row r="200" spans="1:84">
      <c r="A200" s="2">
        <v>42124</v>
      </c>
      <c r="B200" s="3">
        <v>2471.4085302734375</v>
      </c>
      <c r="C200" s="3">
        <v>7336.182014465332</v>
      </c>
      <c r="D200" s="4">
        <f t="shared" si="14"/>
        <v>33.687939113293062</v>
      </c>
      <c r="J200" s="3"/>
      <c r="K200" s="3"/>
      <c r="L200" s="4"/>
      <c r="N200" s="3"/>
      <c r="O200" s="3"/>
      <c r="P200" s="4"/>
      <c r="R200" s="3">
        <v>180</v>
      </c>
      <c r="S200" s="3">
        <v>225</v>
      </c>
      <c r="T200" s="4">
        <v>80</v>
      </c>
      <c r="V200" s="3"/>
      <c r="W200" s="3"/>
      <c r="X200" s="4"/>
      <c r="Z200" s="3">
        <v>279.73</v>
      </c>
      <c r="AA200" s="3">
        <v>748</v>
      </c>
      <c r="AB200" s="4">
        <v>37.39705882352942</v>
      </c>
      <c r="AD200" s="3">
        <v>39.488901367187502</v>
      </c>
      <c r="AE200" s="3">
        <v>120.39299774169922</v>
      </c>
      <c r="AF200" s="4">
        <v>32.799998428405409</v>
      </c>
      <c r="AG200"/>
      <c r="AH200" s="3"/>
      <c r="AI200" s="3"/>
      <c r="AJ200" s="4"/>
      <c r="AL200" s="3">
        <v>153.77427246093751</v>
      </c>
      <c r="AM200" s="3">
        <v>634.81901550292969</v>
      </c>
      <c r="AN200" s="4">
        <v>24.223324869862513</v>
      </c>
      <c r="AP200" s="3">
        <v>200.2</v>
      </c>
      <c r="AQ200" s="3">
        <v>518</v>
      </c>
      <c r="AR200" s="4">
        <v>38.648648648648646</v>
      </c>
      <c r="AT200" s="3"/>
      <c r="AU200" s="3"/>
      <c r="AV200" s="4"/>
      <c r="AX200" s="3">
        <v>98.537604980468757</v>
      </c>
      <c r="AY200" s="3">
        <v>585.17001342773438</v>
      </c>
      <c r="AZ200" s="4">
        <v>16.839141227225181</v>
      </c>
      <c r="BB200" s="3"/>
      <c r="BC200" s="3"/>
      <c r="BD200" s="4"/>
      <c r="BF200" s="3"/>
      <c r="BG200" s="3"/>
      <c r="BH200" s="4"/>
      <c r="BJ200" s="3">
        <v>37.351999511718752</v>
      </c>
      <c r="BK200" s="3">
        <v>324.79998779296875</v>
      </c>
      <c r="BL200" s="4">
        <v>11.500000281874193</v>
      </c>
      <c r="BN200" s="3">
        <v>253.16</v>
      </c>
      <c r="BO200" s="3">
        <v>530</v>
      </c>
      <c r="BP200" s="4">
        <v>47.766037735849054</v>
      </c>
      <c r="BR200" s="3">
        <v>1229.165751953125</v>
      </c>
      <c r="BS200" s="3">
        <v>3650</v>
      </c>
      <c r="BT200" s="4">
        <v>33.675774026113018</v>
      </c>
      <c r="BV200" s="3"/>
      <c r="BW200" s="3"/>
      <c r="BX200" s="4"/>
      <c r="BZ200" s="3"/>
      <c r="CA200" s="3"/>
      <c r="CB200" s="4"/>
      <c r="CD200" s="18">
        <f t="shared" si="12"/>
        <v>200.2</v>
      </c>
      <c r="CE200" s="18">
        <f t="shared" si="13"/>
        <v>518</v>
      </c>
      <c r="CF200" s="19">
        <f t="shared" si="15"/>
        <v>38.648648648648646</v>
      </c>
    </row>
    <row r="201" spans="1:84">
      <c r="A201" s="2">
        <v>42155</v>
      </c>
      <c r="B201" s="3">
        <v>2950.2481213378906</v>
      </c>
      <c r="C201" s="3">
        <v>8085.0120143890381</v>
      </c>
      <c r="D201" s="4">
        <f t="shared" si="14"/>
        <v>36.490336886170141</v>
      </c>
      <c r="J201" s="3"/>
      <c r="K201" s="3"/>
      <c r="L201" s="4"/>
      <c r="N201" s="3"/>
      <c r="O201" s="3"/>
      <c r="P201" s="4"/>
      <c r="R201" s="3">
        <v>180</v>
      </c>
      <c r="S201" s="3">
        <v>225</v>
      </c>
      <c r="T201" s="4">
        <v>80</v>
      </c>
      <c r="V201" s="3"/>
      <c r="W201" s="3"/>
      <c r="X201" s="4"/>
      <c r="Z201" s="3">
        <v>312.31959106445311</v>
      </c>
      <c r="AA201" s="3">
        <v>796.82999992370605</v>
      </c>
      <c r="AB201" s="4">
        <v>39.195260104960497</v>
      </c>
      <c r="AD201" s="3">
        <v>39.488901367187502</v>
      </c>
      <c r="AE201" s="3">
        <v>120.39299774169922</v>
      </c>
      <c r="AF201" s="4">
        <v>32.799998428405409</v>
      </c>
      <c r="AG201"/>
      <c r="AH201" s="3"/>
      <c r="AI201" s="3"/>
      <c r="AJ201" s="4"/>
      <c r="AL201" s="3">
        <v>153.77427246093751</v>
      </c>
      <c r="AM201" s="3">
        <v>634.81901550292969</v>
      </c>
      <c r="AN201" s="4">
        <v>24.223324869862513</v>
      </c>
      <c r="AP201" s="3">
        <v>200.2</v>
      </c>
      <c r="AQ201" s="3">
        <v>518</v>
      </c>
      <c r="AR201" s="4">
        <v>38.648648648648646</v>
      </c>
      <c r="AT201" s="3"/>
      <c r="AU201" s="3"/>
      <c r="AV201" s="4"/>
      <c r="AX201" s="3">
        <v>98.537604980468757</v>
      </c>
      <c r="AY201" s="3">
        <v>585.17001342773438</v>
      </c>
      <c r="AZ201" s="4">
        <v>16.839141227225181</v>
      </c>
      <c r="BB201" s="3"/>
      <c r="BC201" s="3"/>
      <c r="BD201" s="4"/>
      <c r="BF201" s="3"/>
      <c r="BG201" s="3"/>
      <c r="BH201" s="4"/>
      <c r="BJ201" s="3">
        <v>37.351999511718752</v>
      </c>
      <c r="BK201" s="3">
        <v>324.79998779296875</v>
      </c>
      <c r="BL201" s="4">
        <v>11.500000281874193</v>
      </c>
      <c r="BN201" s="3">
        <v>253.16</v>
      </c>
      <c r="BO201" s="3">
        <v>530</v>
      </c>
      <c r="BP201" s="4">
        <v>47.766037735849054</v>
      </c>
      <c r="BR201" s="3">
        <v>1675.415751953125</v>
      </c>
      <c r="BS201" s="3">
        <v>4350</v>
      </c>
      <c r="BT201" s="4">
        <v>38.515304642600576</v>
      </c>
      <c r="BV201" s="3"/>
      <c r="BW201" s="3"/>
      <c r="BX201" s="4"/>
      <c r="BZ201" s="3"/>
      <c r="CA201" s="3"/>
      <c r="CB201" s="4"/>
      <c r="CD201" s="18">
        <f t="shared" si="12"/>
        <v>200.2</v>
      </c>
      <c r="CE201" s="18">
        <f t="shared" si="13"/>
        <v>518</v>
      </c>
      <c r="CF201" s="19">
        <f t="shared" si="15"/>
        <v>38.648648648648646</v>
      </c>
    </row>
    <row r="202" spans="1:84">
      <c r="A202" s="2">
        <v>42185</v>
      </c>
      <c r="B202" s="3">
        <v>3179.3871643066404</v>
      </c>
      <c r="C202" s="3">
        <v>8507.4120082855225</v>
      </c>
      <c r="D202" s="4">
        <f t="shared" si="14"/>
        <v>37.371966482993628</v>
      </c>
      <c r="J202" s="3"/>
      <c r="K202" s="3"/>
      <c r="L202" s="4"/>
      <c r="N202" s="3">
        <v>79.807998046874999</v>
      </c>
      <c r="O202" s="3">
        <v>249.39999389648438</v>
      </c>
      <c r="P202" s="4">
        <v>32</v>
      </c>
      <c r="R202" s="3">
        <v>180</v>
      </c>
      <c r="S202" s="3">
        <v>225</v>
      </c>
      <c r="T202" s="4">
        <v>80</v>
      </c>
      <c r="V202" s="3"/>
      <c r="W202" s="3"/>
      <c r="X202" s="4"/>
      <c r="Z202" s="3">
        <v>499.1506359863281</v>
      </c>
      <c r="AA202" s="3">
        <v>1029.8299999237061</v>
      </c>
      <c r="AB202" s="4">
        <v>48.469226573639062</v>
      </c>
      <c r="AD202" s="3">
        <v>39.488901367187502</v>
      </c>
      <c r="AE202" s="3">
        <v>120.39299774169922</v>
      </c>
      <c r="AF202" s="4">
        <v>32.799998428405409</v>
      </c>
      <c r="AG202"/>
      <c r="AH202" s="3"/>
      <c r="AI202" s="3"/>
      <c r="AJ202" s="4"/>
      <c r="AL202" s="3">
        <v>231.77427246093751</v>
      </c>
      <c r="AM202" s="3">
        <v>784.81901550292969</v>
      </c>
      <c r="AN202" s="4">
        <v>29.532193777492932</v>
      </c>
      <c r="AP202" s="3">
        <v>84.7</v>
      </c>
      <c r="AQ202" s="3">
        <v>308</v>
      </c>
      <c r="AR202" s="4">
        <v>27.500000000000004</v>
      </c>
      <c r="AT202" s="3"/>
      <c r="AU202" s="3"/>
      <c r="AV202" s="4"/>
      <c r="AX202" s="3">
        <v>98.537604980468757</v>
      </c>
      <c r="AY202" s="3">
        <v>585.17001342773438</v>
      </c>
      <c r="AZ202" s="4">
        <v>16.839141227225181</v>
      </c>
      <c r="BB202" s="3"/>
      <c r="BC202" s="3"/>
      <c r="BD202" s="4"/>
      <c r="BF202" s="3"/>
      <c r="BG202" s="3"/>
      <c r="BH202" s="4"/>
      <c r="BJ202" s="3">
        <v>37.351999511718752</v>
      </c>
      <c r="BK202" s="3">
        <v>324.79998779296875</v>
      </c>
      <c r="BL202" s="4">
        <v>11.500000281874193</v>
      </c>
      <c r="BN202" s="3">
        <v>253.16</v>
      </c>
      <c r="BO202" s="3">
        <v>530</v>
      </c>
      <c r="BP202" s="4">
        <v>47.766037735849054</v>
      </c>
      <c r="BR202" s="3">
        <v>1675.415751953125</v>
      </c>
      <c r="BS202" s="3">
        <v>4350</v>
      </c>
      <c r="BT202" s="4">
        <v>38.515304642600576</v>
      </c>
      <c r="BV202" s="3"/>
      <c r="BW202" s="3"/>
      <c r="BX202" s="4"/>
      <c r="BZ202" s="3"/>
      <c r="CA202" s="3"/>
      <c r="CB202" s="4"/>
      <c r="CD202" s="18">
        <f t="shared" si="12"/>
        <v>84.7</v>
      </c>
      <c r="CE202" s="18">
        <f t="shared" si="13"/>
        <v>308</v>
      </c>
      <c r="CF202" s="19">
        <f t="shared" si="15"/>
        <v>27.500000000000004</v>
      </c>
    </row>
    <row r="203" spans="1:84">
      <c r="A203" s="2">
        <v>42216</v>
      </c>
      <c r="B203" s="3">
        <v>3291.0014123535157</v>
      </c>
      <c r="C203" s="3">
        <v>9435.3260097503662</v>
      </c>
      <c r="D203" s="4">
        <f t="shared" si="14"/>
        <v>34.87957288336014</v>
      </c>
      <c r="J203" s="3"/>
      <c r="K203" s="3"/>
      <c r="L203" s="4"/>
      <c r="N203" s="3">
        <v>79.807998046874999</v>
      </c>
      <c r="O203" s="3">
        <v>249.39999389648438</v>
      </c>
      <c r="P203" s="4">
        <v>32</v>
      </c>
      <c r="R203" s="3">
        <v>180</v>
      </c>
      <c r="S203" s="3">
        <v>225</v>
      </c>
      <c r="T203" s="4">
        <v>80</v>
      </c>
      <c r="V203" s="3"/>
      <c r="W203" s="3"/>
      <c r="X203" s="4"/>
      <c r="Z203" s="3">
        <v>610.76488403320309</v>
      </c>
      <c r="AA203" s="3">
        <v>1957.7440013885498</v>
      </c>
      <c r="AB203" s="4">
        <v>31.197382476974106</v>
      </c>
      <c r="AD203" s="3">
        <v>39.488901367187502</v>
      </c>
      <c r="AE203" s="3">
        <v>120.39299774169922</v>
      </c>
      <c r="AF203" s="4">
        <v>32.799998428405409</v>
      </c>
      <c r="AG203"/>
      <c r="AH203" s="3"/>
      <c r="AI203" s="3"/>
      <c r="AJ203" s="4"/>
      <c r="AL203" s="3">
        <v>231.77427246093751</v>
      </c>
      <c r="AM203" s="3">
        <v>784.81901550292969</v>
      </c>
      <c r="AN203" s="4">
        <v>29.532193777492932</v>
      </c>
      <c r="AP203" s="3">
        <v>84.7</v>
      </c>
      <c r="AQ203" s="3">
        <v>308</v>
      </c>
      <c r="AR203" s="4">
        <v>27.500000000000004</v>
      </c>
      <c r="AT203" s="3"/>
      <c r="AU203" s="3"/>
      <c r="AV203" s="4"/>
      <c r="AX203" s="3">
        <v>98.537604980468757</v>
      </c>
      <c r="AY203" s="3">
        <v>585.17001342773438</v>
      </c>
      <c r="AZ203" s="4">
        <v>16.839141227225181</v>
      </c>
      <c r="BB203" s="3"/>
      <c r="BC203" s="3"/>
      <c r="BD203" s="4"/>
      <c r="BF203" s="3"/>
      <c r="BG203" s="3"/>
      <c r="BH203" s="4"/>
      <c r="BJ203" s="3">
        <v>37.351999511718752</v>
      </c>
      <c r="BK203" s="3">
        <v>324.79998779296875</v>
      </c>
      <c r="BL203" s="4">
        <v>11.500000281874193</v>
      </c>
      <c r="BN203" s="3">
        <v>253.16</v>
      </c>
      <c r="BO203" s="3">
        <v>530</v>
      </c>
      <c r="BP203" s="4">
        <v>47.766037735849054</v>
      </c>
      <c r="BR203" s="3">
        <v>1675.415751953125</v>
      </c>
      <c r="BS203" s="3">
        <v>4350</v>
      </c>
      <c r="BT203" s="4">
        <v>38.515304642600576</v>
      </c>
      <c r="BV203" s="3"/>
      <c r="BW203" s="3"/>
      <c r="BX203" s="4"/>
      <c r="BZ203" s="3"/>
      <c r="CA203" s="3"/>
      <c r="CB203" s="4"/>
      <c r="CD203" s="18">
        <f t="shared" si="12"/>
        <v>84.7</v>
      </c>
      <c r="CE203" s="18">
        <f t="shared" si="13"/>
        <v>308</v>
      </c>
      <c r="CF203" s="19">
        <f t="shared" si="15"/>
        <v>27.500000000000004</v>
      </c>
    </row>
    <row r="204" spans="1:84">
      <c r="A204" s="2">
        <v>42247</v>
      </c>
      <c r="B204" s="3">
        <v>3544.1129647827147</v>
      </c>
      <c r="C204" s="3">
        <v>10616.96703338623</v>
      </c>
      <c r="D204" s="4">
        <f t="shared" si="14"/>
        <v>33.381595267630182</v>
      </c>
      <c r="J204" s="3"/>
      <c r="K204" s="3"/>
      <c r="L204" s="4"/>
      <c r="N204" s="3">
        <v>79.807998046874999</v>
      </c>
      <c r="O204" s="3">
        <v>249.39999389648438</v>
      </c>
      <c r="P204" s="4">
        <v>32</v>
      </c>
      <c r="R204" s="3">
        <v>180</v>
      </c>
      <c r="S204" s="3">
        <v>225</v>
      </c>
      <c r="T204" s="4">
        <v>80</v>
      </c>
      <c r="V204" s="3"/>
      <c r="W204" s="3"/>
      <c r="X204" s="4"/>
      <c r="Z204" s="3">
        <v>935.62116424560543</v>
      </c>
      <c r="AA204" s="3">
        <v>3054.8010101318359</v>
      </c>
      <c r="AB204" s="4">
        <v>30.627892328909073</v>
      </c>
      <c r="AD204" s="3">
        <v>39.488901367187502</v>
      </c>
      <c r="AE204" s="3">
        <v>120.39299774169922</v>
      </c>
      <c r="AF204" s="4">
        <v>32.799998428405409</v>
      </c>
      <c r="AG204"/>
      <c r="AH204" s="3"/>
      <c r="AI204" s="3"/>
      <c r="AJ204" s="4"/>
      <c r="AL204" s="3">
        <v>231.77427246093751</v>
      </c>
      <c r="AM204" s="3">
        <v>784.81901550292969</v>
      </c>
      <c r="AN204" s="4">
        <v>29.532193777492932</v>
      </c>
      <c r="AP204" s="3"/>
      <c r="AQ204" s="3"/>
      <c r="AR204" s="4"/>
      <c r="AT204" s="3"/>
      <c r="AU204" s="3"/>
      <c r="AV204" s="4"/>
      <c r="AX204" s="3">
        <v>111.49287719726563</v>
      </c>
      <c r="AY204" s="3">
        <v>977.7540283203125</v>
      </c>
      <c r="AZ204" s="4">
        <v>11.402957591368832</v>
      </c>
      <c r="BB204" s="3"/>
      <c r="BC204" s="3"/>
      <c r="BD204" s="4"/>
      <c r="BF204" s="3"/>
      <c r="BG204" s="3"/>
      <c r="BH204" s="4"/>
      <c r="BJ204" s="3">
        <v>37.351999511718752</v>
      </c>
      <c r="BK204" s="3">
        <v>324.79998779296875</v>
      </c>
      <c r="BL204" s="4">
        <v>11.500000281874193</v>
      </c>
      <c r="BN204" s="3">
        <v>253.16</v>
      </c>
      <c r="BO204" s="3">
        <v>530</v>
      </c>
      <c r="BP204" s="4">
        <v>47.766037735849054</v>
      </c>
      <c r="BR204" s="3">
        <v>1675.415751953125</v>
      </c>
      <c r="BS204" s="3">
        <v>4350</v>
      </c>
      <c r="BT204" s="4">
        <v>38.515304642600576</v>
      </c>
      <c r="BV204" s="3"/>
      <c r="BW204" s="3"/>
      <c r="BX204" s="4"/>
      <c r="BZ204" s="3"/>
      <c r="CA204" s="3"/>
      <c r="CB204" s="4"/>
      <c r="CD204" s="18">
        <f t="shared" si="12"/>
        <v>0</v>
      </c>
      <c r="CE204" s="18">
        <f t="shared" si="13"/>
        <v>0</v>
      </c>
      <c r="CF204" s="19" t="e">
        <f t="shared" si="15"/>
        <v>#N/A</v>
      </c>
    </row>
    <row r="205" spans="1:84">
      <c r="A205" s="2">
        <v>42277</v>
      </c>
      <c r="B205" s="3">
        <v>4496.8507015991208</v>
      </c>
      <c r="C205" s="3">
        <v>12047.109046936035</v>
      </c>
      <c r="D205" s="4">
        <f t="shared" si="14"/>
        <v>37.327218373131714</v>
      </c>
      <c r="J205" s="3"/>
      <c r="K205" s="3"/>
      <c r="L205" s="4"/>
      <c r="N205" s="3">
        <v>79.807998046874999</v>
      </c>
      <c r="O205" s="3">
        <v>249.39999389648438</v>
      </c>
      <c r="P205" s="4">
        <v>32</v>
      </c>
      <c r="R205" s="3">
        <v>180</v>
      </c>
      <c r="S205" s="3">
        <v>225</v>
      </c>
      <c r="T205" s="4">
        <v>80</v>
      </c>
      <c r="V205" s="3"/>
      <c r="W205" s="3"/>
      <c r="X205" s="4"/>
      <c r="Z205" s="3">
        <v>1888.3589010620117</v>
      </c>
      <c r="AA205" s="3">
        <v>4484.9430236816406</v>
      </c>
      <c r="AB205" s="4">
        <v>42.104412276610788</v>
      </c>
      <c r="AD205" s="3">
        <v>39.488901367187502</v>
      </c>
      <c r="AE205" s="3">
        <v>120.39299774169922</v>
      </c>
      <c r="AF205" s="4">
        <v>32.799998428405409</v>
      </c>
      <c r="AG205"/>
      <c r="AH205" s="3"/>
      <c r="AI205" s="3"/>
      <c r="AJ205" s="4"/>
      <c r="AL205" s="3">
        <v>231.77427246093751</v>
      </c>
      <c r="AM205" s="3">
        <v>784.81901550292969</v>
      </c>
      <c r="AN205" s="4">
        <v>29.532193777492932</v>
      </c>
      <c r="AP205" s="3"/>
      <c r="AQ205" s="3"/>
      <c r="AR205" s="4"/>
      <c r="AT205" s="3"/>
      <c r="AU205" s="3"/>
      <c r="AV205" s="4"/>
      <c r="AX205" s="3">
        <v>111.49287719726563</v>
      </c>
      <c r="AY205" s="3">
        <v>977.7540283203125</v>
      </c>
      <c r="AZ205" s="4">
        <v>11.402957591368832</v>
      </c>
      <c r="BB205" s="3"/>
      <c r="BC205" s="3"/>
      <c r="BD205" s="4"/>
      <c r="BF205" s="3"/>
      <c r="BG205" s="3"/>
      <c r="BH205" s="4"/>
      <c r="BJ205" s="3">
        <v>37.351999511718752</v>
      </c>
      <c r="BK205" s="3">
        <v>324.79998779296875</v>
      </c>
      <c r="BL205" s="4">
        <v>11.500000281874193</v>
      </c>
      <c r="BN205" s="3">
        <v>253.16</v>
      </c>
      <c r="BO205" s="3">
        <v>530</v>
      </c>
      <c r="BP205" s="4">
        <v>47.766037735849054</v>
      </c>
      <c r="BR205" s="3">
        <v>1675.415751953125</v>
      </c>
      <c r="BS205" s="3">
        <v>4350</v>
      </c>
      <c r="BT205" s="4">
        <v>38.515304642600576</v>
      </c>
      <c r="BV205" s="3"/>
      <c r="BW205" s="3"/>
      <c r="BX205" s="4"/>
      <c r="BZ205" s="3"/>
      <c r="CA205" s="3"/>
      <c r="CB205" s="4"/>
      <c r="CD205" s="18">
        <f t="shared" si="12"/>
        <v>0</v>
      </c>
      <c r="CE205" s="18">
        <f t="shared" si="13"/>
        <v>0</v>
      </c>
      <c r="CF205" s="19" t="e">
        <f t="shared" si="15"/>
        <v>#N/A</v>
      </c>
    </row>
    <row r="206" spans="1:84">
      <c r="A206" s="2">
        <v>42308</v>
      </c>
      <c r="B206" s="3">
        <v>4710.3586996459962</v>
      </c>
      <c r="C206" s="3">
        <v>12723.109046936035</v>
      </c>
      <c r="D206" s="4">
        <f t="shared" si="14"/>
        <v>37.022072846104699</v>
      </c>
      <c r="J206" s="3"/>
      <c r="K206" s="3"/>
      <c r="L206" s="4"/>
      <c r="N206" s="3">
        <v>79.807998046874999</v>
      </c>
      <c r="O206" s="3">
        <v>249.39999389648438</v>
      </c>
      <c r="P206" s="4">
        <v>32</v>
      </c>
      <c r="R206" s="3">
        <v>180</v>
      </c>
      <c r="S206" s="3">
        <v>225</v>
      </c>
      <c r="T206" s="4">
        <v>80</v>
      </c>
      <c r="V206" s="3"/>
      <c r="W206" s="3"/>
      <c r="X206" s="4"/>
      <c r="Z206" s="3">
        <v>2101.8668991088866</v>
      </c>
      <c r="AA206" s="3">
        <v>5160.9430236816406</v>
      </c>
      <c r="AB206" s="4">
        <v>40.726411616330658</v>
      </c>
      <c r="AD206" s="3">
        <v>39.488901367187502</v>
      </c>
      <c r="AE206" s="3">
        <v>120.39299774169922</v>
      </c>
      <c r="AF206" s="4">
        <v>32.799998428405409</v>
      </c>
      <c r="AG206"/>
      <c r="AH206" s="3"/>
      <c r="AI206" s="3"/>
      <c r="AJ206" s="4"/>
      <c r="AL206" s="3">
        <v>231.77427246093751</v>
      </c>
      <c r="AM206" s="3">
        <v>784.81901550292969</v>
      </c>
      <c r="AN206" s="4">
        <v>29.532193777492932</v>
      </c>
      <c r="AP206" s="3"/>
      <c r="AQ206" s="3"/>
      <c r="AR206" s="4"/>
      <c r="AT206" s="3"/>
      <c r="AU206" s="3"/>
      <c r="AV206" s="4"/>
      <c r="AX206" s="3">
        <v>111.49287719726563</v>
      </c>
      <c r="AY206" s="3">
        <v>977.7540283203125</v>
      </c>
      <c r="AZ206" s="4">
        <v>11.402957591368832</v>
      </c>
      <c r="BB206" s="3"/>
      <c r="BC206" s="3"/>
      <c r="BD206" s="4"/>
      <c r="BF206" s="3"/>
      <c r="BG206" s="3"/>
      <c r="BH206" s="4"/>
      <c r="BJ206" s="3">
        <v>37.351999511718752</v>
      </c>
      <c r="BK206" s="3">
        <v>324.79998779296875</v>
      </c>
      <c r="BL206" s="4">
        <v>11.500000281874193</v>
      </c>
      <c r="BN206" s="3">
        <v>253.16</v>
      </c>
      <c r="BO206" s="3">
        <v>530</v>
      </c>
      <c r="BP206" s="4">
        <v>47.766037735849054</v>
      </c>
      <c r="BR206" s="3">
        <v>1675.415751953125</v>
      </c>
      <c r="BS206" s="3">
        <v>4350</v>
      </c>
      <c r="BT206" s="4">
        <v>38.515304642600576</v>
      </c>
      <c r="BV206" s="3"/>
      <c r="BW206" s="3"/>
      <c r="BX206" s="4"/>
      <c r="BZ206" s="3"/>
      <c r="CA206" s="3"/>
      <c r="CB206" s="4"/>
      <c r="CD206" s="18">
        <f t="shared" si="12"/>
        <v>0</v>
      </c>
      <c r="CE206" s="18">
        <f t="shared" si="13"/>
        <v>0</v>
      </c>
      <c r="CF206" s="19" t="e">
        <f t="shared" si="15"/>
        <v>#N/A</v>
      </c>
    </row>
    <row r="207" spans="1:84">
      <c r="A207" s="2">
        <v>42338</v>
      </c>
      <c r="B207" s="3">
        <v>5299.316078796387</v>
      </c>
      <c r="C207" s="3">
        <v>15409.61402130127</v>
      </c>
      <c r="D207" s="4">
        <f t="shared" si="14"/>
        <v>34.389674338831263</v>
      </c>
      <c r="J207" s="3"/>
      <c r="K207" s="3"/>
      <c r="L207" s="4"/>
      <c r="N207" s="3">
        <v>79.807998046874999</v>
      </c>
      <c r="O207" s="3">
        <v>249.39999389648438</v>
      </c>
      <c r="P207" s="4">
        <v>32</v>
      </c>
      <c r="R207" s="3">
        <v>180</v>
      </c>
      <c r="S207" s="3">
        <v>225</v>
      </c>
      <c r="T207" s="4">
        <v>80</v>
      </c>
      <c r="V207" s="3">
        <v>18.675000000000001</v>
      </c>
      <c r="W207" s="3">
        <v>225</v>
      </c>
      <c r="X207" s="4">
        <v>8.3000000000000007</v>
      </c>
      <c r="Z207" s="3">
        <v>2662.1229635620116</v>
      </c>
      <c r="AA207" s="3">
        <v>6851.1929931640625</v>
      </c>
      <c r="AB207" s="4">
        <v>38.856341752716745</v>
      </c>
      <c r="AD207" s="3">
        <v>39.488901367187502</v>
      </c>
      <c r="AE207" s="3">
        <v>120.39299774169922</v>
      </c>
      <c r="AF207" s="4">
        <v>32.799998428405409</v>
      </c>
      <c r="AG207"/>
      <c r="AH207" s="3"/>
      <c r="AI207" s="3"/>
      <c r="AJ207" s="4"/>
      <c r="AL207" s="3">
        <v>231.77427246093751</v>
      </c>
      <c r="AM207" s="3">
        <v>784.81901550292969</v>
      </c>
      <c r="AN207" s="4">
        <v>29.532193777492932</v>
      </c>
      <c r="AP207" s="3"/>
      <c r="AQ207" s="3"/>
      <c r="AR207" s="4"/>
      <c r="AT207" s="3"/>
      <c r="AU207" s="3"/>
      <c r="AV207" s="4"/>
      <c r="AX207" s="3">
        <v>121.51919189453125</v>
      </c>
      <c r="AY207" s="3">
        <v>1749.009033203125</v>
      </c>
      <c r="AZ207" s="4">
        <v>6.947888180541967</v>
      </c>
      <c r="BB207" s="3"/>
      <c r="BC207" s="3"/>
      <c r="BD207" s="4"/>
      <c r="BF207" s="3"/>
      <c r="BG207" s="3"/>
      <c r="BH207" s="4"/>
      <c r="BJ207" s="3">
        <v>37.351999511718752</v>
      </c>
      <c r="BK207" s="3">
        <v>324.79998779296875</v>
      </c>
      <c r="BL207" s="4">
        <v>11.500000281874193</v>
      </c>
      <c r="BN207" s="3">
        <v>253.16</v>
      </c>
      <c r="BO207" s="3">
        <v>530</v>
      </c>
      <c r="BP207" s="4">
        <v>47.766037735849054</v>
      </c>
      <c r="BR207" s="3">
        <v>1675.415751953125</v>
      </c>
      <c r="BS207" s="3">
        <v>4350</v>
      </c>
      <c r="BT207" s="4">
        <v>38.515304642600576</v>
      </c>
      <c r="BV207" s="3"/>
      <c r="BW207" s="3"/>
      <c r="BX207" s="4"/>
      <c r="BZ207" s="3"/>
      <c r="CA207" s="3"/>
      <c r="CB207" s="4"/>
      <c r="CD207" s="18">
        <f t="shared" si="12"/>
        <v>0</v>
      </c>
      <c r="CE207" s="18">
        <f t="shared" si="13"/>
        <v>0</v>
      </c>
      <c r="CF207" s="19" t="e">
        <f t="shared" si="15"/>
        <v>#N/A</v>
      </c>
    </row>
    <row r="208" spans="1:84">
      <c r="A208" s="2">
        <v>42369</v>
      </c>
      <c r="B208" s="3">
        <v>6309.2560861206057</v>
      </c>
      <c r="C208" s="3">
        <v>19088.163024902344</v>
      </c>
      <c r="D208" s="4">
        <f t="shared" si="14"/>
        <v>33.053238689807785</v>
      </c>
      <c r="J208" s="3"/>
      <c r="K208" s="3"/>
      <c r="L208" s="4"/>
      <c r="N208" s="3">
        <v>79.807998046874999</v>
      </c>
      <c r="O208" s="3">
        <v>249.39999389648438</v>
      </c>
      <c r="P208" s="4">
        <v>32</v>
      </c>
      <c r="R208" s="3">
        <v>180</v>
      </c>
      <c r="S208" s="3">
        <v>225</v>
      </c>
      <c r="T208" s="4">
        <v>80</v>
      </c>
      <c r="V208" s="3">
        <v>18.675000000000001</v>
      </c>
      <c r="W208" s="3">
        <v>225</v>
      </c>
      <c r="X208" s="4">
        <v>8.3000000000000007</v>
      </c>
      <c r="Z208" s="3">
        <v>3594.6020333862307</v>
      </c>
      <c r="AA208" s="3">
        <v>10295.366996765137</v>
      </c>
      <c r="AB208" s="4">
        <v>34.914753738411413</v>
      </c>
      <c r="AD208" s="3"/>
      <c r="AE208" s="3"/>
      <c r="AF208" s="4"/>
      <c r="AG208"/>
      <c r="AH208" s="3"/>
      <c r="AI208" s="3"/>
      <c r="AJ208" s="4"/>
      <c r="AL208" s="3">
        <v>231.77427246093751</v>
      </c>
      <c r="AM208" s="3">
        <v>784.81901550292969</v>
      </c>
      <c r="AN208" s="4">
        <v>29.532193777492932</v>
      </c>
      <c r="AP208" s="3"/>
      <c r="AQ208" s="3"/>
      <c r="AR208" s="4"/>
      <c r="AT208" s="3"/>
      <c r="AU208" s="3"/>
      <c r="AV208" s="4"/>
      <c r="AX208" s="3">
        <v>121.51919189453125</v>
      </c>
      <c r="AY208" s="3">
        <v>1749.009033203125</v>
      </c>
      <c r="AZ208" s="4">
        <v>6.947888180541967</v>
      </c>
      <c r="BB208" s="3">
        <v>77.4609375</v>
      </c>
      <c r="BC208" s="3">
        <v>234.375</v>
      </c>
      <c r="BD208" s="4">
        <v>33.050000000000004</v>
      </c>
      <c r="BF208" s="3"/>
      <c r="BG208" s="3"/>
      <c r="BH208" s="4"/>
      <c r="BJ208" s="3">
        <v>37.351999511718752</v>
      </c>
      <c r="BK208" s="3">
        <v>324.79998779296875</v>
      </c>
      <c r="BL208" s="4">
        <v>11.500000281874193</v>
      </c>
      <c r="BN208" s="3">
        <v>292.64890136718748</v>
      </c>
      <c r="BO208" s="3">
        <v>650.39299774169922</v>
      </c>
      <c r="BP208" s="4">
        <v>44.99570296471915</v>
      </c>
      <c r="BR208" s="3">
        <v>1675.415751953125</v>
      </c>
      <c r="BS208" s="3">
        <v>4350</v>
      </c>
      <c r="BT208" s="4">
        <v>38.515304642600576</v>
      </c>
      <c r="BV208" s="3"/>
      <c r="BW208" s="3"/>
      <c r="BX208" s="4"/>
      <c r="BZ208" s="3"/>
      <c r="CA208" s="3"/>
      <c r="CB208" s="4"/>
      <c r="CD208" s="18">
        <f t="shared" si="12"/>
        <v>0</v>
      </c>
      <c r="CE208" s="18">
        <f t="shared" si="13"/>
        <v>0</v>
      </c>
      <c r="CF208" s="19" t="e">
        <f t="shared" si="15"/>
        <v>#N/A</v>
      </c>
    </row>
    <row r="209" spans="1:84">
      <c r="A209" s="2">
        <v>42400</v>
      </c>
      <c r="B209" s="3">
        <v>6346.2560861206057</v>
      </c>
      <c r="C209" s="3">
        <v>21088.163024902344</v>
      </c>
      <c r="D209" s="4">
        <f t="shared" si="14"/>
        <v>30.093925576288999</v>
      </c>
      <c r="J209" s="3"/>
      <c r="K209" s="3"/>
      <c r="L209" s="4"/>
      <c r="N209" s="3">
        <v>79.807998046874999</v>
      </c>
      <c r="O209" s="3">
        <v>249.39999389648438</v>
      </c>
      <c r="P209" s="4">
        <v>32</v>
      </c>
      <c r="R209" s="3">
        <v>180</v>
      </c>
      <c r="S209" s="3">
        <v>225</v>
      </c>
      <c r="T209" s="4">
        <v>80</v>
      </c>
      <c r="V209" s="3">
        <v>18.675000000000001</v>
      </c>
      <c r="W209" s="3">
        <v>225</v>
      </c>
      <c r="X209" s="4">
        <v>8.3000000000000007</v>
      </c>
      <c r="Z209" s="3">
        <v>3624.2895333862307</v>
      </c>
      <c r="AA209" s="3">
        <v>10920.366996765137</v>
      </c>
      <c r="AB209" s="4">
        <v>33.188349205295282</v>
      </c>
      <c r="AD209" s="3"/>
      <c r="AE209" s="3"/>
      <c r="AF209" s="4"/>
      <c r="AG209"/>
      <c r="AH209" s="3"/>
      <c r="AI209" s="3"/>
      <c r="AJ209" s="4"/>
      <c r="AL209" s="3">
        <v>231.77427246093751</v>
      </c>
      <c r="AM209" s="3">
        <v>784.81901550292969</v>
      </c>
      <c r="AN209" s="4">
        <v>29.532193777492932</v>
      </c>
      <c r="AP209" s="3"/>
      <c r="AQ209" s="3"/>
      <c r="AR209" s="4"/>
      <c r="AT209" s="3"/>
      <c r="AU209" s="3"/>
      <c r="AV209" s="4"/>
      <c r="AX209" s="3">
        <v>128.83169189453125</v>
      </c>
      <c r="AY209" s="3">
        <v>3124.009033203125</v>
      </c>
      <c r="AZ209" s="4">
        <v>4.1239218749133029</v>
      </c>
      <c r="BB209" s="3">
        <v>77.4609375</v>
      </c>
      <c r="BC209" s="3">
        <v>234.375</v>
      </c>
      <c r="BD209" s="4">
        <v>33.050000000000004</v>
      </c>
      <c r="BF209" s="3"/>
      <c r="BG209" s="3"/>
      <c r="BH209" s="4"/>
      <c r="BJ209" s="3">
        <v>37.351999511718752</v>
      </c>
      <c r="BK209" s="3">
        <v>324.79998779296875</v>
      </c>
      <c r="BL209" s="4">
        <v>11.500000281874193</v>
      </c>
      <c r="BN209" s="3">
        <v>292.64890136718748</v>
      </c>
      <c r="BO209" s="3">
        <v>650.39299774169922</v>
      </c>
      <c r="BP209" s="4">
        <v>44.99570296471915</v>
      </c>
      <c r="BR209" s="3">
        <v>1675.415751953125</v>
      </c>
      <c r="BS209" s="3">
        <v>4350</v>
      </c>
      <c r="BT209" s="4">
        <v>38.515304642600576</v>
      </c>
      <c r="BV209" s="3"/>
      <c r="BW209" s="3"/>
      <c r="BX209" s="4"/>
      <c r="BZ209" s="3"/>
      <c r="CA209" s="3"/>
      <c r="CB209" s="4"/>
      <c r="CD209" s="18">
        <f t="shared" si="12"/>
        <v>0</v>
      </c>
      <c r="CE209" s="18">
        <f t="shared" si="13"/>
        <v>0</v>
      </c>
      <c r="CF209" s="19" t="e">
        <f t="shared" si="15"/>
        <v>#N/A</v>
      </c>
    </row>
    <row r="210" spans="1:84">
      <c r="A210" s="2">
        <v>42429</v>
      </c>
      <c r="B210" s="3">
        <v>6489.4115524291992</v>
      </c>
      <c r="C210" s="3">
        <v>21510.712020874023</v>
      </c>
      <c r="D210" s="4">
        <f t="shared" si="14"/>
        <v>30.168278698221918</v>
      </c>
      <c r="J210" s="3"/>
      <c r="K210" s="3"/>
      <c r="L210" s="4"/>
      <c r="N210" s="3">
        <v>79.807998046874999</v>
      </c>
      <c r="O210" s="3">
        <v>249.39999389648438</v>
      </c>
      <c r="P210" s="4">
        <v>32</v>
      </c>
      <c r="R210" s="3">
        <v>180</v>
      </c>
      <c r="S210" s="3">
        <v>225</v>
      </c>
      <c r="T210" s="4">
        <v>80</v>
      </c>
      <c r="V210" s="3">
        <v>18.675000000000001</v>
      </c>
      <c r="W210" s="3">
        <v>225</v>
      </c>
      <c r="X210" s="4">
        <v>8.3000000000000007</v>
      </c>
      <c r="Z210" s="3">
        <v>3767.4449996948242</v>
      </c>
      <c r="AA210" s="3">
        <v>11342.915992736816</v>
      </c>
      <c r="AB210" s="4">
        <v>33.214078303209014</v>
      </c>
      <c r="AD210" s="3"/>
      <c r="AE210" s="3"/>
      <c r="AF210" s="4"/>
      <c r="AG210"/>
      <c r="AH210" s="3"/>
      <c r="AI210" s="3"/>
      <c r="AJ210" s="4"/>
      <c r="AL210" s="3">
        <v>231.77427246093751</v>
      </c>
      <c r="AM210" s="3">
        <v>784.81901550292969</v>
      </c>
      <c r="AN210" s="4">
        <v>29.532193777492932</v>
      </c>
      <c r="AP210" s="3"/>
      <c r="AQ210" s="3"/>
      <c r="AR210" s="4"/>
      <c r="AT210" s="3"/>
      <c r="AU210" s="3"/>
      <c r="AV210" s="4"/>
      <c r="AX210" s="3">
        <v>128.83169189453125</v>
      </c>
      <c r="AY210" s="3">
        <v>3124.009033203125</v>
      </c>
      <c r="AZ210" s="4">
        <v>4.1239218749133029</v>
      </c>
      <c r="BB210" s="3">
        <v>77.4609375</v>
      </c>
      <c r="BC210" s="3">
        <v>234.375</v>
      </c>
      <c r="BD210" s="4">
        <v>33.050000000000004</v>
      </c>
      <c r="BF210" s="3"/>
      <c r="BG210" s="3"/>
      <c r="BH210" s="4"/>
      <c r="BJ210" s="3">
        <v>37.351999511718752</v>
      </c>
      <c r="BK210" s="3">
        <v>324.79998779296875</v>
      </c>
      <c r="BL210" s="4">
        <v>11.500000281874193</v>
      </c>
      <c r="BN210" s="3">
        <v>292.64890136718748</v>
      </c>
      <c r="BO210" s="3">
        <v>650.39299774169922</v>
      </c>
      <c r="BP210" s="4">
        <v>44.99570296471915</v>
      </c>
      <c r="BR210" s="3">
        <v>1675.415751953125</v>
      </c>
      <c r="BS210" s="3">
        <v>4350</v>
      </c>
      <c r="BT210" s="4">
        <v>38.515304642600576</v>
      </c>
      <c r="BV210" s="3"/>
      <c r="BW210" s="3"/>
      <c r="BX210" s="4"/>
      <c r="BZ210" s="3"/>
      <c r="CA210" s="3"/>
      <c r="CB210" s="4"/>
      <c r="CD210" s="18">
        <f t="shared" si="12"/>
        <v>0</v>
      </c>
      <c r="CE210" s="18">
        <f t="shared" si="13"/>
        <v>0</v>
      </c>
      <c r="CF210" s="19" t="e">
        <f t="shared" si="15"/>
        <v>#N/A</v>
      </c>
    </row>
    <row r="211" spans="1:84">
      <c r="A211" s="2">
        <v>42460</v>
      </c>
      <c r="B211" s="3">
        <v>7165.6155081176757</v>
      </c>
      <c r="C211" s="3">
        <v>23481.255020141602</v>
      </c>
      <c r="D211" s="4">
        <f t="shared" si="14"/>
        <v>30.516322496268618</v>
      </c>
      <c r="J211" s="3">
        <v>85.6</v>
      </c>
      <c r="K211" s="3">
        <v>400</v>
      </c>
      <c r="L211" s="4">
        <v>21.4</v>
      </c>
      <c r="N211" s="3">
        <v>79.807998046874999</v>
      </c>
      <c r="O211" s="3">
        <v>249.39999389648438</v>
      </c>
      <c r="P211" s="4">
        <v>32</v>
      </c>
      <c r="R211" s="3">
        <v>180</v>
      </c>
      <c r="S211" s="3">
        <v>225</v>
      </c>
      <c r="T211" s="4">
        <v>80</v>
      </c>
      <c r="V211" s="3">
        <v>18.675000000000001</v>
      </c>
      <c r="W211" s="3">
        <v>225</v>
      </c>
      <c r="X211" s="4">
        <v>8.3000000000000007</v>
      </c>
      <c r="Z211" s="3">
        <v>3939.9120950317383</v>
      </c>
      <c r="AA211" s="3">
        <v>12475.117988586426</v>
      </c>
      <c r="AB211" s="4">
        <v>31.582162979431473</v>
      </c>
      <c r="AD211" s="3">
        <v>40.636860351562497</v>
      </c>
      <c r="AE211" s="3">
        <v>88.34100341796875</v>
      </c>
      <c r="AF211" s="4">
        <v>45.99999861819191</v>
      </c>
      <c r="AG211"/>
      <c r="AH211" s="3"/>
      <c r="AI211" s="3"/>
      <c r="AJ211" s="4"/>
      <c r="AL211" s="3">
        <v>231.77427246093751</v>
      </c>
      <c r="AM211" s="3">
        <v>784.81901550292969</v>
      </c>
      <c r="AN211" s="4">
        <v>29.532193777492932</v>
      </c>
      <c r="AP211" s="3"/>
      <c r="AQ211" s="3"/>
      <c r="AR211" s="4"/>
      <c r="AT211" s="3"/>
      <c r="AU211" s="3"/>
      <c r="AV211" s="4"/>
      <c r="AX211" s="3">
        <v>518.83169189453122</v>
      </c>
      <c r="AY211" s="3">
        <v>3724.009033203125</v>
      </c>
      <c r="AZ211" s="4">
        <v>13.932073936143743</v>
      </c>
      <c r="BB211" s="3">
        <v>77.4609375</v>
      </c>
      <c r="BC211" s="3">
        <v>234.375</v>
      </c>
      <c r="BD211" s="4">
        <v>33.050000000000004</v>
      </c>
      <c r="BF211" s="3"/>
      <c r="BG211" s="3"/>
      <c r="BH211" s="4"/>
      <c r="BJ211" s="3">
        <v>37.351999511718752</v>
      </c>
      <c r="BK211" s="3">
        <v>324.79998779296875</v>
      </c>
      <c r="BL211" s="4">
        <v>11.500000281874193</v>
      </c>
      <c r="BN211" s="3">
        <v>280.14890136718748</v>
      </c>
      <c r="BO211" s="3">
        <v>400.39299774169922</v>
      </c>
      <c r="BP211" s="4">
        <v>69.968481703547823</v>
      </c>
      <c r="BR211" s="3">
        <v>1675.415751953125</v>
      </c>
      <c r="BS211" s="3">
        <v>4350</v>
      </c>
      <c r="BT211" s="4">
        <v>38.515304642600576</v>
      </c>
      <c r="BV211" s="3"/>
      <c r="BW211" s="3"/>
      <c r="BX211" s="4"/>
      <c r="BZ211" s="3"/>
      <c r="CA211" s="3"/>
      <c r="CB211" s="4"/>
      <c r="CD211" s="18">
        <f t="shared" si="12"/>
        <v>0</v>
      </c>
      <c r="CE211" s="18">
        <f t="shared" si="13"/>
        <v>0</v>
      </c>
      <c r="CF211" s="19" t="e">
        <f t="shared" si="15"/>
        <v>#N/A</v>
      </c>
    </row>
    <row r="212" spans="1:84">
      <c r="A212" s="2">
        <v>42490</v>
      </c>
      <c r="B212" s="3">
        <v>8257.5060742235182</v>
      </c>
      <c r="C212" s="3">
        <v>30182.14302444458</v>
      </c>
      <c r="D212" s="4">
        <f t="shared" si="14"/>
        <v>27.358912412335158</v>
      </c>
      <c r="J212" s="3">
        <v>85.6</v>
      </c>
      <c r="K212" s="3">
        <v>400</v>
      </c>
      <c r="L212" s="4">
        <v>21.4</v>
      </c>
      <c r="N212" s="3">
        <v>79.807998046874999</v>
      </c>
      <c r="O212" s="3">
        <v>249.39999389648438</v>
      </c>
      <c r="P212" s="4">
        <v>32</v>
      </c>
      <c r="R212" s="3">
        <v>308.39534179687502</v>
      </c>
      <c r="S212" s="3">
        <v>607.12899780273438</v>
      </c>
      <c r="T212" s="4">
        <v>50.795686404864725</v>
      </c>
      <c r="V212" s="3">
        <v>18.675000000000001</v>
      </c>
      <c r="W212" s="3">
        <v>225</v>
      </c>
      <c r="X212" s="4">
        <v>8.3000000000000007</v>
      </c>
      <c r="Z212" s="3">
        <v>4497.4231518602373</v>
      </c>
      <c r="AA212" s="3">
        <v>15309.17094039917</v>
      </c>
      <c r="AB212" s="4">
        <v>29.377313568248471</v>
      </c>
      <c r="AD212" s="3">
        <v>40.636860351562497</v>
      </c>
      <c r="AE212" s="3">
        <v>88.34100341796875</v>
      </c>
      <c r="AF212" s="4">
        <v>45.99999861819191</v>
      </c>
      <c r="AG212"/>
      <c r="AH212" s="3"/>
      <c r="AI212" s="3"/>
      <c r="AJ212" s="4"/>
      <c r="AL212" s="3">
        <v>231.77427246093751</v>
      </c>
      <c r="AM212" s="3">
        <v>784.81901550292969</v>
      </c>
      <c r="AN212" s="4">
        <v>29.532193777492932</v>
      </c>
      <c r="AP212" s="3"/>
      <c r="AQ212" s="3"/>
      <c r="AR212" s="4"/>
      <c r="AT212" s="3"/>
      <c r="AU212" s="3"/>
      <c r="AV212" s="4"/>
      <c r="AX212" s="3">
        <v>924.81585937499995</v>
      </c>
      <c r="AY212" s="3">
        <v>7208.715087890625</v>
      </c>
      <c r="AZ212" s="4">
        <v>12.82913595695477</v>
      </c>
      <c r="BB212" s="3">
        <v>77.4609375</v>
      </c>
      <c r="BC212" s="3">
        <v>234.375</v>
      </c>
      <c r="BD212" s="4">
        <v>33.050000000000004</v>
      </c>
      <c r="BF212" s="3"/>
      <c r="BG212" s="3"/>
      <c r="BH212" s="4"/>
      <c r="BJ212" s="3">
        <v>37.351999511718752</v>
      </c>
      <c r="BK212" s="3">
        <v>324.79998779296875</v>
      </c>
      <c r="BL212" s="4">
        <v>11.500000281874193</v>
      </c>
      <c r="BN212" s="3">
        <v>280.14890136718748</v>
      </c>
      <c r="BO212" s="3">
        <v>400.39299774169922</v>
      </c>
      <c r="BP212" s="4">
        <v>69.968481703547823</v>
      </c>
      <c r="BR212" s="3">
        <v>1675.415751953125</v>
      </c>
      <c r="BS212" s="3">
        <v>4350</v>
      </c>
      <c r="BT212" s="4">
        <v>38.515304642600576</v>
      </c>
      <c r="BV212" s="3"/>
      <c r="BW212" s="3"/>
      <c r="BX212" s="4"/>
      <c r="BZ212" s="3"/>
      <c r="CA212" s="3"/>
      <c r="CB212" s="4"/>
      <c r="CD212" s="18">
        <f t="shared" si="12"/>
        <v>0</v>
      </c>
      <c r="CE212" s="18">
        <f t="shared" si="13"/>
        <v>0</v>
      </c>
      <c r="CF212" s="19" t="e">
        <f t="shared" ref="CF212:CF215" si="16">IFERROR((CD212/CE212)*100, NA())</f>
        <v>#N/A</v>
      </c>
    </row>
    <row r="213" spans="1:84">
      <c r="A213" s="2">
        <v>42521</v>
      </c>
      <c r="B213" s="3">
        <v>10840.998876957894</v>
      </c>
      <c r="C213" s="3">
        <v>40266.727948665619</v>
      </c>
      <c r="D213" s="4">
        <f t="shared" si="14"/>
        <v>26.922969481847726</v>
      </c>
      <c r="J213" s="3">
        <v>85.6</v>
      </c>
      <c r="K213" s="3">
        <v>400</v>
      </c>
      <c r="L213" s="4">
        <v>21.4</v>
      </c>
      <c r="N213" s="3">
        <v>79.807998046874999</v>
      </c>
      <c r="O213" s="3">
        <v>249.39999389648438</v>
      </c>
      <c r="P213" s="4">
        <v>32</v>
      </c>
      <c r="R213" s="3">
        <v>308.39534179687502</v>
      </c>
      <c r="S213" s="3">
        <v>607.12899780273438</v>
      </c>
      <c r="T213" s="4">
        <v>50.795686404864725</v>
      </c>
      <c r="V213" s="3">
        <v>18.675000000000001</v>
      </c>
      <c r="W213" s="3">
        <v>225</v>
      </c>
      <c r="X213" s="4">
        <v>8.3000000000000007</v>
      </c>
      <c r="Z213" s="3">
        <v>6749.2821447801589</v>
      </c>
      <c r="AA213" s="3">
        <v>24894.141866207123</v>
      </c>
      <c r="AB213" s="4">
        <v>27.111929308726484</v>
      </c>
      <c r="AD213" s="3">
        <v>40.636860351562497</v>
      </c>
      <c r="AE213" s="3">
        <v>88.34100341796875</v>
      </c>
      <c r="AF213" s="4">
        <v>45.99999861819191</v>
      </c>
      <c r="AG213"/>
      <c r="AH213" s="3"/>
      <c r="AI213" s="3"/>
      <c r="AJ213" s="4"/>
      <c r="AL213" s="3">
        <v>231.77427246093751</v>
      </c>
      <c r="AM213" s="3">
        <v>784.81901550292969</v>
      </c>
      <c r="AN213" s="4">
        <v>29.532193777492932</v>
      </c>
      <c r="AP213" s="3"/>
      <c r="AQ213" s="3"/>
      <c r="AR213" s="4"/>
      <c r="AT213" s="3"/>
      <c r="AU213" s="3"/>
      <c r="AV213" s="4"/>
      <c r="AX213" s="3">
        <v>924.81585937499995</v>
      </c>
      <c r="AY213" s="3">
        <v>7208.715087890625</v>
      </c>
      <c r="AZ213" s="4">
        <v>12.82913595695477</v>
      </c>
      <c r="BB213" s="3">
        <v>77.4609375</v>
      </c>
      <c r="BC213" s="3">
        <v>234.375</v>
      </c>
      <c r="BD213" s="4">
        <v>33.050000000000004</v>
      </c>
      <c r="BF213" s="3"/>
      <c r="BG213" s="3"/>
      <c r="BH213" s="4"/>
      <c r="BJ213" s="3">
        <v>57.277840576171876</v>
      </c>
      <c r="BK213" s="3">
        <v>364.41398620605469</v>
      </c>
      <c r="BL213" s="4">
        <v>15.717794251668657</v>
      </c>
      <c r="BN213" s="3">
        <v>280.14890136718748</v>
      </c>
      <c r="BO213" s="3">
        <v>400.39299774169922</v>
      </c>
      <c r="BP213" s="4">
        <v>69.968481703547823</v>
      </c>
      <c r="BR213" s="3">
        <v>1987.1237207031249</v>
      </c>
      <c r="BS213" s="3">
        <v>4810</v>
      </c>
      <c r="BT213" s="4">
        <v>41.31234346576143</v>
      </c>
      <c r="BV213" s="3"/>
      <c r="BW213" s="3"/>
      <c r="BX213" s="4"/>
      <c r="BZ213" s="3"/>
      <c r="CA213" s="3"/>
      <c r="CB213" s="4"/>
      <c r="CD213" s="18">
        <f t="shared" si="12"/>
        <v>0</v>
      </c>
      <c r="CE213" s="18">
        <f t="shared" si="13"/>
        <v>0</v>
      </c>
      <c r="CF213" s="19" t="e">
        <f t="shared" si="16"/>
        <v>#N/A</v>
      </c>
    </row>
    <row r="214" spans="1:84">
      <c r="A214" s="2">
        <v>42551</v>
      </c>
      <c r="B214" s="3">
        <v>11536.676398015023</v>
      </c>
      <c r="C214" s="3">
        <v>42154.094937801361</v>
      </c>
      <c r="D214" s="4">
        <f t="shared" si="14"/>
        <v>27.367866431570796</v>
      </c>
      <c r="J214" s="3">
        <v>171.2</v>
      </c>
      <c r="K214" s="3">
        <v>800</v>
      </c>
      <c r="L214" s="4">
        <v>21.4</v>
      </c>
      <c r="N214" s="3">
        <v>79.807998046874999</v>
      </c>
      <c r="O214" s="3">
        <v>249.39999389648438</v>
      </c>
      <c r="P214" s="4">
        <v>32</v>
      </c>
      <c r="R214" s="3">
        <v>308.39534179687502</v>
      </c>
      <c r="S214" s="3">
        <v>607.12899780273438</v>
      </c>
      <c r="T214" s="4">
        <v>50.795686404864725</v>
      </c>
      <c r="V214" s="3">
        <v>18.675000000000001</v>
      </c>
      <c r="W214" s="3">
        <v>225</v>
      </c>
      <c r="X214" s="4">
        <v>8.3000000000000007</v>
      </c>
      <c r="Z214" s="3">
        <v>7221.0596658372879</v>
      </c>
      <c r="AA214" s="3">
        <v>26231.508855342865</v>
      </c>
      <c r="AB214" s="4">
        <v>27.528190260265923</v>
      </c>
      <c r="AD214" s="3">
        <v>40.636860351562497</v>
      </c>
      <c r="AE214" s="3">
        <v>88.34100341796875</v>
      </c>
      <c r="AF214" s="4">
        <v>45.99999861819191</v>
      </c>
      <c r="AG214"/>
      <c r="AH214" s="3"/>
      <c r="AI214" s="3"/>
      <c r="AJ214" s="4"/>
      <c r="AL214" s="3">
        <v>231.77427246093751</v>
      </c>
      <c r="AM214" s="3">
        <v>784.81901550292969</v>
      </c>
      <c r="AN214" s="4">
        <v>29.532193777492932</v>
      </c>
      <c r="AP214" s="3"/>
      <c r="AQ214" s="3"/>
      <c r="AR214" s="4"/>
      <c r="AT214" s="3"/>
      <c r="AU214" s="3"/>
      <c r="AV214" s="4"/>
      <c r="AX214" s="3">
        <v>924.81585937499995</v>
      </c>
      <c r="AY214" s="3">
        <v>7208.715087890625</v>
      </c>
      <c r="AZ214" s="4">
        <v>12.82913595695477</v>
      </c>
      <c r="BB214" s="3">
        <v>215.76093750000001</v>
      </c>
      <c r="BC214" s="3">
        <v>384.375</v>
      </c>
      <c r="BD214" s="4">
        <v>56.132926829268293</v>
      </c>
      <c r="BF214" s="3"/>
      <c r="BG214" s="3"/>
      <c r="BH214" s="4"/>
      <c r="BJ214" s="3">
        <v>57.277840576171876</v>
      </c>
      <c r="BK214" s="3">
        <v>364.41398620605469</v>
      </c>
      <c r="BL214" s="4">
        <v>15.717794251668657</v>
      </c>
      <c r="BN214" s="3">
        <v>280.14890136718748</v>
      </c>
      <c r="BO214" s="3">
        <v>400.39299774169922</v>
      </c>
      <c r="BP214" s="4">
        <v>69.968481703547823</v>
      </c>
      <c r="BR214" s="3">
        <v>1987.1237207031249</v>
      </c>
      <c r="BS214" s="3">
        <v>4810</v>
      </c>
      <c r="BT214" s="4">
        <v>41.31234346576143</v>
      </c>
      <c r="BV214" s="3"/>
      <c r="BW214" s="3"/>
      <c r="BX214" s="4"/>
      <c r="BZ214" s="3"/>
      <c r="CA214" s="3"/>
      <c r="CB214" s="4"/>
      <c r="CD214" s="18">
        <f t="shared" si="12"/>
        <v>0</v>
      </c>
      <c r="CE214" s="18">
        <f t="shared" si="13"/>
        <v>0</v>
      </c>
      <c r="CF214" s="19" t="e">
        <f t="shared" si="16"/>
        <v>#N/A</v>
      </c>
    </row>
    <row r="215" spans="1:84">
      <c r="A215" s="2">
        <v>42582</v>
      </c>
      <c r="B215" s="3">
        <v>12423.442992863655</v>
      </c>
      <c r="C215" s="3">
        <v>46194.564969539642</v>
      </c>
      <c r="D215" s="4">
        <f t="shared" si="14"/>
        <v>26.893733063739383</v>
      </c>
      <c r="J215" s="3">
        <v>171.2</v>
      </c>
      <c r="K215" s="3">
        <v>800</v>
      </c>
      <c r="L215" s="4">
        <v>21.4</v>
      </c>
      <c r="N215" s="3">
        <v>79.807998046874999</v>
      </c>
      <c r="O215" s="3">
        <v>249.39999389648438</v>
      </c>
      <c r="P215" s="4">
        <v>32</v>
      </c>
      <c r="R215" s="3">
        <v>308.39534179687502</v>
      </c>
      <c r="S215" s="3">
        <v>607.12899780273438</v>
      </c>
      <c r="T215" s="4">
        <v>50.795686404864725</v>
      </c>
      <c r="V215" s="3">
        <v>18.675000000000001</v>
      </c>
      <c r="W215" s="3">
        <v>225</v>
      </c>
      <c r="X215" s="4">
        <v>8.3000000000000007</v>
      </c>
      <c r="Z215" s="3">
        <v>8107.8262606859207</v>
      </c>
      <c r="AA215" s="3">
        <v>30271.978887081146</v>
      </c>
      <c r="AB215" s="4">
        <v>26.78327139077787</v>
      </c>
      <c r="AD215" s="3">
        <v>40.636860351562497</v>
      </c>
      <c r="AE215" s="3">
        <v>88.34100341796875</v>
      </c>
      <c r="AF215" s="4">
        <v>45.99999861819191</v>
      </c>
      <c r="AG215"/>
      <c r="AH215" s="3"/>
      <c r="AI215" s="3"/>
      <c r="AJ215" s="4"/>
      <c r="AL215" s="3">
        <v>231.77427246093751</v>
      </c>
      <c r="AM215" s="3">
        <v>784.81901550292969</v>
      </c>
      <c r="AN215" s="4">
        <v>29.532193777492932</v>
      </c>
      <c r="AP215" s="3"/>
      <c r="AQ215" s="3"/>
      <c r="AR215" s="4"/>
      <c r="AT215" s="3"/>
      <c r="AU215" s="3"/>
      <c r="AV215" s="4"/>
      <c r="AX215" s="3">
        <v>924.81585937499995</v>
      </c>
      <c r="AY215" s="3">
        <v>7208.715087890625</v>
      </c>
      <c r="AZ215" s="4">
        <v>12.82913595695477</v>
      </c>
      <c r="BB215" s="3">
        <v>215.76093750000001</v>
      </c>
      <c r="BC215" s="3">
        <v>384.375</v>
      </c>
      <c r="BD215" s="4">
        <v>56.132926829268293</v>
      </c>
      <c r="BF215" s="3"/>
      <c r="BG215" s="3"/>
      <c r="BH215" s="4"/>
      <c r="BJ215" s="3">
        <v>57.277840576171876</v>
      </c>
      <c r="BK215" s="3">
        <v>364.41398620605469</v>
      </c>
      <c r="BL215" s="4">
        <v>15.717794251668657</v>
      </c>
      <c r="BN215" s="3">
        <v>280.14890136718748</v>
      </c>
      <c r="BO215" s="3">
        <v>400.39299774169922</v>
      </c>
      <c r="BP215" s="4">
        <v>69.968481703547823</v>
      </c>
      <c r="BR215" s="3">
        <v>1987.1237207031249</v>
      </c>
      <c r="BS215" s="3">
        <v>4810</v>
      </c>
      <c r="BT215" s="4">
        <v>41.31234346576143</v>
      </c>
      <c r="BV215" s="3"/>
      <c r="BW215" s="3"/>
      <c r="BX215" s="4"/>
      <c r="BZ215" s="3"/>
      <c r="CA215" s="3"/>
      <c r="CB215" s="4"/>
      <c r="CD215" s="18">
        <f t="shared" si="12"/>
        <v>0</v>
      </c>
      <c r="CE215" s="18">
        <f t="shared" si="13"/>
        <v>0</v>
      </c>
      <c r="CF215" s="19" t="e">
        <f t="shared" si="16"/>
        <v>#N/A</v>
      </c>
    </row>
    <row r="216" spans="1:84">
      <c r="A216" s="2">
        <v>42613</v>
      </c>
      <c r="B216" s="3">
        <v>13188.484430327415</v>
      </c>
      <c r="C216" s="3">
        <v>49782.713969707489</v>
      </c>
      <c r="D216" s="4">
        <f t="shared" si="14"/>
        <v>26.492096108606162</v>
      </c>
      <c r="J216" s="3">
        <v>171.2</v>
      </c>
      <c r="K216" s="3">
        <v>800</v>
      </c>
      <c r="L216" s="4">
        <v>21.4</v>
      </c>
      <c r="N216" s="3">
        <v>79.807998046874999</v>
      </c>
      <c r="O216" s="3">
        <v>249.39999389648438</v>
      </c>
      <c r="P216" s="4">
        <v>32</v>
      </c>
      <c r="R216" s="3">
        <v>308.39534179687502</v>
      </c>
      <c r="S216" s="3">
        <v>607.12899780273438</v>
      </c>
      <c r="T216" s="4">
        <v>50.795686404864725</v>
      </c>
      <c r="V216" s="3">
        <v>18.675000000000001</v>
      </c>
      <c r="W216" s="3">
        <v>225</v>
      </c>
      <c r="X216" s="4">
        <v>8.3000000000000007</v>
      </c>
      <c r="Z216" s="3">
        <v>8312.0223255300516</v>
      </c>
      <c r="AA216" s="3">
        <v>32925.457883358002</v>
      </c>
      <c r="AB216" s="4">
        <v>25.244971094939029</v>
      </c>
      <c r="AD216" s="3">
        <v>40.636860351562497</v>
      </c>
      <c r="AE216" s="3">
        <v>88.34100341796875</v>
      </c>
      <c r="AF216" s="4">
        <v>45.99999861819191</v>
      </c>
      <c r="AG216"/>
      <c r="AH216" s="3"/>
      <c r="AI216" s="3"/>
      <c r="AJ216" s="4"/>
      <c r="AL216" s="3">
        <v>231.77427246093751</v>
      </c>
      <c r="AM216" s="3">
        <v>784.81901550292969</v>
      </c>
      <c r="AN216" s="4">
        <v>29.532193777492932</v>
      </c>
      <c r="AP216" s="3"/>
      <c r="AQ216" s="3"/>
      <c r="AR216" s="4"/>
      <c r="AT216" s="3"/>
      <c r="AU216" s="3"/>
      <c r="AV216" s="4"/>
      <c r="AX216" s="3">
        <v>972.37642730712889</v>
      </c>
      <c r="AY216" s="3">
        <v>7606.8150844573975</v>
      </c>
      <c r="AZ216" s="4">
        <v>12.78296391473922</v>
      </c>
      <c r="BB216" s="3">
        <v>215.76093750000001</v>
      </c>
      <c r="BC216" s="3">
        <v>384.375</v>
      </c>
      <c r="BD216" s="4">
        <v>56.132926829268293</v>
      </c>
      <c r="BF216" s="3"/>
      <c r="BG216" s="3"/>
      <c r="BH216" s="4"/>
      <c r="BJ216" s="3">
        <v>570.56264526367193</v>
      </c>
      <c r="BK216" s="3">
        <v>900.98399353027344</v>
      </c>
      <c r="BL216" s="4">
        <v>63.326612832273455</v>
      </c>
      <c r="BN216" s="3">
        <v>280.14890136718748</v>
      </c>
      <c r="BO216" s="3">
        <v>400.39299774169922</v>
      </c>
      <c r="BP216" s="4">
        <v>69.968481703547823</v>
      </c>
      <c r="BR216" s="3">
        <v>1987.1237207031249</v>
      </c>
      <c r="BS216" s="3">
        <v>4810</v>
      </c>
      <c r="BT216" s="4">
        <v>41.31234346576143</v>
      </c>
      <c r="BV216" s="3"/>
      <c r="BW216" s="3"/>
      <c r="BX216" s="4"/>
      <c r="BZ216" s="3"/>
      <c r="CA216" s="3"/>
      <c r="CB216" s="4"/>
      <c r="CD216" s="18">
        <f t="shared" si="12"/>
        <v>0</v>
      </c>
      <c r="CE216" s="18">
        <f t="shared" si="13"/>
        <v>0</v>
      </c>
      <c r="CF216" s="19" t="e">
        <f t="shared" ref="CF216" si="17">IFERROR((CD216/CE216)*100, NA())</f>
        <v>#N/A</v>
      </c>
    </row>
    <row r="217" spans="1:84">
      <c r="A217" s="2">
        <v>42643</v>
      </c>
      <c r="B217" s="3">
        <v>12640.95090493679</v>
      </c>
      <c r="C217" s="3">
        <v>48781.017021656036</v>
      </c>
      <c r="D217" s="4">
        <f t="shared" si="14"/>
        <v>25.913668219186402</v>
      </c>
      <c r="J217" s="3">
        <v>171.2</v>
      </c>
      <c r="K217" s="3">
        <v>800</v>
      </c>
      <c r="L217" s="4">
        <v>21.4</v>
      </c>
      <c r="N217" s="3">
        <v>79.807998046874999</v>
      </c>
      <c r="O217" s="3">
        <v>249.39999389648438</v>
      </c>
      <c r="P217" s="4">
        <v>32</v>
      </c>
      <c r="R217" s="3">
        <v>308.39534179687502</v>
      </c>
      <c r="S217" s="3">
        <v>607.12899780273438</v>
      </c>
      <c r="T217" s="4">
        <v>50.795686404864725</v>
      </c>
      <c r="V217" s="3"/>
      <c r="W217" s="3"/>
      <c r="X217" s="4"/>
      <c r="Z217" s="3">
        <v>9592.2363355398174</v>
      </c>
      <c r="AA217" s="3">
        <v>36427.882929325104</v>
      </c>
      <c r="AB217" s="4">
        <v>26.332126833036167</v>
      </c>
      <c r="AD217" s="3">
        <v>40.636860351562497</v>
      </c>
      <c r="AE217" s="3">
        <v>88.34100341796875</v>
      </c>
      <c r="AF217" s="4">
        <v>45.99999861819191</v>
      </c>
      <c r="AG217"/>
      <c r="AH217" s="3"/>
      <c r="AI217" s="3"/>
      <c r="AJ217" s="4"/>
      <c r="AL217" s="3">
        <v>231.77427246093751</v>
      </c>
      <c r="AM217" s="3">
        <v>784.81901550292969</v>
      </c>
      <c r="AN217" s="4">
        <v>29.532193777492932</v>
      </c>
      <c r="AP217" s="3"/>
      <c r="AQ217" s="3"/>
      <c r="AR217" s="4"/>
      <c r="AT217" s="3"/>
      <c r="AU217" s="3"/>
      <c r="AV217" s="4"/>
      <c r="AX217" s="3">
        <v>972.37642730712889</v>
      </c>
      <c r="AY217" s="3">
        <v>7606.8150844573975</v>
      </c>
      <c r="AZ217" s="4">
        <v>12.78296391473922</v>
      </c>
      <c r="BB217" s="3">
        <v>215.76093750000001</v>
      </c>
      <c r="BC217" s="3">
        <v>384.375</v>
      </c>
      <c r="BD217" s="4">
        <v>56.132926829268293</v>
      </c>
      <c r="BF217" s="3"/>
      <c r="BG217" s="3"/>
      <c r="BH217" s="4"/>
      <c r="BJ217" s="3">
        <v>603.91636474609379</v>
      </c>
      <c r="BK217" s="3">
        <v>1230.8319931030273</v>
      </c>
      <c r="BL217" s="4">
        <v>49.065702559743478</v>
      </c>
      <c r="BN217" s="3"/>
      <c r="BO217" s="3"/>
      <c r="BP217" s="4"/>
      <c r="BR217" s="3">
        <v>424.84636718749999</v>
      </c>
      <c r="BS217" s="3">
        <v>601.42300415039063</v>
      </c>
      <c r="BT217" s="4">
        <v>70.640192386333084</v>
      </c>
      <c r="BV217" s="3"/>
      <c r="BW217" s="3"/>
      <c r="BX217" s="4"/>
      <c r="BZ217" s="3"/>
      <c r="CA217" s="3"/>
      <c r="CB217" s="4"/>
      <c r="CD217" s="18">
        <f t="shared" si="12"/>
        <v>0</v>
      </c>
      <c r="CE217" s="18">
        <f t="shared" si="13"/>
        <v>0</v>
      </c>
      <c r="CF217" s="19" t="e">
        <f t="shared" ref="CF217:CF220" si="18">IFERROR((CD217/CE217)*100, NA())</f>
        <v>#N/A</v>
      </c>
    </row>
    <row r="218" spans="1:84">
      <c r="A218" s="2">
        <v>42674</v>
      </c>
      <c r="B218" s="3">
        <v>13370.829527983666</v>
      </c>
      <c r="C218" s="3">
        <v>50612.515022754669</v>
      </c>
      <c r="D218" s="4">
        <f t="shared" si="14"/>
        <v>26.418030247997613</v>
      </c>
      <c r="J218" s="3">
        <v>171.2</v>
      </c>
      <c r="K218" s="3">
        <v>800</v>
      </c>
      <c r="L218" s="4">
        <v>21.4</v>
      </c>
      <c r="N218" s="3">
        <v>79.807998046874999</v>
      </c>
      <c r="O218" s="3">
        <v>249.39999389648438</v>
      </c>
      <c r="P218" s="4">
        <v>32</v>
      </c>
      <c r="R218" s="3">
        <v>308.39534179687502</v>
      </c>
      <c r="S218" s="3">
        <v>607.12899780273438</v>
      </c>
      <c r="T218" s="4">
        <v>50.795686404864725</v>
      </c>
      <c r="V218" s="3"/>
      <c r="W218" s="3"/>
      <c r="X218" s="4"/>
      <c r="Z218" s="3">
        <v>10021.986335539817</v>
      </c>
      <c r="AA218" s="3">
        <v>37877.882929325104</v>
      </c>
      <c r="AB218" s="4">
        <v>26.458676041212385</v>
      </c>
      <c r="AD218" s="3">
        <v>40.636860351562497</v>
      </c>
      <c r="AE218" s="3">
        <v>88.34100341796875</v>
      </c>
      <c r="AF218" s="4">
        <v>45.99999861819191</v>
      </c>
      <c r="AG218"/>
      <c r="AH218" s="3"/>
      <c r="AI218" s="3"/>
      <c r="AJ218" s="4"/>
      <c r="AL218" s="3">
        <v>231.77427246093751</v>
      </c>
      <c r="AM218" s="3">
        <v>784.81901550292969</v>
      </c>
      <c r="AN218" s="4">
        <v>29.532193777492932</v>
      </c>
      <c r="AP218" s="3"/>
      <c r="AQ218" s="3"/>
      <c r="AR218" s="4"/>
      <c r="AT218" s="3"/>
      <c r="AU218" s="3"/>
      <c r="AV218" s="4"/>
      <c r="AX218" s="3">
        <v>1272.505050354004</v>
      </c>
      <c r="AY218" s="3">
        <v>7988.3130855560303</v>
      </c>
      <c r="AZ218" s="4">
        <v>15.929584090223859</v>
      </c>
      <c r="BB218" s="3">
        <v>215.76093750000001</v>
      </c>
      <c r="BC218" s="3">
        <v>384.375</v>
      </c>
      <c r="BD218" s="4">
        <v>56.132926829268293</v>
      </c>
      <c r="BF218" s="3"/>
      <c r="BG218" s="3"/>
      <c r="BH218" s="4"/>
      <c r="BJ218" s="3">
        <v>603.91636474609379</v>
      </c>
      <c r="BK218" s="3">
        <v>1230.8319931030273</v>
      </c>
      <c r="BL218" s="4">
        <v>49.065702559743478</v>
      </c>
      <c r="BN218" s="3"/>
      <c r="BO218" s="3"/>
      <c r="BP218" s="4"/>
      <c r="BR218" s="3">
        <v>424.84636718749999</v>
      </c>
      <c r="BS218" s="3">
        <v>601.42300415039063</v>
      </c>
      <c r="BT218" s="4">
        <v>70.640192386333084</v>
      </c>
      <c r="BV218" s="3"/>
      <c r="BW218" s="3"/>
      <c r="BX218" s="4"/>
      <c r="BZ218" s="3"/>
      <c r="CA218" s="3"/>
      <c r="CB218" s="4"/>
      <c r="CD218" s="18">
        <f t="shared" si="12"/>
        <v>0</v>
      </c>
      <c r="CE218" s="18">
        <f t="shared" si="13"/>
        <v>0</v>
      </c>
      <c r="CF218" s="19" t="e">
        <f t="shared" si="18"/>
        <v>#N/A</v>
      </c>
    </row>
    <row r="219" spans="1:84">
      <c r="A219" s="2">
        <v>42704</v>
      </c>
      <c r="B219" s="3">
        <v>13370.829527983666</v>
      </c>
      <c r="C219" s="3">
        <v>50612.515022754669</v>
      </c>
      <c r="D219" s="4">
        <f t="shared" si="14"/>
        <v>26.418030247997613</v>
      </c>
      <c r="J219" s="3">
        <v>171.2</v>
      </c>
      <c r="K219" s="3">
        <v>800</v>
      </c>
      <c r="L219" s="4">
        <v>21.4</v>
      </c>
      <c r="N219" s="3">
        <v>79.807998046874999</v>
      </c>
      <c r="O219" s="3">
        <v>249.39999389648438</v>
      </c>
      <c r="P219" s="4">
        <v>32</v>
      </c>
      <c r="R219" s="3">
        <v>308.39534179687502</v>
      </c>
      <c r="S219" s="3">
        <v>607.12899780273438</v>
      </c>
      <c r="T219" s="4">
        <v>50.795686404864725</v>
      </c>
      <c r="V219" s="3"/>
      <c r="W219" s="3"/>
      <c r="X219" s="4"/>
      <c r="Z219" s="3">
        <v>10021.986335539817</v>
      </c>
      <c r="AA219" s="3">
        <v>37877.882929325104</v>
      </c>
      <c r="AB219" s="4">
        <v>26.458676041212385</v>
      </c>
      <c r="AD219" s="3">
        <v>40.636860351562497</v>
      </c>
      <c r="AE219" s="3">
        <v>88.34100341796875</v>
      </c>
      <c r="AF219" s="4">
        <v>45.99999861819191</v>
      </c>
      <c r="AG219"/>
      <c r="AH219" s="3"/>
      <c r="AI219" s="3"/>
      <c r="AJ219" s="4"/>
      <c r="AL219" s="3">
        <v>231.77427246093751</v>
      </c>
      <c r="AM219" s="3">
        <v>784.81901550292969</v>
      </c>
      <c r="AN219" s="4">
        <v>29.532193777492932</v>
      </c>
      <c r="AP219" s="3"/>
      <c r="AQ219" s="3"/>
      <c r="AR219" s="4"/>
      <c r="AT219" s="3"/>
      <c r="AU219" s="3"/>
      <c r="AV219" s="4"/>
      <c r="AX219" s="3">
        <v>1272.505050354004</v>
      </c>
      <c r="AY219" s="3">
        <v>7988.3130855560303</v>
      </c>
      <c r="AZ219" s="4">
        <v>15.929584090223859</v>
      </c>
      <c r="BB219" s="3">
        <v>215.76093750000001</v>
      </c>
      <c r="BC219" s="3">
        <v>384.375</v>
      </c>
      <c r="BD219" s="4">
        <v>56.132926829268293</v>
      </c>
      <c r="BF219" s="3"/>
      <c r="BG219" s="3"/>
      <c r="BH219" s="4"/>
      <c r="BJ219" s="3">
        <v>603.91636474609379</v>
      </c>
      <c r="BK219" s="3">
        <v>1230.8319931030273</v>
      </c>
      <c r="BL219" s="4">
        <v>49.065702559743478</v>
      </c>
      <c r="BN219" s="3"/>
      <c r="BO219" s="3"/>
      <c r="BP219" s="4"/>
      <c r="BR219" s="3">
        <v>424.84636718749999</v>
      </c>
      <c r="BS219" s="3">
        <v>601.42300415039063</v>
      </c>
      <c r="BT219" s="4">
        <v>70.640192386333084</v>
      </c>
      <c r="BV219" s="3"/>
      <c r="BW219" s="3"/>
      <c r="BX219" s="4"/>
      <c r="BZ219" s="3"/>
      <c r="CA219" s="3"/>
      <c r="CB219" s="4"/>
      <c r="CD219" s="18">
        <f t="shared" si="12"/>
        <v>0</v>
      </c>
      <c r="CE219" s="18">
        <f t="shared" si="13"/>
        <v>0</v>
      </c>
      <c r="CF219" s="19" t="e">
        <f t="shared" si="18"/>
        <v>#N/A</v>
      </c>
    </row>
    <row r="220" spans="1:84">
      <c r="A220" s="2">
        <v>42735</v>
      </c>
      <c r="B220" s="3">
        <v>14204.358734526635</v>
      </c>
      <c r="C220" s="3">
        <v>52850.803528308868</v>
      </c>
      <c r="D220" s="4">
        <f t="shared" si="14"/>
        <v>26.876334485469549</v>
      </c>
      <c r="J220" s="3">
        <v>171.2</v>
      </c>
      <c r="K220" s="3">
        <v>800</v>
      </c>
      <c r="L220" s="4">
        <v>21.4</v>
      </c>
      <c r="N220" s="3">
        <v>79.807998046874999</v>
      </c>
      <c r="O220" s="3">
        <v>249.39999389648438</v>
      </c>
      <c r="P220" s="4">
        <v>32</v>
      </c>
      <c r="R220" s="3">
        <v>308.39534179687502</v>
      </c>
      <c r="S220" s="3">
        <v>607.12899780273438</v>
      </c>
      <c r="T220" s="4">
        <v>50.795686404864725</v>
      </c>
      <c r="V220" s="3"/>
      <c r="W220" s="3"/>
      <c r="X220" s="4"/>
      <c r="Z220" s="3">
        <v>10521.236335539817</v>
      </c>
      <c r="AA220" s="3">
        <v>39102.882929325104</v>
      </c>
      <c r="AB220" s="4">
        <v>26.906548948209245</v>
      </c>
      <c r="AD220" s="3">
        <v>40.636860351562497</v>
      </c>
      <c r="AE220" s="3">
        <v>88.34100341796875</v>
      </c>
      <c r="AF220" s="4">
        <v>45.99999861819191</v>
      </c>
      <c r="AG220"/>
      <c r="AH220" s="3"/>
      <c r="AI220" s="3"/>
      <c r="AJ220" s="4"/>
      <c r="AL220" s="3">
        <v>231.77427246093751</v>
      </c>
      <c r="AM220" s="3">
        <v>784.81901550292969</v>
      </c>
      <c r="AN220" s="4">
        <v>29.532193777492932</v>
      </c>
      <c r="AP220" s="3"/>
      <c r="AQ220" s="3"/>
      <c r="AR220" s="4"/>
      <c r="AT220" s="3"/>
      <c r="AU220" s="3"/>
      <c r="AV220" s="4"/>
      <c r="AX220" s="3">
        <v>1272.505050354004</v>
      </c>
      <c r="AY220" s="3">
        <v>7988.3130855560303</v>
      </c>
      <c r="AZ220" s="4">
        <v>15.929584090223859</v>
      </c>
      <c r="BB220" s="3">
        <v>236.03143676757813</v>
      </c>
      <c r="BC220" s="3">
        <v>441.47499847412109</v>
      </c>
      <c r="BD220" s="4">
        <v>53.464281688290015</v>
      </c>
      <c r="BF220" s="3"/>
      <c r="BG220" s="3"/>
      <c r="BH220" s="4"/>
      <c r="BJ220" s="3">
        <v>603.91636474609379</v>
      </c>
      <c r="BK220" s="3">
        <v>1230.8319931030273</v>
      </c>
      <c r="BL220" s="4">
        <v>49.065702559743478</v>
      </c>
      <c r="BN220" s="3"/>
      <c r="BO220" s="3"/>
      <c r="BP220" s="4"/>
      <c r="BR220" s="3">
        <v>424.84636718749999</v>
      </c>
      <c r="BS220" s="3">
        <v>601.42300415039063</v>
      </c>
      <c r="BT220" s="4">
        <v>70.640192386333084</v>
      </c>
      <c r="BV220" s="3">
        <v>14.758707275390625</v>
      </c>
      <c r="BW220" s="3">
        <v>131.18850708007813</v>
      </c>
      <c r="BX220" s="4">
        <v>11.250000174467901</v>
      </c>
      <c r="BZ220" s="3">
        <v>299.25</v>
      </c>
      <c r="CA220" s="3">
        <v>825</v>
      </c>
      <c r="CB220" s="4">
        <v>36.272727272727273</v>
      </c>
      <c r="CD220" s="18">
        <f t="shared" si="12"/>
        <v>0</v>
      </c>
      <c r="CE220" s="18">
        <f t="shared" si="13"/>
        <v>0</v>
      </c>
      <c r="CF220" s="19" t="e">
        <f t="shared" si="18"/>
        <v>#N/A</v>
      </c>
    </row>
    <row r="221" spans="1:84">
      <c r="A221" s="2">
        <v>42766</v>
      </c>
      <c r="B221" s="3">
        <v>15225.535028471946</v>
      </c>
      <c r="C221" s="3">
        <v>53942.271500110626</v>
      </c>
      <c r="D221" s="4">
        <f t="shared" si="14"/>
        <v>28.22560972138654</v>
      </c>
      <c r="J221" s="3">
        <v>171.2</v>
      </c>
      <c r="K221" s="3">
        <v>800</v>
      </c>
      <c r="L221" s="4">
        <v>21.4</v>
      </c>
      <c r="N221" s="3">
        <v>79.807998046874999</v>
      </c>
      <c r="O221" s="3">
        <v>249.39999389648438</v>
      </c>
      <c r="P221" s="4">
        <v>32</v>
      </c>
      <c r="R221" s="3">
        <v>308.39534179687502</v>
      </c>
      <c r="S221" s="3">
        <v>607.12899780273438</v>
      </c>
      <c r="T221" s="4">
        <v>50.795686404864725</v>
      </c>
      <c r="V221" s="3"/>
      <c r="W221" s="3"/>
      <c r="X221" s="4"/>
      <c r="Z221" s="3">
        <v>11696.186901946068</v>
      </c>
      <c r="AA221" s="3">
        <v>40829.169916629791</v>
      </c>
      <c r="AB221" s="4">
        <v>28.646643872086635</v>
      </c>
      <c r="AD221" s="3">
        <v>40.636860351562497</v>
      </c>
      <c r="AE221" s="3">
        <v>88.34100341796875</v>
      </c>
      <c r="AF221" s="4">
        <v>45.99999861819191</v>
      </c>
      <c r="AG221"/>
      <c r="AH221" s="3"/>
      <c r="AI221" s="3"/>
      <c r="AJ221" s="4"/>
      <c r="AL221" s="3">
        <v>78</v>
      </c>
      <c r="AM221" s="3">
        <v>150</v>
      </c>
      <c r="AN221" s="4">
        <v>52</v>
      </c>
      <c r="AP221" s="3"/>
      <c r="AQ221" s="3"/>
      <c r="AR221" s="4"/>
      <c r="AT221" s="3"/>
      <c r="AU221" s="3"/>
      <c r="AV221" s="4"/>
      <c r="AX221" s="3">
        <v>1272.505050354004</v>
      </c>
      <c r="AY221" s="3">
        <v>7988.3130855560303</v>
      </c>
      <c r="AZ221" s="4">
        <v>15.929584090223859</v>
      </c>
      <c r="BB221" s="3">
        <v>236.03143676757813</v>
      </c>
      <c r="BC221" s="3">
        <v>441.47499847412109</v>
      </c>
      <c r="BD221" s="4">
        <v>53.464281688290015</v>
      </c>
      <c r="BF221" s="3"/>
      <c r="BG221" s="3"/>
      <c r="BH221" s="4"/>
      <c r="BJ221" s="3">
        <v>603.91636474609379</v>
      </c>
      <c r="BK221" s="3">
        <v>1230.8319931030273</v>
      </c>
      <c r="BL221" s="4">
        <v>49.065702559743478</v>
      </c>
      <c r="BN221" s="3"/>
      <c r="BO221" s="3"/>
      <c r="BP221" s="4"/>
      <c r="BR221" s="3">
        <v>424.84636718749999</v>
      </c>
      <c r="BS221" s="3">
        <v>601.42300415039063</v>
      </c>
      <c r="BT221" s="4">
        <v>70.640192386333084</v>
      </c>
      <c r="BV221" s="3">
        <v>14.758707275390625</v>
      </c>
      <c r="BW221" s="3">
        <v>131.18850708007813</v>
      </c>
      <c r="BX221" s="4">
        <v>11.250000174467901</v>
      </c>
      <c r="BZ221" s="3">
        <v>299.25</v>
      </c>
      <c r="CA221" s="3">
        <v>825</v>
      </c>
      <c r="CB221" s="4">
        <v>36.272727272727273</v>
      </c>
      <c r="CD221" s="18">
        <f t="shared" si="12"/>
        <v>0</v>
      </c>
      <c r="CE221" s="18">
        <f t="shared" si="13"/>
        <v>0</v>
      </c>
      <c r="CF221" s="19" t="e">
        <f t="shared" ref="CF221" si="19">IFERROR((CD221/CE221)*100, NA())</f>
        <v>#N/A</v>
      </c>
    </row>
    <row r="222" spans="1:84">
      <c r="A222" s="2">
        <v>42794</v>
      </c>
      <c r="B222" s="3">
        <v>15786.804435210228</v>
      </c>
      <c r="C222" s="3">
        <v>54355.37153673172</v>
      </c>
      <c r="D222" s="4">
        <f t="shared" si="14"/>
        <v>29.043687843329309</v>
      </c>
      <c r="J222" s="3">
        <v>171.2</v>
      </c>
      <c r="K222" s="3">
        <v>800</v>
      </c>
      <c r="L222" s="4">
        <v>21.4</v>
      </c>
      <c r="N222" s="3">
        <v>79.807998046874999</v>
      </c>
      <c r="O222" s="3">
        <v>249.39999389648438</v>
      </c>
      <c r="P222" s="4">
        <v>32</v>
      </c>
      <c r="R222" s="3">
        <v>308.39534179687502</v>
      </c>
      <c r="S222" s="3">
        <v>607.12899780273438</v>
      </c>
      <c r="T222" s="4">
        <v>50.795686404864725</v>
      </c>
      <c r="V222" s="3"/>
      <c r="W222" s="3"/>
      <c r="X222" s="4"/>
      <c r="Z222" s="3">
        <v>11696.186901946068</v>
      </c>
      <c r="AA222" s="3">
        <v>40829.169916629791</v>
      </c>
      <c r="AB222" s="4">
        <v>28.646643872086635</v>
      </c>
      <c r="AD222" s="3">
        <v>40.636860351562497</v>
      </c>
      <c r="AE222" s="3">
        <v>88.34100341796875</v>
      </c>
      <c r="AF222" s="4">
        <v>45.99999861819191</v>
      </c>
      <c r="AG222"/>
      <c r="AH222" s="3"/>
      <c r="AI222" s="3"/>
      <c r="AJ222" s="4"/>
      <c r="AL222" s="3">
        <v>78</v>
      </c>
      <c r="AM222" s="3">
        <v>150</v>
      </c>
      <c r="AN222" s="4">
        <v>52</v>
      </c>
      <c r="AP222" s="3"/>
      <c r="AQ222" s="3"/>
      <c r="AR222" s="4"/>
      <c r="AT222" s="3"/>
      <c r="AU222" s="3"/>
      <c r="AV222" s="4"/>
      <c r="AX222" s="3">
        <v>1272.505050354004</v>
      </c>
      <c r="AY222" s="3">
        <v>7988.3130855560303</v>
      </c>
      <c r="AZ222" s="4">
        <v>15.929584090223859</v>
      </c>
      <c r="BB222" s="3">
        <v>834.65284301757811</v>
      </c>
      <c r="BC222" s="3">
        <v>1179.3750228881836</v>
      </c>
      <c r="BD222" s="4">
        <v>70.770774929045743</v>
      </c>
      <c r="BF222" s="3"/>
      <c r="BG222" s="3"/>
      <c r="BH222" s="4"/>
      <c r="BJ222" s="3">
        <v>566.56436523437503</v>
      </c>
      <c r="BK222" s="3">
        <v>906.03200531005859</v>
      </c>
      <c r="BL222" s="4">
        <v>62.532489129949411</v>
      </c>
      <c r="BN222" s="3"/>
      <c r="BO222" s="3"/>
      <c r="BP222" s="4"/>
      <c r="BR222" s="3">
        <v>424.84636718749999</v>
      </c>
      <c r="BS222" s="3">
        <v>601.42300415039063</v>
      </c>
      <c r="BT222" s="4">
        <v>70.640192386333084</v>
      </c>
      <c r="BV222" s="3">
        <v>14.758707275390625</v>
      </c>
      <c r="BW222" s="3">
        <v>131.18850708007813</v>
      </c>
      <c r="BX222" s="4">
        <v>11.250000174467901</v>
      </c>
      <c r="BZ222" s="3">
        <v>299.25</v>
      </c>
      <c r="CA222" s="3">
        <v>825</v>
      </c>
      <c r="CB222" s="4">
        <v>36.272727272727273</v>
      </c>
      <c r="CD222" s="18">
        <f t="shared" si="12"/>
        <v>0</v>
      </c>
      <c r="CE222" s="18">
        <f t="shared" si="13"/>
        <v>0</v>
      </c>
      <c r="CF222" s="19" t="e">
        <f t="shared" ref="CF222" si="20">IFERROR((CD222/CE222)*100, NA())</f>
        <v>#N/A</v>
      </c>
    </row>
    <row r="223" spans="1:84">
      <c r="A223" s="2">
        <v>42825</v>
      </c>
      <c r="B223" s="3">
        <v>15472.426930327416</v>
      </c>
      <c r="C223" s="3">
        <v>53238.201523303986</v>
      </c>
      <c r="D223" s="4">
        <f t="shared" si="14"/>
        <v>29.062640148643382</v>
      </c>
      <c r="J223" s="3">
        <v>171.2</v>
      </c>
      <c r="K223" s="3">
        <v>800</v>
      </c>
      <c r="L223" s="4">
        <v>21.4</v>
      </c>
      <c r="N223" s="3">
        <v>108.327998046875</v>
      </c>
      <c r="O223" s="3">
        <v>295.39999389648438</v>
      </c>
      <c r="P223" s="4">
        <v>36.671631782374334</v>
      </c>
      <c r="R223" s="3">
        <v>128.39534179687499</v>
      </c>
      <c r="S223" s="3">
        <v>382.12899780273438</v>
      </c>
      <c r="T223" s="4">
        <v>33.599999616662494</v>
      </c>
      <c r="V223" s="3"/>
      <c r="W223" s="3"/>
      <c r="X223" s="4"/>
      <c r="Z223" s="3">
        <v>11612.081901946069</v>
      </c>
      <c r="AA223" s="3">
        <v>40206.169916629791</v>
      </c>
      <c r="AB223" s="4">
        <v>28.881343152119449</v>
      </c>
      <c r="AD223" s="3">
        <v>40.636860351562497</v>
      </c>
      <c r="AE223" s="3">
        <v>88.34100341796875</v>
      </c>
      <c r="AF223" s="4">
        <v>45.99999861819191</v>
      </c>
      <c r="AG223"/>
      <c r="AH223" s="3"/>
      <c r="AI223" s="3"/>
      <c r="AJ223" s="4"/>
      <c r="AL223" s="3">
        <v>78</v>
      </c>
      <c r="AM223" s="3">
        <v>150</v>
      </c>
      <c r="AN223" s="4">
        <v>52</v>
      </c>
      <c r="AP223" s="3"/>
      <c r="AQ223" s="3"/>
      <c r="AR223" s="4"/>
      <c r="AT223" s="3"/>
      <c r="AU223" s="3"/>
      <c r="AV223" s="4"/>
      <c r="AX223" s="3">
        <v>1193.7125454711913</v>
      </c>
      <c r="AY223" s="3">
        <v>7673.1430721282959</v>
      </c>
      <c r="AZ223" s="4">
        <v>15.557021865097218</v>
      </c>
      <c r="BB223" s="3">
        <v>834.65284301757811</v>
      </c>
      <c r="BC223" s="3">
        <v>1179.3750228881836</v>
      </c>
      <c r="BD223" s="4">
        <v>70.770774929045743</v>
      </c>
      <c r="BF223" s="3"/>
      <c r="BG223" s="3"/>
      <c r="BH223" s="4"/>
      <c r="BJ223" s="3">
        <v>566.56436523437503</v>
      </c>
      <c r="BK223" s="3">
        <v>906.03200531005859</v>
      </c>
      <c r="BL223" s="4">
        <v>62.532489129949411</v>
      </c>
      <c r="BN223" s="3"/>
      <c r="BO223" s="3"/>
      <c r="BP223" s="4"/>
      <c r="BR223" s="3">
        <v>424.84636718749999</v>
      </c>
      <c r="BS223" s="3">
        <v>601.42300415039063</v>
      </c>
      <c r="BT223" s="4">
        <v>70.640192386333084</v>
      </c>
      <c r="BV223" s="3">
        <v>14.758707275390625</v>
      </c>
      <c r="BW223" s="3">
        <v>131.18850708007813</v>
      </c>
      <c r="BX223" s="4">
        <v>11.250000174467901</v>
      </c>
      <c r="BZ223" s="3">
        <v>299.25</v>
      </c>
      <c r="CA223" s="3">
        <v>825</v>
      </c>
      <c r="CB223" s="4">
        <v>36.272727272727273</v>
      </c>
      <c r="CD223" s="18">
        <f t="shared" si="12"/>
        <v>0</v>
      </c>
      <c r="CE223" s="18">
        <f t="shared" si="13"/>
        <v>0</v>
      </c>
      <c r="CF223" s="19" t="e">
        <f t="shared" ref="CF223:CF224" si="21">IFERROR((CD223/CE223)*100, NA())</f>
        <v>#N/A</v>
      </c>
    </row>
    <row r="224" spans="1:84">
      <c r="A224" s="2">
        <v>42855</v>
      </c>
      <c r="B224" s="3">
        <v>15745.313160796166</v>
      </c>
      <c r="C224" s="3">
        <v>53691.864548206329</v>
      </c>
      <c r="D224" s="4">
        <f t="shared" si="14"/>
        <v>29.325323851734563</v>
      </c>
      <c r="J224" s="3">
        <v>171.2</v>
      </c>
      <c r="K224" s="3">
        <v>800</v>
      </c>
      <c r="L224" s="4">
        <v>21.4</v>
      </c>
      <c r="N224" s="3">
        <v>108.327998046875</v>
      </c>
      <c r="O224" s="3">
        <v>295.39999389648438</v>
      </c>
      <c r="P224" s="4">
        <v>36.671631782374334</v>
      </c>
      <c r="R224" s="3">
        <v>128.39534179687499</v>
      </c>
      <c r="S224" s="3">
        <v>382.12899780273438</v>
      </c>
      <c r="T224" s="4">
        <v>33.599999616662494</v>
      </c>
      <c r="V224" s="3"/>
      <c r="W224" s="3"/>
      <c r="X224" s="4"/>
      <c r="Z224" s="3">
        <v>11884.968132414819</v>
      </c>
      <c r="AA224" s="3">
        <v>40659.832941532135</v>
      </c>
      <c r="AB224" s="4">
        <v>29.230243394027511</v>
      </c>
      <c r="AD224" s="3">
        <v>40.636860351562497</v>
      </c>
      <c r="AE224" s="3">
        <v>88.34100341796875</v>
      </c>
      <c r="AF224" s="4">
        <v>45.99999861819191</v>
      </c>
      <c r="AG224"/>
      <c r="AH224" s="3"/>
      <c r="AI224" s="3"/>
      <c r="AJ224" s="4"/>
      <c r="AL224" s="3">
        <v>78</v>
      </c>
      <c r="AM224" s="3">
        <v>150</v>
      </c>
      <c r="AN224" s="4">
        <v>52</v>
      </c>
      <c r="AP224" s="3"/>
      <c r="AQ224" s="3"/>
      <c r="AR224" s="4"/>
      <c r="AT224" s="3"/>
      <c r="AU224" s="3"/>
      <c r="AV224" s="4"/>
      <c r="AX224" s="3">
        <v>1193.7125454711913</v>
      </c>
      <c r="AY224" s="3">
        <v>7673.1430721282959</v>
      </c>
      <c r="AZ224" s="4">
        <v>15.557021865097218</v>
      </c>
      <c r="BB224" s="3">
        <v>834.65284301757811</v>
      </c>
      <c r="BC224" s="3">
        <v>1179.3750228881836</v>
      </c>
      <c r="BD224" s="4">
        <v>70.770774929045743</v>
      </c>
      <c r="BF224" s="3"/>
      <c r="BG224" s="3"/>
      <c r="BH224" s="4"/>
      <c r="BJ224" s="3">
        <v>566.56436523437503</v>
      </c>
      <c r="BK224" s="3">
        <v>906.03200531005859</v>
      </c>
      <c r="BL224" s="4">
        <v>62.532489129949411</v>
      </c>
      <c r="BN224" s="3"/>
      <c r="BO224" s="3"/>
      <c r="BP224" s="4"/>
      <c r="BR224" s="3">
        <v>424.84636718749999</v>
      </c>
      <c r="BS224" s="3">
        <v>601.42300415039063</v>
      </c>
      <c r="BT224" s="4">
        <v>70.640192386333084</v>
      </c>
      <c r="BV224" s="3">
        <v>14.758707275390625</v>
      </c>
      <c r="BW224" s="3">
        <v>131.18850708007813</v>
      </c>
      <c r="BX224" s="4">
        <v>11.250000174467901</v>
      </c>
      <c r="BZ224" s="3">
        <v>299.25</v>
      </c>
      <c r="CA224" s="3">
        <v>825</v>
      </c>
      <c r="CB224" s="4">
        <v>36.272727272727273</v>
      </c>
      <c r="CD224" s="18">
        <f t="shared" si="12"/>
        <v>0</v>
      </c>
      <c r="CE224" s="18">
        <f t="shared" si="13"/>
        <v>0</v>
      </c>
      <c r="CF224" s="19" t="e">
        <f t="shared" si="21"/>
        <v>#N/A</v>
      </c>
    </row>
    <row r="225" spans="1:84">
      <c r="A225" s="2">
        <v>42886</v>
      </c>
      <c r="B225" s="3">
        <v>18016.712328724861</v>
      </c>
      <c r="C225" s="3">
        <v>58385.949505805969</v>
      </c>
      <c r="D225" s="4">
        <f t="shared" si="14"/>
        <v>30.857958945984524</v>
      </c>
      <c r="J225" s="3">
        <v>171.2</v>
      </c>
      <c r="K225" s="3">
        <v>800</v>
      </c>
      <c r="L225" s="4">
        <v>21.4</v>
      </c>
      <c r="N225" s="3">
        <v>108.327998046875</v>
      </c>
      <c r="O225" s="3">
        <v>295.39999389648438</v>
      </c>
      <c r="P225" s="4">
        <v>36.671631782374334</v>
      </c>
      <c r="R225" s="3">
        <v>129.14340782165527</v>
      </c>
      <c r="S225" s="3">
        <v>422.56499862670898</v>
      </c>
      <c r="T225" s="4">
        <v>30.561785344587822</v>
      </c>
      <c r="V225" s="3"/>
      <c r="W225" s="3"/>
      <c r="X225" s="4"/>
      <c r="Z225" s="3">
        <v>13746.378345646859</v>
      </c>
      <c r="AA225" s="3">
        <v>44496.276911735535</v>
      </c>
      <c r="AB225" s="4">
        <v>30.893322542276259</v>
      </c>
      <c r="AD225" s="3">
        <v>40.636860351562497</v>
      </c>
      <c r="AE225" s="3">
        <v>88.34100341796875</v>
      </c>
      <c r="AF225" s="4">
        <v>45.99999861819191</v>
      </c>
      <c r="AG225"/>
      <c r="AH225" s="3"/>
      <c r="AI225" s="3"/>
      <c r="AJ225" s="4"/>
      <c r="AL225" s="3">
        <v>78</v>
      </c>
      <c r="AM225" s="3">
        <v>150</v>
      </c>
      <c r="AN225" s="4">
        <v>52</v>
      </c>
      <c r="AP225" s="3">
        <v>242.89939453125001</v>
      </c>
      <c r="AQ225" s="3">
        <v>357.20498657226563</v>
      </c>
      <c r="AR225" s="4">
        <v>68.000001025212271</v>
      </c>
      <c r="AT225" s="3">
        <v>156.376494140625</v>
      </c>
      <c r="AU225" s="3">
        <v>210</v>
      </c>
      <c r="AV225" s="4">
        <v>74.464997209821433</v>
      </c>
      <c r="AX225" s="3">
        <v>1193.7125454711913</v>
      </c>
      <c r="AY225" s="3">
        <v>7673.1430721282959</v>
      </c>
      <c r="AZ225" s="4">
        <v>15.557021865097218</v>
      </c>
      <c r="BB225" s="3">
        <v>834.65284301757811</v>
      </c>
      <c r="BC225" s="3">
        <v>1179.3750228881836</v>
      </c>
      <c r="BD225" s="4">
        <v>70.770774929045743</v>
      </c>
      <c r="BF225" s="3"/>
      <c r="BG225" s="3"/>
      <c r="BH225" s="4"/>
      <c r="BJ225" s="3">
        <v>576.52936523437495</v>
      </c>
      <c r="BK225" s="3">
        <v>1156.0320053100586</v>
      </c>
      <c r="BL225" s="4">
        <v>49.871401707407259</v>
      </c>
      <c r="BN225" s="3"/>
      <c r="BO225" s="3"/>
      <c r="BP225" s="4"/>
      <c r="BR225" s="3">
        <v>424.84636718749999</v>
      </c>
      <c r="BS225" s="3">
        <v>601.42300415039063</v>
      </c>
      <c r="BT225" s="4">
        <v>70.640192386333084</v>
      </c>
      <c r="BV225" s="3">
        <v>14.758707275390625</v>
      </c>
      <c r="BW225" s="3">
        <v>131.18850708007813</v>
      </c>
      <c r="BX225" s="4">
        <v>11.250000174467901</v>
      </c>
      <c r="BZ225" s="3">
        <v>299.25</v>
      </c>
      <c r="CA225" s="3">
        <v>825</v>
      </c>
      <c r="CB225" s="4">
        <v>36.272727272727273</v>
      </c>
      <c r="CD225" s="18">
        <f t="shared" si="12"/>
        <v>242.89939453125001</v>
      </c>
      <c r="CE225" s="18">
        <f t="shared" si="13"/>
        <v>357.20498657226563</v>
      </c>
      <c r="CF225" s="19">
        <f t="shared" ref="CF225" si="22">IFERROR((CD225/CE225)*100, NA())</f>
        <v>68.000001025212271</v>
      </c>
    </row>
    <row r="226" spans="1:84">
      <c r="A226" s="2">
        <v>42916</v>
      </c>
      <c r="B226" s="3">
        <v>20117.492298207282</v>
      </c>
      <c r="C226" s="3">
        <v>61805.280514717102</v>
      </c>
      <c r="D226" s="4">
        <f t="shared" si="14"/>
        <v>32.549795309831005</v>
      </c>
      <c r="J226" s="3">
        <v>171.2</v>
      </c>
      <c r="K226" s="3">
        <v>800</v>
      </c>
      <c r="L226" s="4">
        <v>21.4</v>
      </c>
      <c r="N226" s="3">
        <v>28.52</v>
      </c>
      <c r="O226" s="3">
        <v>46</v>
      </c>
      <c r="P226" s="4">
        <v>62</v>
      </c>
      <c r="R226" s="3">
        <v>129.14340782165527</v>
      </c>
      <c r="S226" s="3">
        <v>422.56499862670898</v>
      </c>
      <c r="T226" s="4">
        <v>30.561785344587822</v>
      </c>
      <c r="V226" s="3"/>
      <c r="W226" s="3"/>
      <c r="X226" s="4"/>
      <c r="Z226" s="3">
        <v>13838.249805607797</v>
      </c>
      <c r="AA226" s="3">
        <v>45074.666911125183</v>
      </c>
      <c r="AB226" s="4">
        <v>30.700725604679473</v>
      </c>
      <c r="AD226" s="3">
        <v>40.636860351562497</v>
      </c>
      <c r="AE226" s="3">
        <v>88.34100341796875</v>
      </c>
      <c r="AF226" s="4">
        <v>45.99999861819191</v>
      </c>
      <c r="AG226"/>
      <c r="AH226" s="3"/>
      <c r="AI226" s="3"/>
      <c r="AJ226" s="4"/>
      <c r="AL226" s="3"/>
      <c r="AM226" s="3"/>
      <c r="AN226" s="4"/>
      <c r="AP226" s="3">
        <v>417.70283203125001</v>
      </c>
      <c r="AQ226" s="3">
        <v>555.30499267578125</v>
      </c>
      <c r="AR226" s="4">
        <v>75.220435173563942</v>
      </c>
      <c r="AT226" s="3">
        <v>156.376494140625</v>
      </c>
      <c r="AU226" s="3">
        <v>210</v>
      </c>
      <c r="AV226" s="4">
        <v>74.464997209821433</v>
      </c>
      <c r="AX226" s="3">
        <v>1193.7125454711913</v>
      </c>
      <c r="AY226" s="3">
        <v>7673.1430721282959</v>
      </c>
      <c r="AZ226" s="4">
        <v>15.557021865097218</v>
      </c>
      <c r="BB226" s="3">
        <v>1063.9028430175781</v>
      </c>
      <c r="BC226" s="3">
        <v>1529.3750228881836</v>
      </c>
      <c r="BD226" s="4">
        <v>69.56454938099003</v>
      </c>
      <c r="BF226" s="3"/>
      <c r="BG226" s="3"/>
      <c r="BH226" s="4"/>
      <c r="BJ226" s="3">
        <v>581.70511108398432</v>
      </c>
      <c r="BK226" s="3">
        <v>1327.0179977416992</v>
      </c>
      <c r="BL226" s="4">
        <v>43.835510300080486</v>
      </c>
      <c r="BN226" s="3"/>
      <c r="BO226" s="3"/>
      <c r="BP226" s="4"/>
      <c r="BR226" s="3">
        <v>424.84636718749999</v>
      </c>
      <c r="BS226" s="3">
        <v>601.42300415039063</v>
      </c>
      <c r="BT226" s="4">
        <v>70.640192386333084</v>
      </c>
      <c r="BV226" s="3">
        <v>14.758707275390625</v>
      </c>
      <c r="BW226" s="3">
        <v>131.18850708007813</v>
      </c>
      <c r="BX226" s="4">
        <v>11.250000174467901</v>
      </c>
      <c r="BZ226" s="3">
        <v>2056.73732421875</v>
      </c>
      <c r="CA226" s="3">
        <v>3346.2550048828125</v>
      </c>
      <c r="CB226" s="4">
        <v>61.463855002609932</v>
      </c>
      <c r="CD226" s="18">
        <f t="shared" si="12"/>
        <v>417.70283203125001</v>
      </c>
      <c r="CE226" s="18">
        <f t="shared" si="13"/>
        <v>555.30499267578125</v>
      </c>
      <c r="CF226" s="19">
        <f t="shared" ref="CF226:CF228" si="23">IFERROR((CD226/CE226)*100, NA())</f>
        <v>75.220435173563942</v>
      </c>
    </row>
    <row r="227" spans="1:84">
      <c r="A227" s="2">
        <v>42947</v>
      </c>
      <c r="B227" s="3">
        <v>20587.267410931589</v>
      </c>
      <c r="C227" s="3">
        <v>61042.694485664368</v>
      </c>
      <c r="D227" s="4">
        <f t="shared" si="14"/>
        <v>33.72601354575923</v>
      </c>
      <c r="J227" s="3">
        <v>171.2</v>
      </c>
      <c r="K227" s="3">
        <v>800</v>
      </c>
      <c r="L227" s="4">
        <v>21.4</v>
      </c>
      <c r="N227" s="3">
        <v>28.52</v>
      </c>
      <c r="O227" s="3">
        <v>46</v>
      </c>
      <c r="P227" s="4">
        <v>62</v>
      </c>
      <c r="R227" s="3">
        <v>129.14340782165527</v>
      </c>
      <c r="S227" s="3">
        <v>422.56499862670898</v>
      </c>
      <c r="T227" s="4">
        <v>30.561785344587822</v>
      </c>
      <c r="V227" s="3"/>
      <c r="W227" s="3"/>
      <c r="X227" s="4"/>
      <c r="Z227" s="3">
        <v>13690.330490841865</v>
      </c>
      <c r="AA227" s="3">
        <v>44259.035899162292</v>
      </c>
      <c r="AB227" s="4">
        <v>30.932283572631974</v>
      </c>
      <c r="AD227" s="3">
        <v>40.636860351562497</v>
      </c>
      <c r="AE227" s="3">
        <v>88.34100341796875</v>
      </c>
      <c r="AF227" s="4">
        <v>45.99999861819191</v>
      </c>
      <c r="AG227"/>
      <c r="AH227" s="3"/>
      <c r="AI227" s="3"/>
      <c r="AJ227" s="4"/>
      <c r="AL227" s="3"/>
      <c r="AM227" s="3"/>
      <c r="AN227" s="4"/>
      <c r="AP227" s="3">
        <v>637.90357421875001</v>
      </c>
      <c r="AQ227" s="3">
        <v>813.60498046875</v>
      </c>
      <c r="AR227" s="4">
        <v>78.404580789467218</v>
      </c>
      <c r="AT227" s="3">
        <v>156.376494140625</v>
      </c>
      <c r="AU227" s="3">
        <v>210</v>
      </c>
      <c r="AV227" s="4">
        <v>74.464997209821433</v>
      </c>
      <c r="AX227" s="3">
        <v>1183.6862307739257</v>
      </c>
      <c r="AY227" s="3">
        <v>6901.8880672454834</v>
      </c>
      <c r="AZ227" s="4">
        <v>17.150180055677581</v>
      </c>
      <c r="BB227" s="3">
        <v>1063.9028430175781</v>
      </c>
      <c r="BC227" s="3">
        <v>1529.3750228881836</v>
      </c>
      <c r="BD227" s="4">
        <v>69.56454938099003</v>
      </c>
      <c r="BF227" s="3"/>
      <c r="BG227" s="3"/>
      <c r="BH227" s="4"/>
      <c r="BJ227" s="3">
        <v>989.22511108398442</v>
      </c>
      <c r="BK227" s="3">
        <v>1893.0179977416992</v>
      </c>
      <c r="BL227" s="4">
        <v>52.256508509908173</v>
      </c>
      <c r="BN227" s="3"/>
      <c r="BO227" s="3"/>
      <c r="BP227" s="4"/>
      <c r="BR227" s="3">
        <v>424.84636718749999</v>
      </c>
      <c r="BS227" s="3">
        <v>601.42300415039063</v>
      </c>
      <c r="BT227" s="4">
        <v>70.640192386333084</v>
      </c>
      <c r="BV227" s="3">
        <v>14.758707275390625</v>
      </c>
      <c r="BW227" s="3">
        <v>131.18850708007813</v>
      </c>
      <c r="BX227" s="4">
        <v>11.250000174467901</v>
      </c>
      <c r="BZ227" s="3">
        <v>2056.73732421875</v>
      </c>
      <c r="CA227" s="3">
        <v>3346.2550048828125</v>
      </c>
      <c r="CB227" s="4">
        <v>61.463855002609932</v>
      </c>
      <c r="CD227" s="18">
        <f t="shared" si="12"/>
        <v>637.90357421875001</v>
      </c>
      <c r="CE227" s="18">
        <f t="shared" si="13"/>
        <v>813.60498046875</v>
      </c>
      <c r="CF227" s="19">
        <f t="shared" si="23"/>
        <v>78.404580789467218</v>
      </c>
    </row>
    <row r="228" spans="1:84">
      <c r="A228" s="2">
        <v>42978</v>
      </c>
      <c r="B228" s="3">
        <v>20076.593265423773</v>
      </c>
      <c r="C228" s="3">
        <v>59183.210469245911</v>
      </c>
      <c r="D228" s="4">
        <f t="shared" si="14"/>
        <v>33.922785036909104</v>
      </c>
      <c r="J228" s="3">
        <v>171.2</v>
      </c>
      <c r="K228" s="3">
        <v>800</v>
      </c>
      <c r="L228" s="4">
        <v>21.4</v>
      </c>
      <c r="N228" s="3">
        <v>28.52</v>
      </c>
      <c r="O228" s="3">
        <v>46</v>
      </c>
      <c r="P228" s="4">
        <v>62</v>
      </c>
      <c r="R228" s="3">
        <v>129.14340782165527</v>
      </c>
      <c r="S228" s="3">
        <v>422.56499862670898</v>
      </c>
      <c r="T228" s="4">
        <v>30.561785344587822</v>
      </c>
      <c r="V228" s="3"/>
      <c r="W228" s="3"/>
      <c r="X228" s="4"/>
      <c r="Z228" s="3">
        <v>13192.61161755085</v>
      </c>
      <c r="AA228" s="3">
        <v>42792.135897636414</v>
      </c>
      <c r="AB228" s="4">
        <v>30.829523558041267</v>
      </c>
      <c r="AD228" s="3">
        <v>40.636860351562497</v>
      </c>
      <c r="AE228" s="3">
        <v>88.34100341796875</v>
      </c>
      <c r="AF228" s="4">
        <v>45.99999861819191</v>
      </c>
      <c r="AG228"/>
      <c r="AH228" s="3"/>
      <c r="AI228" s="3"/>
      <c r="AJ228" s="4"/>
      <c r="AL228" s="3"/>
      <c r="AM228" s="3"/>
      <c r="AN228" s="4"/>
      <c r="AP228" s="3">
        <v>637.90357421875001</v>
      </c>
      <c r="AQ228" s="3">
        <v>813.60498046875</v>
      </c>
      <c r="AR228" s="4">
        <v>78.404580789467218</v>
      </c>
      <c r="AT228" s="3">
        <v>156.376494140625</v>
      </c>
      <c r="AU228" s="3">
        <v>210</v>
      </c>
      <c r="AV228" s="4">
        <v>74.464997209821433</v>
      </c>
      <c r="AX228" s="3">
        <v>1170.7309585571288</v>
      </c>
      <c r="AY228" s="3">
        <v>6509.3040523529053</v>
      </c>
      <c r="AZ228" s="4">
        <v>17.985501201682951</v>
      </c>
      <c r="BB228" s="3">
        <v>1063.9028430175781</v>
      </c>
      <c r="BC228" s="3">
        <v>1529.3750228881836</v>
      </c>
      <c r="BD228" s="4">
        <v>69.56454938099003</v>
      </c>
      <c r="BF228" s="3"/>
      <c r="BG228" s="3"/>
      <c r="BH228" s="4"/>
      <c r="BJ228" s="3">
        <v>989.22511108398442</v>
      </c>
      <c r="BK228" s="3">
        <v>1893.0179977416992</v>
      </c>
      <c r="BL228" s="4">
        <v>52.256508509908173</v>
      </c>
      <c r="BN228" s="3"/>
      <c r="BO228" s="3"/>
      <c r="BP228" s="4"/>
      <c r="BR228" s="3">
        <v>424.84636718749999</v>
      </c>
      <c r="BS228" s="3">
        <v>601.42300415039063</v>
      </c>
      <c r="BT228" s="4">
        <v>70.640192386333084</v>
      </c>
      <c r="BV228" s="3">
        <v>14.758707275390625</v>
      </c>
      <c r="BW228" s="3">
        <v>131.18850708007813</v>
      </c>
      <c r="BX228" s="4">
        <v>11.250000174467901</v>
      </c>
      <c r="BZ228" s="3">
        <v>2056.73732421875</v>
      </c>
      <c r="CA228" s="3">
        <v>3346.2550048828125</v>
      </c>
      <c r="CB228" s="4">
        <v>61.463855002609932</v>
      </c>
      <c r="CD228" s="18">
        <f t="shared" si="12"/>
        <v>637.90357421875001</v>
      </c>
      <c r="CE228" s="18">
        <f t="shared" si="13"/>
        <v>813.60498046875</v>
      </c>
      <c r="CF228" s="19">
        <f t="shared" si="23"/>
        <v>78.404580789467218</v>
      </c>
    </row>
    <row r="229" spans="1:84">
      <c r="A229" s="2">
        <v>43008</v>
      </c>
      <c r="B229" s="3">
        <v>18935.40661930561</v>
      </c>
      <c r="C229" s="3">
        <v>55154.897439002991</v>
      </c>
      <c r="D229" s="4">
        <f t="shared" si="14"/>
        <v>34.331324140792198</v>
      </c>
      <c r="J229" s="3">
        <v>171.2</v>
      </c>
      <c r="K229" s="3">
        <v>800</v>
      </c>
      <c r="L229" s="4">
        <v>21.4</v>
      </c>
      <c r="N229" s="3">
        <v>28.52</v>
      </c>
      <c r="O229" s="3">
        <v>46</v>
      </c>
      <c r="P229" s="4">
        <v>62</v>
      </c>
      <c r="R229" s="3">
        <v>129.14340782165527</v>
      </c>
      <c r="S229" s="3">
        <v>422.56499862670898</v>
      </c>
      <c r="T229" s="4">
        <v>30.561785344587822</v>
      </c>
      <c r="V229" s="3"/>
      <c r="W229" s="3"/>
      <c r="X229" s="4"/>
      <c r="Z229" s="3">
        <v>12015.931572995185</v>
      </c>
      <c r="AA229" s="3">
        <v>38780.482871055603</v>
      </c>
      <c r="AB229" s="4">
        <v>30.984481583037372</v>
      </c>
      <c r="AD229" s="3">
        <v>40.636860351562497</v>
      </c>
      <c r="AE229" s="3">
        <v>88.34100341796875</v>
      </c>
      <c r="AF229" s="4">
        <v>45.99999861819191</v>
      </c>
      <c r="AG229"/>
      <c r="AH229" s="3"/>
      <c r="AI229" s="3"/>
      <c r="AJ229" s="4"/>
      <c r="AL229" s="3"/>
      <c r="AM229" s="3"/>
      <c r="AN229" s="4"/>
      <c r="AP229" s="3">
        <v>637.90357421875001</v>
      </c>
      <c r="AQ229" s="3">
        <v>813.60498046875</v>
      </c>
      <c r="AR229" s="4">
        <v>78.404580789467218</v>
      </c>
      <c r="AT229" s="3">
        <v>156.376494140625</v>
      </c>
      <c r="AU229" s="3">
        <v>210</v>
      </c>
      <c r="AV229" s="4">
        <v>74.464997209821433</v>
      </c>
      <c r="AX229" s="3">
        <v>1170.7309585571288</v>
      </c>
      <c r="AY229" s="3">
        <v>6509.3040523529053</v>
      </c>
      <c r="AZ229" s="4">
        <v>17.985501201682951</v>
      </c>
      <c r="BB229" s="3">
        <v>1063.9028430175781</v>
      </c>
      <c r="BC229" s="3">
        <v>1529.3750228881836</v>
      </c>
      <c r="BD229" s="4">
        <v>69.56454938099003</v>
      </c>
      <c r="BF229" s="3"/>
      <c r="BG229" s="3"/>
      <c r="BH229" s="4"/>
      <c r="BJ229" s="3">
        <v>1024.7185095214843</v>
      </c>
      <c r="BK229" s="3">
        <v>1876.3579940795898</v>
      </c>
      <c r="BL229" s="4">
        <v>54.612100289749854</v>
      </c>
      <c r="BN229" s="3"/>
      <c r="BO229" s="3"/>
      <c r="BP229" s="4"/>
      <c r="BR229" s="3">
        <v>424.84636718749999</v>
      </c>
      <c r="BS229" s="3">
        <v>601.42300415039063</v>
      </c>
      <c r="BT229" s="4">
        <v>70.640192386333084</v>
      </c>
      <c r="BV229" s="3">
        <v>14.758707275390625</v>
      </c>
      <c r="BW229" s="3">
        <v>131.18850708007813</v>
      </c>
      <c r="BX229" s="4">
        <v>11.250000174467901</v>
      </c>
      <c r="BZ229" s="3">
        <v>2056.73732421875</v>
      </c>
      <c r="CA229" s="3">
        <v>3346.2550048828125</v>
      </c>
      <c r="CB229" s="4">
        <v>61.463855002609932</v>
      </c>
      <c r="CD229" s="18">
        <f t="shared" si="12"/>
        <v>637.90357421875001</v>
      </c>
      <c r="CE229" s="18">
        <f t="shared" si="13"/>
        <v>813.60498046875</v>
      </c>
      <c r="CF229" s="19">
        <f t="shared" ref="CF229:CF231" si="24">IFERROR((CD229/CE229)*100, NA())</f>
        <v>78.404580789467218</v>
      </c>
    </row>
    <row r="230" spans="1:84">
      <c r="A230" s="2">
        <v>43039</v>
      </c>
      <c r="B230" s="3">
        <v>18780.884446454049</v>
      </c>
      <c r="C230" s="3">
        <v>54577.897439002991</v>
      </c>
      <c r="D230" s="4">
        <f t="shared" si="14"/>
        <v>34.411154199268715</v>
      </c>
      <c r="J230" s="3">
        <v>171.2</v>
      </c>
      <c r="K230" s="3">
        <v>800</v>
      </c>
      <c r="L230" s="4">
        <v>21.4</v>
      </c>
      <c r="N230" s="3">
        <v>28.52</v>
      </c>
      <c r="O230" s="3">
        <v>46</v>
      </c>
      <c r="P230" s="4">
        <v>62</v>
      </c>
      <c r="R230" s="3">
        <v>129.14340782165527</v>
      </c>
      <c r="S230" s="3">
        <v>422.56499862670898</v>
      </c>
      <c r="T230" s="4">
        <v>30.561785344587822</v>
      </c>
      <c r="V230" s="3"/>
      <c r="W230" s="3"/>
      <c r="X230" s="4"/>
      <c r="Z230" s="3">
        <v>11861.409400143624</v>
      </c>
      <c r="AA230" s="3">
        <v>38203.482871055603</v>
      </c>
      <c r="AB230" s="4">
        <v>31.047979159853707</v>
      </c>
      <c r="AD230" s="3">
        <v>40.636860351562497</v>
      </c>
      <c r="AE230" s="3">
        <v>88.34100341796875</v>
      </c>
      <c r="AF230" s="4">
        <v>45.99999861819191</v>
      </c>
      <c r="AG230"/>
      <c r="AH230" s="3"/>
      <c r="AI230" s="3"/>
      <c r="AJ230" s="4"/>
      <c r="AL230" s="3"/>
      <c r="AM230" s="3"/>
      <c r="AN230" s="4"/>
      <c r="AP230" s="3">
        <v>637.90357421875001</v>
      </c>
      <c r="AQ230" s="3">
        <v>813.60498046875</v>
      </c>
      <c r="AR230" s="4">
        <v>78.404580789467218</v>
      </c>
      <c r="AT230" s="3">
        <v>156.376494140625</v>
      </c>
      <c r="AU230" s="3">
        <v>210</v>
      </c>
      <c r="AV230" s="4">
        <v>74.464997209821433</v>
      </c>
      <c r="AX230" s="3">
        <v>1170.7309585571288</v>
      </c>
      <c r="AY230" s="3">
        <v>6509.3040523529053</v>
      </c>
      <c r="AZ230" s="4">
        <v>17.985501201682951</v>
      </c>
      <c r="BB230" s="3">
        <v>1063.9028430175781</v>
      </c>
      <c r="BC230" s="3">
        <v>1529.3750228881836</v>
      </c>
      <c r="BD230" s="4">
        <v>69.56454938099003</v>
      </c>
      <c r="BF230" s="3"/>
      <c r="BG230" s="3"/>
      <c r="BH230" s="4"/>
      <c r="BJ230" s="3">
        <v>1024.7185095214843</v>
      </c>
      <c r="BK230" s="3">
        <v>1876.3579940795898</v>
      </c>
      <c r="BL230" s="4">
        <v>54.612100289749854</v>
      </c>
      <c r="BN230" s="3"/>
      <c r="BO230" s="3"/>
      <c r="BP230" s="4"/>
      <c r="BR230" s="3">
        <v>424.84636718749999</v>
      </c>
      <c r="BS230" s="3">
        <v>601.42300415039063</v>
      </c>
      <c r="BT230" s="4">
        <v>70.640192386333084</v>
      </c>
      <c r="BV230" s="3">
        <v>14.758707275390625</v>
      </c>
      <c r="BW230" s="3">
        <v>131.18850708007813</v>
      </c>
      <c r="BX230" s="4">
        <v>11.250000174467901</v>
      </c>
      <c r="BZ230" s="3">
        <v>2056.73732421875</v>
      </c>
      <c r="CA230" s="3">
        <v>3346.2550048828125</v>
      </c>
      <c r="CB230" s="4">
        <v>61.463855002609932</v>
      </c>
      <c r="CD230" s="18">
        <f t="shared" si="12"/>
        <v>637.90357421875001</v>
      </c>
      <c r="CE230" s="18">
        <f t="shared" si="13"/>
        <v>813.60498046875</v>
      </c>
      <c r="CF230" s="19">
        <f t="shared" si="24"/>
        <v>78.404580789467218</v>
      </c>
    </row>
    <row r="231" spans="1:84">
      <c r="A231" s="2">
        <v>43069</v>
      </c>
      <c r="B231" s="3">
        <v>18327.459949383734</v>
      </c>
      <c r="C231" s="3">
        <v>52570.528450965881</v>
      </c>
      <c r="D231" s="4">
        <f t="shared" si="14"/>
        <v>34.862613120730387</v>
      </c>
      <c r="J231" s="3">
        <v>171.2</v>
      </c>
      <c r="K231" s="3">
        <v>800</v>
      </c>
      <c r="L231" s="4">
        <v>21.4</v>
      </c>
      <c r="N231" s="3">
        <v>28.52</v>
      </c>
      <c r="O231" s="3">
        <v>46</v>
      </c>
      <c r="P231" s="4">
        <v>62</v>
      </c>
      <c r="R231" s="3">
        <v>129.14340782165527</v>
      </c>
      <c r="S231" s="3">
        <v>422.56499862670898</v>
      </c>
      <c r="T231" s="4">
        <v>30.561785344587822</v>
      </c>
      <c r="V231" s="3"/>
      <c r="W231" s="3"/>
      <c r="X231" s="4"/>
      <c r="Z231" s="3">
        <v>11407.984903073311</v>
      </c>
      <c r="AA231" s="3">
        <v>36196.113883018494</v>
      </c>
      <c r="AB231" s="4">
        <v>31.517153857849362</v>
      </c>
      <c r="AD231" s="3">
        <v>40.636860351562497</v>
      </c>
      <c r="AE231" s="3">
        <v>88.34100341796875</v>
      </c>
      <c r="AF231" s="4">
        <v>45.99999861819191</v>
      </c>
      <c r="AG231"/>
      <c r="AH231" s="3"/>
      <c r="AI231" s="3"/>
      <c r="AJ231" s="4"/>
      <c r="AL231" s="3"/>
      <c r="AM231" s="3"/>
      <c r="AN231" s="4"/>
      <c r="AP231" s="3">
        <v>637.90357421875001</v>
      </c>
      <c r="AQ231" s="3">
        <v>813.60498046875</v>
      </c>
      <c r="AR231" s="4">
        <v>78.404580789467218</v>
      </c>
      <c r="AT231" s="3">
        <v>156.376494140625</v>
      </c>
      <c r="AU231" s="3">
        <v>210</v>
      </c>
      <c r="AV231" s="4">
        <v>74.464997209821433</v>
      </c>
      <c r="AX231" s="3">
        <v>1170.7309585571288</v>
      </c>
      <c r="AY231" s="3">
        <v>6509.3040523529053</v>
      </c>
      <c r="AZ231" s="4">
        <v>17.985501201682951</v>
      </c>
      <c r="BB231" s="3">
        <v>1063.9028430175781</v>
      </c>
      <c r="BC231" s="3">
        <v>1529.3750228881836</v>
      </c>
      <c r="BD231" s="4">
        <v>69.56454938099003</v>
      </c>
      <c r="BF231" s="3"/>
      <c r="BG231" s="3"/>
      <c r="BH231" s="4"/>
      <c r="BJ231" s="3">
        <v>1024.7185095214843</v>
      </c>
      <c r="BK231" s="3">
        <v>1876.3579940795898</v>
      </c>
      <c r="BL231" s="4">
        <v>54.612100289749854</v>
      </c>
      <c r="BN231" s="3"/>
      <c r="BO231" s="3"/>
      <c r="BP231" s="4"/>
      <c r="BR231" s="3">
        <v>424.84636718749999</v>
      </c>
      <c r="BS231" s="3">
        <v>601.42300415039063</v>
      </c>
      <c r="BT231" s="4">
        <v>70.640192386333084</v>
      </c>
      <c r="BV231" s="3">
        <v>14.758707275390625</v>
      </c>
      <c r="BW231" s="3">
        <v>131.18850708007813</v>
      </c>
      <c r="BX231" s="4">
        <v>11.250000174467901</v>
      </c>
      <c r="BZ231" s="3">
        <v>2056.73732421875</v>
      </c>
      <c r="CA231" s="3">
        <v>3346.2550048828125</v>
      </c>
      <c r="CB231" s="4">
        <v>61.463855002609932</v>
      </c>
      <c r="CD231" s="18">
        <f t="shared" si="12"/>
        <v>637.90357421875001</v>
      </c>
      <c r="CE231" s="18">
        <f t="shared" si="13"/>
        <v>813.60498046875</v>
      </c>
      <c r="CF231" s="19">
        <f t="shared" si="24"/>
        <v>78.404580789467218</v>
      </c>
    </row>
    <row r="232" spans="1:84">
      <c r="B232" s="3"/>
      <c r="C232" s="3"/>
      <c r="D232" s="4"/>
      <c r="J232" s="3"/>
      <c r="K232" s="3"/>
      <c r="L232" s="4"/>
      <c r="N232" s="3"/>
      <c r="O232" s="3"/>
      <c r="P232" s="4"/>
      <c r="R232" s="3"/>
      <c r="S232" s="3"/>
      <c r="T232" s="4"/>
      <c r="V232" s="3"/>
      <c r="W232" s="3"/>
      <c r="X232" s="4"/>
      <c r="Z232" s="3"/>
      <c r="AA232" s="3"/>
      <c r="AB232" s="4"/>
      <c r="AD232" s="3"/>
      <c r="AE232" s="3"/>
      <c r="AF232" s="4"/>
      <c r="AG232"/>
      <c r="AH232" s="3"/>
      <c r="AI232" s="3"/>
      <c r="AJ232" s="4"/>
      <c r="AL232" s="3"/>
      <c r="AM232" s="3"/>
      <c r="AN232" s="4"/>
      <c r="AP232" s="3"/>
      <c r="AQ232" s="3"/>
      <c r="AR232" s="4"/>
      <c r="AT232" s="3"/>
      <c r="AU232" s="3"/>
      <c r="AV232" s="4"/>
      <c r="AX232" s="3"/>
      <c r="AY232" s="3"/>
      <c r="AZ232" s="4"/>
      <c r="BB232" s="3"/>
      <c r="BC232" s="3"/>
      <c r="BD232" s="4"/>
      <c r="BF232" s="3"/>
      <c r="BG232" s="3"/>
      <c r="BH232" s="4"/>
      <c r="BJ232" s="3"/>
      <c r="BK232" s="3"/>
      <c r="BL232" s="4"/>
      <c r="BN232" s="3"/>
      <c r="BO232" s="3"/>
      <c r="BP232" s="4"/>
      <c r="BR232" s="3"/>
      <c r="BS232" s="3"/>
      <c r="BT232" s="4"/>
      <c r="BV232" s="3"/>
      <c r="BW232" s="3"/>
      <c r="BX232" s="4"/>
      <c r="BZ232" s="3"/>
      <c r="CA232" s="3"/>
      <c r="CB232" s="4"/>
      <c r="CD232" s="18"/>
      <c r="CE232" s="18"/>
      <c r="CF232" s="19"/>
    </row>
    <row r="233" spans="1:84">
      <c r="B233" s="3"/>
      <c r="C233" s="3"/>
      <c r="D233" s="4"/>
      <c r="J233" s="3"/>
      <c r="K233" s="3"/>
      <c r="L233" s="4"/>
      <c r="N233" s="3"/>
      <c r="O233" s="3"/>
      <c r="P233" s="4"/>
      <c r="R233" s="3"/>
      <c r="S233" s="3"/>
      <c r="T233" s="4"/>
      <c r="V233" s="3"/>
      <c r="W233" s="3"/>
      <c r="X233" s="4"/>
      <c r="Z233" s="3"/>
      <c r="AA233" s="3"/>
      <c r="AB233" s="4"/>
      <c r="AD233" s="3"/>
      <c r="AE233" s="3"/>
      <c r="AF233" s="4"/>
      <c r="AG233"/>
      <c r="AH233" s="3"/>
      <c r="AI233" s="3"/>
      <c r="AJ233" s="4"/>
      <c r="AL233" s="3"/>
      <c r="AM233" s="3"/>
      <c r="AN233" s="4"/>
      <c r="AP233" s="3"/>
      <c r="AQ233" s="3"/>
      <c r="AR233" s="4"/>
      <c r="AT233" s="3"/>
      <c r="AU233" s="3"/>
      <c r="AV233" s="4"/>
      <c r="AX233" s="3"/>
      <c r="AY233" s="3"/>
      <c r="AZ233" s="4"/>
      <c r="BB233" s="3"/>
      <c r="BC233" s="3"/>
      <c r="BD233" s="4"/>
      <c r="BF233" s="3"/>
      <c r="BG233" s="3"/>
      <c r="BH233" s="4"/>
      <c r="BJ233" s="3"/>
      <c r="BK233" s="3"/>
      <c r="BL233" s="4"/>
      <c r="BN233" s="3"/>
      <c r="BO233" s="3"/>
      <c r="BP233" s="4"/>
      <c r="BR233" s="3"/>
      <c r="BS233" s="3"/>
      <c r="BT233" s="4"/>
      <c r="BV233" s="3"/>
      <c r="BW233" s="3"/>
      <c r="BX233" s="4"/>
      <c r="BZ233" s="3"/>
      <c r="CA233" s="3"/>
      <c r="CB233" s="4"/>
      <c r="CD233" s="18"/>
      <c r="CE233" s="18"/>
      <c r="CF233" s="19"/>
    </row>
    <row r="234" spans="1:84">
      <c r="N234" s="3"/>
      <c r="O234" s="3"/>
      <c r="P234" s="4"/>
      <c r="R234" s="3"/>
      <c r="S234" s="3"/>
      <c r="T234" s="4"/>
      <c r="V234" s="3"/>
      <c r="W234" s="3"/>
      <c r="X234" s="4"/>
      <c r="Z234" s="3"/>
      <c r="AA234" s="3"/>
      <c r="AB234" s="4"/>
      <c r="AD234" s="3"/>
      <c r="AE234" s="3"/>
      <c r="AF234" s="4"/>
      <c r="AG234"/>
      <c r="AH234" s="3"/>
      <c r="AI234" s="3"/>
      <c r="AJ234" s="4"/>
      <c r="AL234" s="3"/>
      <c r="AM234" s="3"/>
      <c r="AN234" s="4"/>
      <c r="AP234" s="3"/>
      <c r="AQ234" s="3"/>
      <c r="AR234" s="4"/>
      <c r="AT234" s="3"/>
      <c r="AU234" s="3"/>
      <c r="AV234" s="4"/>
      <c r="AX234" s="3"/>
      <c r="AY234" s="3"/>
      <c r="AZ234" s="4"/>
      <c r="BB234" s="3"/>
      <c r="BC234" s="3"/>
      <c r="BD234" s="4"/>
      <c r="BF234" s="3"/>
      <c r="BG234" s="3"/>
      <c r="BH234" s="4"/>
      <c r="BJ234" s="3"/>
      <c r="BK234" s="3"/>
      <c r="BL234" s="4"/>
      <c r="BN234" s="3"/>
      <c r="BO234" s="3"/>
      <c r="BP234" s="4"/>
      <c r="BR234" s="3"/>
      <c r="BS234" s="3"/>
      <c r="BT234" s="4"/>
      <c r="BV234" s="3"/>
      <c r="BW234" s="3"/>
      <c r="BX234" s="4"/>
      <c r="BZ234" s="3"/>
      <c r="CA234" s="3"/>
      <c r="CB234" s="4"/>
    </row>
    <row r="235" spans="1:84">
      <c r="N235" s="3"/>
      <c r="O235" s="3"/>
      <c r="P235" s="4"/>
      <c r="R235" s="3"/>
      <c r="S235" s="3"/>
      <c r="T235" s="4"/>
      <c r="V235" s="3"/>
      <c r="W235" s="3"/>
      <c r="X235" s="4"/>
      <c r="Z235" s="3"/>
      <c r="AA235" s="3"/>
      <c r="AB235" s="4"/>
      <c r="AD235" s="3"/>
      <c r="AE235" s="3"/>
      <c r="AF235" s="4"/>
      <c r="AG235"/>
      <c r="AH235" s="3"/>
      <c r="AI235" s="3"/>
      <c r="AJ235" s="4"/>
      <c r="AL235" s="3"/>
      <c r="AM235" s="3"/>
      <c r="AN235" s="4"/>
      <c r="AP235" s="3"/>
      <c r="AQ235" s="3"/>
      <c r="AR235" s="4"/>
      <c r="AT235" s="3"/>
      <c r="AU235" s="3"/>
      <c r="AV235" s="4"/>
      <c r="AX235" s="3"/>
      <c r="AY235" s="3"/>
      <c r="AZ235" s="4"/>
      <c r="BB235" s="3"/>
      <c r="BC235" s="3"/>
      <c r="BD235" s="4"/>
      <c r="BF235" s="3"/>
      <c r="BG235" s="3"/>
      <c r="BH235" s="4"/>
      <c r="BJ235" s="3"/>
      <c r="BK235" s="3"/>
      <c r="BL235" s="4"/>
      <c r="BN235" s="3"/>
      <c r="BO235" s="3"/>
      <c r="BP235" s="4"/>
      <c r="BR235" s="3"/>
      <c r="BS235" s="3"/>
      <c r="BT235" s="4"/>
      <c r="BV235" s="3"/>
      <c r="BW235" s="3"/>
      <c r="BX235" s="4"/>
      <c r="BZ235" s="3"/>
      <c r="CA235" s="3"/>
      <c r="CB235" s="4"/>
    </row>
    <row r="236" spans="1:84">
      <c r="F236" s="32">
        <f>IF(G237="",MAX(A:A),G237)</f>
        <v>43069</v>
      </c>
      <c r="G236" s="27"/>
      <c r="N236" s="3"/>
      <c r="O236" s="3"/>
      <c r="P236" s="4"/>
      <c r="R236" s="3"/>
      <c r="S236" s="3"/>
      <c r="T236" s="4"/>
      <c r="V236" s="3"/>
      <c r="W236" s="3"/>
      <c r="X236" s="4"/>
      <c r="Z236" s="3"/>
      <c r="AA236" s="3"/>
      <c r="AB236" s="4"/>
      <c r="AD236" s="3"/>
      <c r="AE236" s="3"/>
      <c r="AF236" s="4"/>
      <c r="AG236"/>
      <c r="AH236" s="3"/>
      <c r="AI236" s="3"/>
      <c r="AJ236" s="4"/>
      <c r="AL236" s="3"/>
      <c r="AM236" s="3"/>
      <c r="AN236" s="4"/>
      <c r="AP236" s="3"/>
      <c r="AQ236" s="3"/>
      <c r="AR236" s="4"/>
      <c r="AT236" s="3"/>
      <c r="AU236" s="3"/>
      <c r="AV236" s="4"/>
      <c r="AX236" s="3"/>
      <c r="AY236" s="3"/>
      <c r="AZ236" s="4"/>
      <c r="BB236" s="3"/>
      <c r="BC236" s="3"/>
      <c r="BD236" s="4"/>
      <c r="BF236" s="3"/>
      <c r="BG236" s="3"/>
      <c r="BH236" s="4"/>
      <c r="BJ236" s="3"/>
      <c r="BK236" s="3"/>
      <c r="BL236" s="4"/>
      <c r="BN236" s="3"/>
      <c r="BO236" s="3"/>
      <c r="BP236" s="4"/>
      <c r="BR236" s="3"/>
      <c r="BS236" s="3"/>
      <c r="BT236" s="4"/>
      <c r="BV236" s="3"/>
      <c r="BW236" s="3"/>
      <c r="BX236" s="4"/>
      <c r="BZ236" s="3"/>
      <c r="CA236" s="3"/>
      <c r="CB236" s="4"/>
    </row>
    <row r="237" spans="1:84">
      <c r="F237" s="20" t="s">
        <v>32</v>
      </c>
      <c r="G237" s="33">
        <v>43069</v>
      </c>
      <c r="N237" s="3"/>
      <c r="O237" s="3"/>
      <c r="P237" s="4"/>
      <c r="Q237" s="20" t="s">
        <v>29</v>
      </c>
      <c r="R237" s="33" t="s">
        <v>14</v>
      </c>
      <c r="S237" s="3"/>
      <c r="T237" s="4"/>
      <c r="V237" s="3"/>
      <c r="W237" s="3"/>
      <c r="X237" s="4"/>
      <c r="Z237" s="3"/>
      <c r="AA237" s="3"/>
      <c r="AB237" s="4"/>
      <c r="AD237" s="3"/>
      <c r="AE237" s="3"/>
      <c r="AF237" s="4"/>
      <c r="AG237"/>
      <c r="AH237" s="3"/>
      <c r="AI237" s="3"/>
      <c r="AJ237" s="4"/>
      <c r="AL237" s="3"/>
      <c r="AM237" s="3"/>
      <c r="AN237" s="4"/>
      <c r="AP237" s="3"/>
      <c r="AQ237" s="3"/>
      <c r="AR237" s="4"/>
      <c r="AT237" s="3"/>
      <c r="AU237" s="3"/>
      <c r="AV237" s="4"/>
      <c r="AX237" s="3"/>
      <c r="AY237" s="3"/>
      <c r="AZ237" s="4"/>
      <c r="BB237" s="3"/>
      <c r="BC237" s="3"/>
      <c r="BD237" s="4"/>
      <c r="BF237" s="3"/>
      <c r="BG237" s="3"/>
      <c r="BH237" s="4"/>
      <c r="BJ237" s="3"/>
      <c r="BK237" s="3"/>
      <c r="BL237" s="4"/>
      <c r="BN237" s="3"/>
      <c r="BO237" s="3"/>
      <c r="BP237" s="4"/>
      <c r="BR237" s="3"/>
      <c r="BS237" s="3"/>
      <c r="BT237" s="4"/>
      <c r="BV237" s="3"/>
      <c r="BW237" s="3"/>
      <c r="BX237" s="4"/>
      <c r="BZ237" s="3"/>
      <c r="CA237" s="3"/>
      <c r="CB237" s="4"/>
    </row>
    <row r="238" spans="1:84">
      <c r="N238" s="3"/>
      <c r="O238" s="3"/>
      <c r="P238" s="4"/>
      <c r="R238" s="3"/>
      <c r="S238" s="3"/>
      <c r="T238" s="4"/>
      <c r="V238" s="3"/>
      <c r="W238" s="3"/>
      <c r="X238" s="4"/>
      <c r="Z238" s="3"/>
      <c r="AA238" s="3"/>
      <c r="AB238" s="4"/>
      <c r="AD238" s="3"/>
      <c r="AE238" s="3"/>
      <c r="AF238" s="4"/>
      <c r="AG238"/>
      <c r="AH238" s="3"/>
      <c r="AI238" s="3"/>
      <c r="AJ238" s="4"/>
      <c r="AL238" s="3"/>
      <c r="AM238" s="3"/>
      <c r="AN238" s="4"/>
      <c r="AP238" s="3"/>
      <c r="AQ238" s="3"/>
      <c r="AR238" s="4"/>
      <c r="AT238" s="3"/>
      <c r="AU238" s="3"/>
      <c r="AV238" s="4"/>
      <c r="AX238" s="3"/>
      <c r="AY238" s="3"/>
      <c r="AZ238" s="4"/>
      <c r="BB238" s="3"/>
      <c r="BC238" s="3"/>
      <c r="BD238" s="4"/>
      <c r="BF238" s="3"/>
      <c r="BG238" s="3"/>
      <c r="BH238" s="4"/>
      <c r="BJ238" s="3"/>
      <c r="BK238" s="3"/>
      <c r="BL238" s="4"/>
      <c r="BN238" s="3"/>
      <c r="BO238" s="3"/>
      <c r="BP238" s="4"/>
      <c r="BR238" s="3"/>
      <c r="BS238" s="3"/>
      <c r="BT238" s="4"/>
      <c r="BV238" s="3"/>
      <c r="BW238" s="3"/>
      <c r="BX238" s="4"/>
      <c r="BZ238" s="3"/>
      <c r="CA238" s="3"/>
      <c r="CB238" s="4"/>
    </row>
    <row r="239" spans="1:84">
      <c r="F239" s="24" t="s">
        <v>30</v>
      </c>
      <c r="G239" s="25" t="s">
        <v>31</v>
      </c>
      <c r="N239" s="3"/>
      <c r="O239" s="3"/>
      <c r="P239" s="4"/>
      <c r="R239" s="3"/>
      <c r="S239" s="3"/>
      <c r="T239" s="4"/>
      <c r="V239" s="3"/>
      <c r="W239" s="3"/>
      <c r="X239" s="4"/>
      <c r="Z239" s="3"/>
      <c r="AA239" s="3"/>
      <c r="AB239" s="4"/>
      <c r="AD239" s="3"/>
      <c r="AE239" s="3"/>
      <c r="AF239" s="4"/>
      <c r="AG239"/>
      <c r="AH239" s="3"/>
      <c r="AI239" s="3"/>
      <c r="AJ239" s="4"/>
      <c r="AL239" s="3"/>
      <c r="AM239" s="3"/>
      <c r="AN239" s="4"/>
      <c r="AP239" s="3"/>
      <c r="AQ239" s="3"/>
      <c r="AR239" s="4"/>
      <c r="AT239" s="3"/>
      <c r="AU239" s="3"/>
      <c r="AV239" s="4"/>
      <c r="AX239" s="3"/>
      <c r="AY239" s="3"/>
      <c r="AZ239" s="4"/>
      <c r="BB239" s="3"/>
      <c r="BC239" s="3"/>
      <c r="BD239" s="4"/>
      <c r="BF239" s="3"/>
      <c r="BG239" s="3"/>
      <c r="BH239" s="4"/>
      <c r="BJ239" s="3"/>
      <c r="BK239" s="3"/>
      <c r="BL239" s="4"/>
      <c r="BN239" s="3"/>
      <c r="BO239" s="3"/>
      <c r="BP239" s="4"/>
      <c r="BR239" s="3"/>
      <c r="BS239" s="3"/>
      <c r="BT239" s="4"/>
      <c r="BV239" s="3"/>
      <c r="BW239" s="3"/>
      <c r="BX239" s="4"/>
      <c r="BZ239" s="3"/>
      <c r="CA239" s="3"/>
      <c r="CB239" s="4"/>
    </row>
    <row r="240" spans="1:84">
      <c r="E240" s="26">
        <v>18</v>
      </c>
      <c r="F240" s="27" t="str">
        <f t="shared" ref="F240:F257" si="25">VLOOKUP(E240,$AE$240:$AG$257,2,FALSE)</f>
        <v>Consumer Products</v>
      </c>
      <c r="G240" s="28">
        <f t="shared" ref="G240:G257" si="26">VLOOKUP(E240,$AE$240:$AG$257,3,FALSE)</f>
        <v>0</v>
      </c>
      <c r="N240" s="3"/>
      <c r="O240" s="3"/>
      <c r="P240" s="4"/>
      <c r="R240" s="3"/>
      <c r="S240" s="3"/>
      <c r="T240" s="4"/>
      <c r="V240" s="3"/>
      <c r="W240" s="3"/>
      <c r="X240" s="4"/>
      <c r="Z240" s="3"/>
      <c r="AA240" s="3"/>
      <c r="AB240" s="4"/>
      <c r="AD240" s="29"/>
      <c r="AE240" s="21">
        <f>RANK(AH240, $AH$240:$AH$257)</f>
        <v>11</v>
      </c>
      <c r="AF240" s="21" t="s">
        <v>9</v>
      </c>
      <c r="AG240" s="22">
        <f>HLOOKUP(AF240,$4:$234,208,FALSE)</f>
        <v>21.4</v>
      </c>
      <c r="AH240" s="23">
        <f>AG240+0.0000001*ROW()</f>
        <v>21.400023999999998</v>
      </c>
      <c r="AI240" s="3"/>
      <c r="AJ240" s="4"/>
      <c r="AL240" s="3"/>
      <c r="AM240" s="3"/>
      <c r="AN240" s="4"/>
      <c r="AP240" s="3"/>
      <c r="AQ240" s="3"/>
      <c r="AR240" s="4"/>
      <c r="AT240" s="3"/>
      <c r="AU240" s="3"/>
      <c r="AV240" s="4"/>
      <c r="AX240" s="3"/>
      <c r="AY240" s="3"/>
      <c r="AZ240" s="4"/>
      <c r="BB240" s="3"/>
      <c r="BC240" s="3"/>
      <c r="BD240" s="4"/>
      <c r="BF240" s="3"/>
      <c r="BG240" s="3"/>
      <c r="BH240" s="4"/>
      <c r="BJ240" s="3"/>
      <c r="BK240" s="3"/>
      <c r="BL240" s="4"/>
      <c r="BN240" s="3"/>
      <c r="BO240" s="3"/>
      <c r="BP240" s="4"/>
      <c r="BR240" s="3"/>
      <c r="BS240" s="3"/>
      <c r="BT240" s="4"/>
      <c r="BV240" s="3"/>
      <c r="BW240" s="3"/>
      <c r="BX240" s="4"/>
      <c r="BZ240" s="3"/>
      <c r="CA240" s="3"/>
      <c r="CB240" s="4"/>
    </row>
    <row r="241" spans="5:80">
      <c r="E241" s="26">
        <v>17</v>
      </c>
      <c r="F241" s="27" t="str">
        <f t="shared" si="25"/>
        <v>Food</v>
      </c>
      <c r="G241" s="28">
        <f t="shared" si="26"/>
        <v>0</v>
      </c>
      <c r="N241" s="3"/>
      <c r="O241" s="3"/>
      <c r="P241" s="4"/>
      <c r="R241" s="3"/>
      <c r="S241" s="3"/>
      <c r="T241" s="4"/>
      <c r="V241" s="3"/>
      <c r="W241" s="3"/>
      <c r="X241" s="4"/>
      <c r="Z241" s="3"/>
      <c r="AA241" s="3"/>
      <c r="AB241" s="4"/>
      <c r="AD241" s="29"/>
      <c r="AE241" s="21">
        <f t="shared" ref="AE241:AE257" si="27">RANK(AH241, $AH$240:$AH$257)</f>
        <v>5</v>
      </c>
      <c r="AF241" s="21" t="s">
        <v>10</v>
      </c>
      <c r="AG241" s="22">
        <f t="shared" ref="AG241:AG257" si="28">HLOOKUP(AF241,$4:$234,MATCH($F$236,$A$4:$A$262,0),FALSE)</f>
        <v>62</v>
      </c>
      <c r="AH241" s="23">
        <f t="shared" ref="AH241:AH257" si="29">AG241+0.0000001*ROW()</f>
        <v>62.000024099999997</v>
      </c>
      <c r="AI241" s="3"/>
      <c r="AJ241" s="4"/>
      <c r="AL241" s="3"/>
      <c r="AM241" s="3"/>
      <c r="AN241" s="4"/>
      <c r="AP241" s="3"/>
      <c r="AQ241" s="3"/>
      <c r="AR241" s="4"/>
      <c r="AT241" s="3"/>
      <c r="AU241" s="3"/>
      <c r="AV241" s="4"/>
      <c r="AX241" s="3"/>
      <c r="AY241" s="3"/>
      <c r="AZ241" s="4"/>
      <c r="BB241" s="3"/>
      <c r="BC241" s="3"/>
      <c r="BD241" s="4"/>
      <c r="BF241" s="3"/>
      <c r="BG241" s="3"/>
      <c r="BH241" s="4"/>
      <c r="BJ241" s="3"/>
      <c r="BK241" s="3"/>
      <c r="BL241" s="4"/>
      <c r="BN241" s="3"/>
      <c r="BO241" s="3"/>
      <c r="BP241" s="4"/>
      <c r="BR241" s="3"/>
      <c r="BS241" s="3"/>
      <c r="BT241" s="4"/>
      <c r="BV241" s="3"/>
      <c r="BW241" s="3"/>
      <c r="BX241" s="4"/>
      <c r="BZ241" s="3"/>
      <c r="CA241" s="3"/>
      <c r="CB241" s="4"/>
    </row>
    <row r="242" spans="5:80">
      <c r="E242" s="26">
        <v>16</v>
      </c>
      <c r="F242" s="27" t="str">
        <f t="shared" si="25"/>
        <v>Gaming</v>
      </c>
      <c r="G242" s="28">
        <f t="shared" si="26"/>
        <v>0</v>
      </c>
      <c r="N242" s="3"/>
      <c r="O242" s="3"/>
      <c r="P242" s="4"/>
      <c r="R242" s="3"/>
      <c r="S242" s="3"/>
      <c r="T242" s="4"/>
      <c r="V242" s="3"/>
      <c r="W242" s="3"/>
      <c r="X242" s="4"/>
      <c r="Z242" s="3"/>
      <c r="AA242" s="3"/>
      <c r="AB242" s="4"/>
      <c r="AD242" s="29"/>
      <c r="AE242" s="21">
        <f t="shared" si="27"/>
        <v>10</v>
      </c>
      <c r="AF242" s="21" t="s">
        <v>20</v>
      </c>
      <c r="AG242" s="22">
        <f t="shared" si="28"/>
        <v>30.561785344587822</v>
      </c>
      <c r="AH242" s="23">
        <f t="shared" si="29"/>
        <v>30.56180954458782</v>
      </c>
      <c r="AI242" s="3"/>
      <c r="AJ242" s="4"/>
      <c r="AL242" s="3"/>
      <c r="AM242" s="3"/>
      <c r="AN242" s="4"/>
      <c r="AP242" s="3"/>
      <c r="AQ242" s="3"/>
      <c r="AR242" s="4"/>
      <c r="AT242" s="3"/>
      <c r="AU242" s="3"/>
      <c r="AV242" s="4"/>
      <c r="AX242" s="3"/>
      <c r="AY242" s="3"/>
      <c r="AZ242" s="4"/>
      <c r="BB242" s="3"/>
      <c r="BC242" s="3"/>
      <c r="BD242" s="4"/>
      <c r="BF242" s="3"/>
      <c r="BG242" s="3"/>
      <c r="BH242" s="4"/>
      <c r="BJ242" s="3"/>
      <c r="BK242" s="3"/>
      <c r="BL242" s="4"/>
      <c r="BN242" s="3"/>
      <c r="BO242" s="3"/>
      <c r="BP242" s="4"/>
      <c r="BR242" s="3"/>
      <c r="BS242" s="3"/>
      <c r="BT242" s="4"/>
      <c r="BV242" s="3"/>
      <c r="BW242" s="3"/>
      <c r="BX242" s="4"/>
      <c r="BZ242" s="3"/>
      <c r="CA242" s="3"/>
      <c r="CB242" s="4"/>
    </row>
    <row r="243" spans="5:80">
      <c r="E243" s="26">
        <v>15</v>
      </c>
      <c r="F243" s="27" t="str">
        <f t="shared" si="25"/>
        <v>Real Estate</v>
      </c>
      <c r="G243" s="28">
        <f t="shared" si="26"/>
        <v>0</v>
      </c>
      <c r="N243" s="3"/>
      <c r="O243" s="3"/>
      <c r="P243" s="4"/>
      <c r="R243" s="3"/>
      <c r="S243" s="3"/>
      <c r="T243" s="4"/>
      <c r="V243" s="3"/>
      <c r="W243" s="3"/>
      <c r="X243" s="4"/>
      <c r="Z243" s="3"/>
      <c r="AA243" s="3"/>
      <c r="AB243" s="4"/>
      <c r="AD243" s="29"/>
      <c r="AE243" s="21">
        <f t="shared" si="27"/>
        <v>18</v>
      </c>
      <c r="AF243" s="21" t="s">
        <v>11</v>
      </c>
      <c r="AG243" s="22">
        <f t="shared" si="28"/>
        <v>0</v>
      </c>
      <c r="AH243" s="23">
        <f t="shared" si="29"/>
        <v>2.4299999999999998E-5</v>
      </c>
      <c r="AI243" s="3"/>
      <c r="AJ243" s="4"/>
      <c r="AL243" s="3"/>
      <c r="AM243" s="3"/>
      <c r="AN243" s="4"/>
      <c r="AP243" s="3"/>
      <c r="AQ243" s="3"/>
      <c r="AR243" s="4"/>
      <c r="AT243" s="3"/>
      <c r="AU243" s="3"/>
      <c r="AV243" s="4"/>
      <c r="AX243" s="3"/>
      <c r="AY243" s="3"/>
      <c r="AZ243" s="4"/>
      <c r="BB243" s="3"/>
      <c r="BC243" s="3"/>
      <c r="BD243" s="4"/>
      <c r="BF243" s="3"/>
      <c r="BG243" s="3"/>
      <c r="BH243" s="4"/>
      <c r="BJ243" s="3"/>
      <c r="BK243" s="3"/>
      <c r="BL243" s="4"/>
      <c r="BN243" s="3"/>
      <c r="BO243" s="3"/>
      <c r="BP243" s="4"/>
      <c r="BR243" s="3"/>
      <c r="BS243" s="3"/>
      <c r="BT243" s="4"/>
      <c r="BV243" s="3"/>
      <c r="BW243" s="3"/>
      <c r="BX243" s="4"/>
      <c r="BZ243" s="3"/>
      <c r="CA243" s="3"/>
      <c r="CB243" s="4"/>
    </row>
    <row r="244" spans="5:80">
      <c r="E244" s="26">
        <v>14</v>
      </c>
      <c r="F244" s="27" t="str">
        <f t="shared" si="25"/>
        <v>Technology</v>
      </c>
      <c r="G244" s="28">
        <f t="shared" si="26"/>
        <v>0</v>
      </c>
      <c r="N244" s="3"/>
      <c r="O244" s="3"/>
      <c r="P244" s="4"/>
      <c r="R244" s="3"/>
      <c r="S244" s="3"/>
      <c r="T244" s="4"/>
      <c r="V244" s="3"/>
      <c r="W244" s="3"/>
      <c r="X244" s="4"/>
      <c r="Z244" s="3"/>
      <c r="AA244" s="3"/>
      <c r="AB244" s="4"/>
      <c r="AD244" s="29"/>
      <c r="AE244" s="21">
        <f t="shared" si="27"/>
        <v>9</v>
      </c>
      <c r="AF244" s="21" t="s">
        <v>26</v>
      </c>
      <c r="AG244" s="22">
        <f t="shared" si="28"/>
        <v>31.517153857849362</v>
      </c>
      <c r="AH244" s="23">
        <f t="shared" si="29"/>
        <v>31.517178257849363</v>
      </c>
      <c r="AI244" s="3"/>
      <c r="AJ244" s="4"/>
      <c r="AL244" s="3"/>
      <c r="AM244" s="3"/>
      <c r="AN244" s="4"/>
      <c r="AP244" s="3"/>
      <c r="AQ244" s="3"/>
      <c r="AR244" s="4"/>
      <c r="AT244" s="3"/>
      <c r="AU244" s="3"/>
      <c r="AV244" s="4"/>
      <c r="AX244" s="3"/>
      <c r="AY244" s="3"/>
      <c r="AZ244" s="4"/>
      <c r="BB244" s="3"/>
      <c r="BC244" s="3"/>
      <c r="BD244" s="4"/>
      <c r="BF244" s="3"/>
      <c r="BG244" s="3"/>
      <c r="BH244" s="4"/>
      <c r="BJ244" s="3"/>
      <c r="BK244" s="3"/>
      <c r="BL244" s="4"/>
      <c r="BN244" s="3"/>
      <c r="BO244" s="3"/>
      <c r="BP244" s="4"/>
      <c r="BR244" s="3"/>
      <c r="BS244" s="3"/>
      <c r="BT244" s="4"/>
      <c r="BV244" s="3"/>
      <c r="BW244" s="3"/>
      <c r="BX244" s="4"/>
      <c r="BZ244" s="3"/>
      <c r="CA244" s="3"/>
      <c r="CB244" s="4"/>
    </row>
    <row r="245" spans="5:80">
      <c r="E245" s="26">
        <v>13</v>
      </c>
      <c r="F245" s="27" t="str">
        <f t="shared" si="25"/>
        <v>Transportation</v>
      </c>
      <c r="G245" s="28">
        <f t="shared" si="26"/>
        <v>11.250000174467901</v>
      </c>
      <c r="N245" s="3"/>
      <c r="O245" s="3"/>
      <c r="P245" s="4"/>
      <c r="R245" s="3"/>
      <c r="S245" s="3"/>
      <c r="T245" s="4"/>
      <c r="V245" s="3"/>
      <c r="W245" s="3"/>
      <c r="X245" s="4"/>
      <c r="Z245" s="3"/>
      <c r="AA245" s="3"/>
      <c r="AB245" s="4"/>
      <c r="AD245" s="29"/>
      <c r="AE245" s="21">
        <f t="shared" si="27"/>
        <v>8</v>
      </c>
      <c r="AF245" s="21" t="s">
        <v>19</v>
      </c>
      <c r="AG245" s="22">
        <f t="shared" si="28"/>
        <v>45.99999861819191</v>
      </c>
      <c r="AH245" s="23">
        <f t="shared" si="29"/>
        <v>46.000023118191912</v>
      </c>
      <c r="AI245" s="3"/>
      <c r="AJ245" s="4"/>
      <c r="AL245" s="3"/>
      <c r="AM245" s="3"/>
      <c r="AN245" s="4"/>
      <c r="AP245" s="3"/>
      <c r="AQ245" s="3"/>
      <c r="AR245" s="4"/>
      <c r="AT245" s="3"/>
      <c r="AU245" s="3"/>
      <c r="AV245" s="4"/>
      <c r="AX245" s="3"/>
      <c r="AY245" s="3"/>
      <c r="AZ245" s="4"/>
      <c r="BB245" s="3"/>
      <c r="BC245" s="3"/>
      <c r="BD245" s="4"/>
      <c r="BF245" s="3"/>
      <c r="BG245" s="3"/>
      <c r="BH245" s="4"/>
      <c r="BJ245" s="3"/>
      <c r="BK245" s="3"/>
      <c r="BL245" s="4"/>
      <c r="BN245" s="3"/>
      <c r="BO245" s="3"/>
      <c r="BP245" s="4"/>
      <c r="BR245" s="3"/>
      <c r="BS245" s="3"/>
      <c r="BT245" s="4"/>
      <c r="BV245" s="3"/>
      <c r="BW245" s="3"/>
      <c r="BX245" s="4"/>
      <c r="BZ245" s="3"/>
      <c r="CA245" s="3"/>
      <c r="CB245" s="4"/>
    </row>
    <row r="246" spans="5:80">
      <c r="E246" s="26">
        <v>12</v>
      </c>
      <c r="F246" s="27" t="str">
        <f t="shared" si="25"/>
        <v>Materials</v>
      </c>
      <c r="G246" s="28">
        <f t="shared" si="26"/>
        <v>17.985501201682951</v>
      </c>
      <c r="N246" s="3"/>
      <c r="O246" s="3"/>
      <c r="P246" s="4"/>
      <c r="R246" s="3"/>
      <c r="S246" s="3"/>
      <c r="T246" s="4"/>
      <c r="V246" s="3"/>
      <c r="W246" s="3"/>
      <c r="X246" s="4"/>
      <c r="Z246" s="3"/>
      <c r="AA246" s="3"/>
      <c r="AB246" s="4"/>
      <c r="AD246" s="29"/>
      <c r="AE246" s="21">
        <f t="shared" si="27"/>
        <v>17</v>
      </c>
      <c r="AF246" s="21" t="s">
        <v>12</v>
      </c>
      <c r="AG246" s="22">
        <f t="shared" si="28"/>
        <v>0</v>
      </c>
      <c r="AH246" s="23">
        <f t="shared" si="29"/>
        <v>2.4599999999999998E-5</v>
      </c>
      <c r="AI246" s="3"/>
      <c r="AJ246" s="4"/>
      <c r="AL246" s="3"/>
      <c r="AM246" s="3"/>
      <c r="AN246" s="4"/>
      <c r="AP246" s="3"/>
      <c r="AQ246" s="3"/>
      <c r="AR246" s="4"/>
      <c r="AT246" s="3"/>
      <c r="AU246" s="3"/>
      <c r="AV246" s="4"/>
      <c r="AX246" s="3"/>
      <c r="AY246" s="3"/>
      <c r="AZ246" s="4"/>
      <c r="BB246" s="3"/>
      <c r="BC246" s="3"/>
      <c r="BD246" s="4"/>
      <c r="BF246" s="3"/>
      <c r="BG246" s="3"/>
      <c r="BH246" s="4"/>
      <c r="BJ246" s="3"/>
      <c r="BK246" s="3"/>
      <c r="BL246" s="4"/>
      <c r="BN246" s="3"/>
      <c r="BO246" s="3"/>
      <c r="BP246" s="4"/>
      <c r="BR246" s="3"/>
      <c r="BS246" s="3"/>
      <c r="BT246" s="4"/>
      <c r="BV246" s="3"/>
      <c r="BW246" s="3"/>
      <c r="BX246" s="4"/>
      <c r="BZ246" s="3"/>
      <c r="CA246" s="3"/>
      <c r="CB246" s="4"/>
    </row>
    <row r="247" spans="5:80">
      <c r="E247" s="26">
        <v>11</v>
      </c>
      <c r="F247" s="27" t="str">
        <f t="shared" si="25"/>
        <v>Automotive</v>
      </c>
      <c r="G247" s="28">
        <f t="shared" si="26"/>
        <v>21.4</v>
      </c>
      <c r="N247" s="3"/>
      <c r="O247" s="3"/>
      <c r="P247" s="4"/>
      <c r="R247" s="3"/>
      <c r="S247" s="3"/>
      <c r="T247" s="4"/>
      <c r="V247" s="3"/>
      <c r="W247" s="3"/>
      <c r="X247" s="4"/>
      <c r="Z247" s="3"/>
      <c r="AA247" s="3"/>
      <c r="AB247" s="4"/>
      <c r="AD247" s="29"/>
      <c r="AE247" s="21">
        <f t="shared" si="27"/>
        <v>16</v>
      </c>
      <c r="AF247" s="21" t="s">
        <v>13</v>
      </c>
      <c r="AG247" s="22">
        <f t="shared" si="28"/>
        <v>0</v>
      </c>
      <c r="AH247" s="23">
        <f t="shared" si="29"/>
        <v>2.4699999999999997E-5</v>
      </c>
      <c r="AI247" s="3"/>
      <c r="AJ247" s="4"/>
      <c r="AL247" s="3"/>
      <c r="AM247" s="3"/>
      <c r="AN247" s="4"/>
      <c r="AP247" s="3"/>
      <c r="AQ247" s="3"/>
      <c r="AR247" s="4"/>
      <c r="AT247" s="3"/>
      <c r="AU247" s="3"/>
      <c r="AV247" s="4"/>
      <c r="AX247" s="3"/>
      <c r="AY247" s="3"/>
      <c r="AZ247" s="4"/>
      <c r="BB247" s="3"/>
      <c r="BC247" s="3"/>
      <c r="BD247" s="4"/>
      <c r="BF247" s="3"/>
      <c r="BG247" s="3"/>
      <c r="BH247" s="4"/>
      <c r="BJ247" s="3"/>
      <c r="BK247" s="3"/>
      <c r="BL247" s="4"/>
      <c r="BN247" s="3"/>
      <c r="BO247" s="3"/>
      <c r="BP247" s="4"/>
      <c r="BR247" s="3"/>
      <c r="BS247" s="3"/>
      <c r="BT247" s="4"/>
      <c r="BV247" s="3"/>
      <c r="BW247" s="3"/>
      <c r="BX247" s="4"/>
      <c r="BZ247" s="3"/>
      <c r="CA247" s="3"/>
      <c r="CB247" s="4"/>
    </row>
    <row r="248" spans="5:80">
      <c r="E248" s="26">
        <v>10</v>
      </c>
      <c r="F248" s="27" t="str">
        <f t="shared" si="25"/>
        <v>Commercial Services</v>
      </c>
      <c r="G248" s="28">
        <f t="shared" si="26"/>
        <v>30.561785344587822</v>
      </c>
      <c r="N248" s="3"/>
      <c r="O248" s="3"/>
      <c r="P248" s="4"/>
      <c r="R248" s="3"/>
      <c r="S248" s="3"/>
      <c r="T248" s="4"/>
      <c r="V248" s="3"/>
      <c r="W248" s="3"/>
      <c r="X248" s="4"/>
      <c r="Z248" s="3"/>
      <c r="AA248" s="3"/>
      <c r="AB248" s="4"/>
      <c r="AD248" s="29"/>
      <c r="AE248" s="21">
        <f t="shared" si="27"/>
        <v>1</v>
      </c>
      <c r="AF248" s="21" t="s">
        <v>14</v>
      </c>
      <c r="AG248" s="22">
        <f t="shared" si="28"/>
        <v>78.404580789467218</v>
      </c>
      <c r="AH248" s="23">
        <f t="shared" si="29"/>
        <v>78.404605589467224</v>
      </c>
      <c r="AI248" s="3"/>
      <c r="AJ248" s="4"/>
      <c r="AL248" s="3"/>
      <c r="AM248" s="3"/>
      <c r="AN248" s="4"/>
      <c r="AP248" s="3"/>
      <c r="AQ248" s="3"/>
      <c r="AR248" s="4"/>
      <c r="AT248" s="3"/>
      <c r="AU248" s="3"/>
      <c r="AV248" s="4"/>
      <c r="AX248" s="3"/>
      <c r="AY248" s="3"/>
      <c r="AZ248" s="4"/>
      <c r="BB248" s="3"/>
      <c r="BC248" s="3"/>
      <c r="BD248" s="4"/>
      <c r="BF248" s="3"/>
      <c r="BG248" s="3"/>
      <c r="BH248" s="4"/>
      <c r="BJ248" s="3"/>
      <c r="BK248" s="3"/>
      <c r="BL248" s="4"/>
      <c r="BN248" s="3"/>
      <c r="BO248" s="3"/>
      <c r="BP248" s="4"/>
      <c r="BR248" s="3"/>
      <c r="BS248" s="3"/>
      <c r="BT248" s="4"/>
      <c r="BV248" s="3"/>
      <c r="BW248" s="3"/>
      <c r="BX248" s="4"/>
      <c r="BZ248" s="3"/>
      <c r="CA248" s="3"/>
      <c r="CB248" s="4"/>
    </row>
    <row r="249" spans="5:80">
      <c r="E249" s="26">
        <v>9</v>
      </c>
      <c r="F249" s="27" t="str">
        <f t="shared" si="25"/>
        <v>Energy</v>
      </c>
      <c r="G249" s="28">
        <f t="shared" si="26"/>
        <v>31.517153857849362</v>
      </c>
      <c r="N249" s="3"/>
      <c r="O249" s="3"/>
      <c r="P249" s="4"/>
      <c r="R249" s="3"/>
      <c r="S249" s="3"/>
      <c r="T249" s="4"/>
      <c r="V249" s="3"/>
      <c r="W249" s="3"/>
      <c r="X249" s="4"/>
      <c r="Z249" s="3"/>
      <c r="AA249" s="3"/>
      <c r="AB249" s="4"/>
      <c r="AD249" s="29"/>
      <c r="AE249" s="21">
        <f t="shared" si="27"/>
        <v>2</v>
      </c>
      <c r="AF249" s="21" t="s">
        <v>24</v>
      </c>
      <c r="AG249" s="22">
        <f t="shared" si="28"/>
        <v>74.464997209821433</v>
      </c>
      <c r="AH249" s="23">
        <f t="shared" si="29"/>
        <v>74.465022109821433</v>
      </c>
      <c r="AI249" s="3"/>
      <c r="AJ249" s="4"/>
      <c r="AL249" s="3"/>
      <c r="AM249" s="3"/>
      <c r="AN249" s="4"/>
      <c r="AP249" s="3"/>
      <c r="AQ249" s="3"/>
      <c r="AR249" s="4"/>
      <c r="AT249" s="3"/>
      <c r="AU249" s="3"/>
      <c r="AV249" s="4"/>
      <c r="AX249" s="3"/>
      <c r="AY249" s="3"/>
      <c r="AZ249" s="4"/>
      <c r="BB249" s="3"/>
      <c r="BC249" s="3"/>
      <c r="BD249" s="4"/>
      <c r="BF249" s="3"/>
      <c r="BG249" s="3"/>
      <c r="BH249" s="4"/>
      <c r="BJ249" s="3"/>
      <c r="BK249" s="3"/>
      <c r="BL249" s="4"/>
      <c r="BN249" s="3"/>
      <c r="BO249" s="3"/>
      <c r="BP249" s="4"/>
      <c r="BR249" s="3"/>
      <c r="BS249" s="3"/>
      <c r="BT249" s="4"/>
      <c r="BV249" s="3"/>
      <c r="BW249" s="3"/>
      <c r="BX249" s="4"/>
      <c r="BZ249" s="3"/>
      <c r="CA249" s="3"/>
      <c r="CB249" s="4"/>
    </row>
    <row r="250" spans="5:80">
      <c r="E250" s="26">
        <v>8</v>
      </c>
      <c r="F250" s="27" t="str">
        <f t="shared" si="25"/>
        <v>Financials</v>
      </c>
      <c r="G250" s="28">
        <f t="shared" si="26"/>
        <v>45.99999861819191</v>
      </c>
      <c r="N250" s="3"/>
      <c r="O250" s="3"/>
      <c r="P250" s="4"/>
      <c r="R250" s="3"/>
      <c r="S250" s="3"/>
      <c r="T250" s="4"/>
      <c r="V250" s="3"/>
      <c r="W250" s="3"/>
      <c r="X250" s="4"/>
      <c r="Z250" s="3"/>
      <c r="AA250" s="3"/>
      <c r="AB250" s="4"/>
      <c r="AD250" s="29"/>
      <c r="AE250" s="21">
        <f t="shared" si="27"/>
        <v>12</v>
      </c>
      <c r="AF250" s="21" t="s">
        <v>25</v>
      </c>
      <c r="AG250" s="22">
        <f t="shared" si="28"/>
        <v>17.985501201682951</v>
      </c>
      <c r="AH250" s="23">
        <f t="shared" si="29"/>
        <v>17.985526201682951</v>
      </c>
      <c r="AI250" s="3"/>
      <c r="AJ250" s="4"/>
      <c r="AL250" s="3"/>
      <c r="AM250" s="3"/>
      <c r="AN250" s="4"/>
      <c r="AP250" s="3"/>
      <c r="AQ250" s="3"/>
      <c r="AR250" s="4"/>
      <c r="AT250" s="3"/>
      <c r="AU250" s="3"/>
      <c r="AV250" s="4"/>
      <c r="AX250" s="3"/>
      <c r="AY250" s="3"/>
      <c r="AZ250" s="4"/>
      <c r="BB250" s="3"/>
      <c r="BC250" s="3"/>
      <c r="BD250" s="4"/>
      <c r="BF250" s="3"/>
      <c r="BG250" s="3"/>
      <c r="BH250" s="4"/>
      <c r="BJ250" s="3"/>
      <c r="BK250" s="3"/>
      <c r="BL250" s="4"/>
      <c r="BN250" s="3"/>
      <c r="BO250" s="3"/>
      <c r="BP250" s="4"/>
      <c r="BR250" s="3"/>
      <c r="BS250" s="3"/>
      <c r="BT250" s="4"/>
      <c r="BV250" s="3"/>
      <c r="BW250" s="3"/>
      <c r="BX250" s="4"/>
      <c r="BZ250" s="3"/>
      <c r="CA250" s="3"/>
      <c r="CB250" s="4"/>
    </row>
    <row r="251" spans="5:80">
      <c r="E251" s="26">
        <v>7</v>
      </c>
      <c r="F251" s="27" t="str">
        <f t="shared" si="25"/>
        <v>Retail</v>
      </c>
      <c r="G251" s="28">
        <f t="shared" si="26"/>
        <v>54.612100289749854</v>
      </c>
      <c r="N251" s="3"/>
      <c r="O251" s="3"/>
      <c r="P251" s="4"/>
      <c r="R251" s="3"/>
      <c r="S251" s="3"/>
      <c r="T251" s="4"/>
      <c r="V251" s="3"/>
      <c r="W251" s="3"/>
      <c r="X251" s="4"/>
      <c r="Z251" s="3"/>
      <c r="AA251" s="3"/>
      <c r="AB251" s="4"/>
      <c r="AD251" s="29"/>
      <c r="AE251" s="21">
        <f t="shared" si="27"/>
        <v>4</v>
      </c>
      <c r="AF251" s="21" t="s">
        <v>23</v>
      </c>
      <c r="AG251" s="22">
        <f t="shared" si="28"/>
        <v>69.56454938099003</v>
      </c>
      <c r="AH251" s="23">
        <f t="shared" si="29"/>
        <v>69.564574480990032</v>
      </c>
      <c r="AI251" s="3"/>
      <c r="AJ251" s="4"/>
      <c r="AL251" s="3"/>
      <c r="AM251" s="3"/>
      <c r="AN251" s="4"/>
      <c r="AP251" s="3"/>
      <c r="AQ251" s="3"/>
      <c r="AR251" s="4"/>
      <c r="AT251" s="3"/>
      <c r="AU251" s="3"/>
      <c r="AV251" s="4"/>
      <c r="AX251" s="3"/>
      <c r="AY251" s="3"/>
      <c r="AZ251" s="4"/>
      <c r="BB251" s="3"/>
      <c r="BC251" s="3"/>
      <c r="BD251" s="4"/>
      <c r="BF251" s="3"/>
      <c r="BG251" s="3"/>
      <c r="BH251" s="4"/>
      <c r="BJ251" s="3"/>
      <c r="BK251" s="3"/>
      <c r="BL251" s="4"/>
      <c r="BN251" s="3"/>
      <c r="BO251" s="3"/>
      <c r="BP251" s="4"/>
      <c r="BR251" s="3"/>
      <c r="BS251" s="3"/>
      <c r="BT251" s="4"/>
      <c r="BV251" s="3"/>
      <c r="BW251" s="3"/>
      <c r="BX251" s="4"/>
      <c r="BZ251" s="3"/>
      <c r="CA251" s="3"/>
      <c r="CB251" s="4"/>
    </row>
    <row r="252" spans="5:80">
      <c r="E252" s="26">
        <v>6</v>
      </c>
      <c r="F252" s="27" t="str">
        <f t="shared" si="25"/>
        <v>Utilities</v>
      </c>
      <c r="G252" s="28">
        <f t="shared" si="26"/>
        <v>61.463855002609932</v>
      </c>
      <c r="N252" s="3"/>
      <c r="O252" s="3"/>
      <c r="P252" s="4"/>
      <c r="R252" s="3"/>
      <c r="S252" s="3"/>
      <c r="T252" s="4"/>
      <c r="V252" s="3"/>
      <c r="W252" s="3"/>
      <c r="X252" s="4"/>
      <c r="Z252" s="3"/>
      <c r="AA252" s="3"/>
      <c r="AB252" s="4"/>
      <c r="AD252" s="29"/>
      <c r="AE252" s="21">
        <f t="shared" si="27"/>
        <v>15</v>
      </c>
      <c r="AF252" s="21" t="s">
        <v>15</v>
      </c>
      <c r="AG252" s="22">
        <f t="shared" si="28"/>
        <v>0</v>
      </c>
      <c r="AH252" s="23">
        <f t="shared" si="29"/>
        <v>2.5199999999999999E-5</v>
      </c>
      <c r="AI252" s="3"/>
      <c r="AJ252" s="4"/>
      <c r="AL252" s="3"/>
      <c r="AM252" s="3"/>
      <c r="AN252" s="4"/>
      <c r="AP252" s="3"/>
      <c r="AQ252" s="3"/>
      <c r="AR252" s="4"/>
      <c r="AT252" s="3"/>
      <c r="AU252" s="3"/>
      <c r="AV252" s="4"/>
      <c r="AX252" s="3"/>
      <c r="AY252" s="3"/>
      <c r="AZ252" s="4"/>
      <c r="BB252" s="3"/>
      <c r="BC252" s="3"/>
      <c r="BD252" s="4"/>
      <c r="BF252" s="3"/>
      <c r="BG252" s="3"/>
      <c r="BH252" s="4"/>
      <c r="BJ252" s="3"/>
      <c r="BK252" s="3"/>
      <c r="BL252" s="4"/>
      <c r="BN252" s="3"/>
      <c r="BO252" s="3"/>
      <c r="BP252" s="4"/>
      <c r="BR252" s="3"/>
      <c r="BS252" s="3"/>
      <c r="BT252" s="4"/>
      <c r="BV252" s="3"/>
      <c r="BW252" s="3"/>
      <c r="BX252" s="4"/>
      <c r="BZ252" s="3"/>
      <c r="CA252" s="3"/>
      <c r="CB252" s="4"/>
    </row>
    <row r="253" spans="5:80">
      <c r="E253" s="26">
        <v>5</v>
      </c>
      <c r="F253" s="27" t="str">
        <f t="shared" si="25"/>
        <v>Capital Goods</v>
      </c>
      <c r="G253" s="28">
        <f t="shared" si="26"/>
        <v>62</v>
      </c>
      <c r="N253" s="3"/>
      <c r="O253" s="3"/>
      <c r="P253" s="4"/>
      <c r="R253" s="3"/>
      <c r="S253" s="3"/>
      <c r="T253" s="4"/>
      <c r="V253" s="3"/>
      <c r="W253" s="3"/>
      <c r="X253" s="4"/>
      <c r="Z253" s="3"/>
      <c r="AA253" s="3"/>
      <c r="AB253" s="4"/>
      <c r="AD253" s="29"/>
      <c r="AE253" s="21">
        <f t="shared" si="27"/>
        <v>7</v>
      </c>
      <c r="AF253" s="21" t="s">
        <v>22</v>
      </c>
      <c r="AG253" s="22">
        <f t="shared" si="28"/>
        <v>54.612100289749854</v>
      </c>
      <c r="AH253" s="23">
        <f t="shared" si="29"/>
        <v>54.612125589749851</v>
      </c>
      <c r="AI253" s="3"/>
      <c r="AJ253" s="4"/>
      <c r="AL253" s="3"/>
      <c r="AM253" s="3"/>
      <c r="AN253" s="4"/>
      <c r="AP253" s="3"/>
      <c r="AQ253" s="3"/>
      <c r="AR253" s="4"/>
      <c r="AT253" s="3"/>
      <c r="AU253" s="3"/>
      <c r="AV253" s="4"/>
      <c r="AX253" s="3"/>
      <c r="AY253" s="3"/>
      <c r="AZ253" s="4"/>
      <c r="BB253" s="3"/>
      <c r="BC253" s="3"/>
      <c r="BD253" s="4"/>
      <c r="BF253" s="3"/>
      <c r="BG253" s="3"/>
      <c r="BH253" s="4"/>
      <c r="BJ253" s="3"/>
      <c r="BK253" s="3"/>
      <c r="BL253" s="4"/>
      <c r="BN253" s="3"/>
      <c r="BO253" s="3"/>
      <c r="BP253" s="4"/>
      <c r="BR253" s="3"/>
      <c r="BS253" s="3"/>
      <c r="BT253" s="4"/>
      <c r="BV253" s="3"/>
      <c r="BW253" s="3"/>
      <c r="BX253" s="4"/>
      <c r="BZ253" s="3"/>
      <c r="CA253" s="3"/>
      <c r="CB253" s="4"/>
    </row>
    <row r="254" spans="5:80">
      <c r="E254" s="26">
        <v>4</v>
      </c>
      <c r="F254" s="27" t="str">
        <f t="shared" si="25"/>
        <v>Media</v>
      </c>
      <c r="G254" s="28">
        <f t="shared" si="26"/>
        <v>69.56454938099003</v>
      </c>
      <c r="N254" s="3"/>
      <c r="O254" s="3"/>
      <c r="P254" s="4"/>
      <c r="R254" s="3"/>
      <c r="S254" s="3"/>
      <c r="T254" s="4"/>
      <c r="V254" s="3"/>
      <c r="W254" s="3"/>
      <c r="X254" s="4"/>
      <c r="Z254" s="3"/>
      <c r="AA254" s="3"/>
      <c r="AB254" s="4"/>
      <c r="AD254" s="29"/>
      <c r="AE254" s="21">
        <f t="shared" si="27"/>
        <v>14</v>
      </c>
      <c r="AF254" s="21" t="s">
        <v>21</v>
      </c>
      <c r="AG254" s="22">
        <f t="shared" si="28"/>
        <v>0</v>
      </c>
      <c r="AH254" s="23">
        <f t="shared" si="29"/>
        <v>2.5399999999999997E-5</v>
      </c>
      <c r="AI254" s="3"/>
      <c r="AJ254" s="4"/>
      <c r="AL254" s="3"/>
      <c r="AM254" s="3"/>
      <c r="AN254" s="4"/>
      <c r="AP254" s="3"/>
      <c r="AQ254" s="3"/>
      <c r="AR254" s="4"/>
      <c r="AT254" s="3"/>
      <c r="AU254" s="3"/>
      <c r="AV254" s="4"/>
      <c r="AX254" s="3"/>
      <c r="AY254" s="3"/>
      <c r="AZ254" s="4"/>
      <c r="BB254" s="3"/>
      <c r="BC254" s="3"/>
      <c r="BD254" s="4"/>
      <c r="BF254" s="3"/>
      <c r="BG254" s="3"/>
      <c r="BH254" s="4"/>
      <c r="BJ254" s="3"/>
      <c r="BK254" s="3"/>
      <c r="BL254" s="4"/>
      <c r="BN254" s="3"/>
      <c r="BO254" s="3"/>
      <c r="BP254" s="4"/>
      <c r="BR254" s="3"/>
      <c r="BS254" s="3"/>
      <c r="BT254" s="4"/>
      <c r="BV254" s="3"/>
      <c r="BW254" s="3"/>
      <c r="BX254" s="4"/>
      <c r="BZ254" s="3"/>
      <c r="CA254" s="3"/>
      <c r="CB254" s="4"/>
    </row>
    <row r="255" spans="5:80">
      <c r="E255" s="26">
        <v>3</v>
      </c>
      <c r="F255" s="27" t="str">
        <f t="shared" si="25"/>
        <v>Telecommunications</v>
      </c>
      <c r="G255" s="28">
        <f t="shared" si="26"/>
        <v>70.640192386333084</v>
      </c>
      <c r="N255" s="3"/>
      <c r="O255" s="3"/>
      <c r="P255" s="4"/>
      <c r="R255" s="3"/>
      <c r="S255" s="3"/>
      <c r="T255" s="4"/>
      <c r="V255" s="3"/>
      <c r="W255" s="3"/>
      <c r="X255" s="4"/>
      <c r="Z255" s="3"/>
      <c r="AA255" s="3"/>
      <c r="AB255" s="4"/>
      <c r="AD255" s="29"/>
      <c r="AE255" s="21">
        <f t="shared" si="27"/>
        <v>3</v>
      </c>
      <c r="AF255" s="21" t="s">
        <v>16</v>
      </c>
      <c r="AG255" s="22">
        <f t="shared" si="28"/>
        <v>70.640192386333084</v>
      </c>
      <c r="AH255" s="23">
        <f t="shared" si="29"/>
        <v>70.64021788633309</v>
      </c>
      <c r="AI255" s="3"/>
      <c r="AJ255" s="4"/>
      <c r="AL255" s="3"/>
      <c r="AM255" s="3"/>
      <c r="AN255" s="4"/>
      <c r="AP255" s="3"/>
      <c r="AQ255" s="3"/>
      <c r="AR255" s="4"/>
      <c r="AT255" s="3"/>
      <c r="AU255" s="3"/>
      <c r="AV255" s="4"/>
      <c r="AX255" s="3"/>
      <c r="AY255" s="3"/>
      <c r="AZ255" s="4"/>
      <c r="BB255" s="3"/>
      <c r="BC255" s="3"/>
      <c r="BD255" s="4"/>
      <c r="BF255" s="3"/>
      <c r="BG255" s="3"/>
      <c r="BH255" s="4"/>
      <c r="BJ255" s="3"/>
      <c r="BK255" s="3"/>
      <c r="BL255" s="4"/>
      <c r="BN255" s="3"/>
      <c r="BO255" s="3"/>
      <c r="BP255" s="4"/>
      <c r="BR255" s="3"/>
      <c r="BS255" s="3"/>
      <c r="BT255" s="4"/>
      <c r="BV255" s="3"/>
      <c r="BW255" s="3"/>
      <c r="BX255" s="4"/>
      <c r="BZ255" s="3"/>
      <c r="CA255" s="3"/>
      <c r="CB255" s="4"/>
    </row>
    <row r="256" spans="5:80">
      <c r="E256" s="26">
        <v>2</v>
      </c>
      <c r="F256" s="27" t="str">
        <f t="shared" si="25"/>
        <v>Hotels &amp; Leisure</v>
      </c>
      <c r="G256" s="28">
        <f t="shared" si="26"/>
        <v>74.464997209821433</v>
      </c>
      <c r="N256" s="3"/>
      <c r="O256" s="3"/>
      <c r="P256" s="4"/>
      <c r="R256" s="3"/>
      <c r="S256" s="3"/>
      <c r="T256" s="4"/>
      <c r="V256" s="3"/>
      <c r="W256" s="3"/>
      <c r="X256" s="4"/>
      <c r="Z256" s="3"/>
      <c r="AA256" s="3"/>
      <c r="AB256" s="4"/>
      <c r="AD256" s="29"/>
      <c r="AE256" s="21">
        <f t="shared" si="27"/>
        <v>13</v>
      </c>
      <c r="AF256" s="21" t="s">
        <v>17</v>
      </c>
      <c r="AG256" s="22">
        <f t="shared" si="28"/>
        <v>11.250000174467901</v>
      </c>
      <c r="AH256" s="23">
        <f t="shared" si="29"/>
        <v>11.250025774467902</v>
      </c>
      <c r="AI256" s="3"/>
      <c r="AJ256" s="4"/>
      <c r="AL256" s="3"/>
      <c r="AM256" s="3"/>
      <c r="AN256" s="4"/>
      <c r="AP256" s="3"/>
      <c r="AQ256" s="3"/>
      <c r="AR256" s="4"/>
      <c r="AT256" s="3"/>
      <c r="AU256" s="3"/>
      <c r="AV256" s="4"/>
      <c r="AX256" s="3"/>
      <c r="AY256" s="3"/>
      <c r="AZ256" s="4"/>
      <c r="BB256" s="3"/>
      <c r="BC256" s="3"/>
      <c r="BD256" s="4"/>
      <c r="BF256" s="3"/>
      <c r="BG256" s="3"/>
      <c r="BH256" s="4"/>
      <c r="BJ256" s="3"/>
      <c r="BK256" s="3"/>
      <c r="BL256" s="4"/>
      <c r="BN256" s="3"/>
      <c r="BO256" s="3"/>
      <c r="BP256" s="4"/>
      <c r="BR256" s="3"/>
      <c r="BS256" s="3"/>
      <c r="BT256" s="4"/>
      <c r="BV256" s="3"/>
      <c r="BW256" s="3"/>
      <c r="BX256" s="4"/>
      <c r="BZ256" s="3"/>
      <c r="CA256" s="3"/>
      <c r="CB256" s="4"/>
    </row>
    <row r="257" spans="5:80">
      <c r="E257" s="26">
        <v>1</v>
      </c>
      <c r="F257" s="27" t="str">
        <f t="shared" si="25"/>
        <v>Health Care</v>
      </c>
      <c r="G257" s="28">
        <f t="shared" si="26"/>
        <v>78.404580789467218</v>
      </c>
      <c r="N257" s="3"/>
      <c r="O257" s="3"/>
      <c r="P257" s="4"/>
      <c r="R257" s="3"/>
      <c r="S257" s="3"/>
      <c r="T257" s="4"/>
      <c r="V257" s="3"/>
      <c r="W257" s="3"/>
      <c r="X257" s="4"/>
      <c r="Z257" s="3"/>
      <c r="AA257" s="3"/>
      <c r="AB257" s="4"/>
      <c r="AD257" s="29"/>
      <c r="AE257" s="21">
        <f t="shared" si="27"/>
        <v>6</v>
      </c>
      <c r="AF257" s="21" t="s">
        <v>18</v>
      </c>
      <c r="AG257" s="22">
        <f t="shared" si="28"/>
        <v>61.463855002609932</v>
      </c>
      <c r="AH257" s="23">
        <f t="shared" si="29"/>
        <v>61.463880702609934</v>
      </c>
      <c r="AI257" s="3"/>
      <c r="AJ257" s="4"/>
      <c r="AL257" s="3"/>
      <c r="AM257" s="3"/>
      <c r="AN257" s="4"/>
      <c r="AP257" s="3"/>
      <c r="AQ257" s="3"/>
      <c r="AR257" s="4"/>
      <c r="AT257" s="3"/>
      <c r="AU257" s="3"/>
      <c r="AV257" s="4"/>
      <c r="AX257" s="3"/>
      <c r="AY257" s="3"/>
      <c r="AZ257" s="4"/>
      <c r="BB257" s="3"/>
      <c r="BC257" s="3"/>
      <c r="BD257" s="4"/>
      <c r="BF257" s="3"/>
      <c r="BG257" s="3"/>
      <c r="BH257" s="4"/>
      <c r="BJ257" s="3"/>
      <c r="BK257" s="3"/>
      <c r="BL257" s="4"/>
      <c r="BN257" s="3"/>
      <c r="BO257" s="3"/>
      <c r="BP257" s="4"/>
      <c r="BR257" s="3"/>
      <c r="BS257" s="3"/>
      <c r="BT257" s="4"/>
      <c r="BV257" s="3"/>
      <c r="BW257" s="3"/>
      <c r="BX257" s="4"/>
      <c r="BZ257" s="3"/>
      <c r="CA257" s="3"/>
      <c r="CB257" s="4"/>
    </row>
    <row r="258" spans="5:80">
      <c r="N258" s="3"/>
      <c r="O258" s="3"/>
      <c r="P258" s="4"/>
      <c r="R258" s="3"/>
      <c r="S258" s="3"/>
      <c r="T258" s="4"/>
      <c r="V258" s="3"/>
      <c r="W258" s="3"/>
      <c r="X258" s="4"/>
      <c r="Z258" s="3"/>
      <c r="AA258" s="3"/>
      <c r="AB258" s="4"/>
      <c r="AD258" s="29"/>
      <c r="AE258" s="29"/>
      <c r="AF258" s="30"/>
      <c r="AH258" s="29"/>
      <c r="AI258" s="3"/>
      <c r="AJ258" s="4"/>
      <c r="AL258" s="3"/>
      <c r="AM258" s="3"/>
      <c r="AN258" s="4"/>
      <c r="AP258" s="3"/>
      <c r="AQ258" s="3"/>
      <c r="AR258" s="4"/>
      <c r="AT258" s="3"/>
      <c r="AU258" s="3"/>
      <c r="AV258" s="4"/>
      <c r="AX258" s="3"/>
      <c r="AY258" s="3"/>
      <c r="AZ258" s="4"/>
      <c r="BB258" s="3"/>
      <c r="BC258" s="3"/>
      <c r="BD258" s="4"/>
      <c r="BF258" s="3"/>
      <c r="BG258" s="3"/>
      <c r="BH258" s="4"/>
      <c r="BJ258" s="3"/>
      <c r="BK258" s="3"/>
      <c r="BL258" s="4"/>
      <c r="BN258" s="3"/>
      <c r="BO258" s="3"/>
      <c r="BP258" s="4"/>
      <c r="BR258" s="3"/>
      <c r="BS258" s="3"/>
      <c r="BT258" s="4"/>
      <c r="BV258" s="3"/>
      <c r="BW258" s="3"/>
      <c r="BX258" s="4"/>
      <c r="BZ258" s="3"/>
      <c r="CA258" s="3"/>
      <c r="CB258" s="4"/>
    </row>
    <row r="259" spans="5:80">
      <c r="N259" s="3"/>
      <c r="O259" s="3"/>
      <c r="P259" s="4"/>
      <c r="R259" s="3"/>
      <c r="S259" s="3"/>
      <c r="T259" s="4"/>
      <c r="V259" s="3"/>
      <c r="W259" s="3"/>
      <c r="X259" s="4"/>
      <c r="Z259" s="3"/>
      <c r="AA259" s="3"/>
      <c r="AB259" s="4"/>
      <c r="AD259" s="29"/>
      <c r="AE259" s="29"/>
      <c r="AF259" s="30"/>
      <c r="AH259" s="29"/>
      <c r="AI259" s="3"/>
      <c r="AJ259" s="4"/>
      <c r="AL259" s="3"/>
      <c r="AM259" s="3"/>
      <c r="AN259" s="4"/>
      <c r="AP259" s="3"/>
      <c r="AQ259" s="3"/>
      <c r="AR259" s="4"/>
      <c r="AT259" s="3"/>
      <c r="AU259" s="3"/>
      <c r="AV259" s="4"/>
      <c r="AX259" s="3"/>
      <c r="AY259" s="3"/>
      <c r="AZ259" s="4"/>
      <c r="BB259" s="3"/>
      <c r="BC259" s="3"/>
      <c r="BD259" s="4"/>
      <c r="BF259" s="3"/>
      <c r="BG259" s="3"/>
      <c r="BH259" s="4"/>
      <c r="BJ259" s="3"/>
      <c r="BK259" s="3"/>
      <c r="BL259" s="4"/>
      <c r="BN259" s="3"/>
      <c r="BO259" s="3"/>
      <c r="BP259" s="4"/>
      <c r="BR259" s="3"/>
      <c r="BS259" s="3"/>
      <c r="BT259" s="4"/>
      <c r="BV259" s="3"/>
      <c r="BW259" s="3"/>
      <c r="BX259" s="4"/>
      <c r="BZ259" s="3"/>
      <c r="CA259" s="3"/>
      <c r="CB259" s="4"/>
    </row>
    <row r="260" spans="5:80">
      <c r="N260" s="3"/>
      <c r="O260" s="3"/>
      <c r="P260" s="4"/>
      <c r="R260" s="3"/>
      <c r="S260" s="3"/>
      <c r="T260" s="4"/>
      <c r="V260" s="3"/>
      <c r="W260" s="3"/>
      <c r="X260" s="4"/>
      <c r="Z260" s="3"/>
      <c r="AA260" s="3"/>
      <c r="AB260" s="4"/>
      <c r="AD260" s="29"/>
      <c r="AE260" s="29"/>
      <c r="AF260" s="30"/>
      <c r="AH260" s="29"/>
      <c r="AI260" s="3"/>
      <c r="AJ260" s="4"/>
      <c r="AL260" s="3"/>
      <c r="AM260" s="3"/>
      <c r="AN260" s="4"/>
      <c r="AP260" s="3"/>
      <c r="AQ260" s="3"/>
      <c r="AR260" s="4"/>
      <c r="AT260" s="3"/>
      <c r="AU260" s="3"/>
      <c r="AV260" s="4"/>
      <c r="AX260" s="3"/>
      <c r="AY260" s="3"/>
      <c r="AZ260" s="4"/>
      <c r="BB260" s="3"/>
      <c r="BC260" s="3"/>
      <c r="BD260" s="4"/>
      <c r="BF260" s="3"/>
      <c r="BG260" s="3"/>
      <c r="BH260" s="4"/>
      <c r="BJ260" s="3"/>
      <c r="BK260" s="3"/>
      <c r="BL260" s="4"/>
      <c r="BN260" s="3"/>
      <c r="BO260" s="3"/>
      <c r="BP260" s="4"/>
      <c r="BR260" s="3"/>
      <c r="BS260" s="3"/>
      <c r="BT260" s="4"/>
      <c r="BV260" s="3"/>
      <c r="BW260" s="3"/>
      <c r="BX260" s="4"/>
      <c r="BZ260" s="3"/>
      <c r="CA260" s="3"/>
      <c r="CB260" s="4"/>
    </row>
    <row r="261" spans="5:80">
      <c r="N261" s="3"/>
      <c r="O261" s="3"/>
      <c r="P261" s="4"/>
      <c r="R261" s="3"/>
      <c r="S261" s="3"/>
      <c r="T261" s="4"/>
      <c r="V261" s="3"/>
      <c r="W261" s="3"/>
      <c r="X261" s="4"/>
      <c r="Z261" s="3"/>
      <c r="AA261" s="3"/>
      <c r="AB261" s="4"/>
      <c r="AD261" s="29"/>
      <c r="AE261" s="29"/>
      <c r="AF261" s="30"/>
      <c r="AH261" s="29"/>
      <c r="AI261" s="3"/>
      <c r="AJ261" s="4"/>
      <c r="AL261" s="3"/>
      <c r="AM261" s="3"/>
      <c r="AN261" s="4"/>
      <c r="AP261" s="3"/>
      <c r="AQ261" s="3"/>
      <c r="AR261" s="4"/>
      <c r="AT261" s="3"/>
      <c r="AU261" s="3"/>
      <c r="AV261" s="4"/>
      <c r="AX261" s="3"/>
      <c r="AY261" s="3"/>
      <c r="AZ261" s="4"/>
      <c r="BB261" s="3"/>
      <c r="BC261" s="3"/>
      <c r="BD261" s="4"/>
      <c r="BF261" s="3"/>
      <c r="BG261" s="3"/>
      <c r="BH261" s="4"/>
      <c r="BJ261" s="3"/>
      <c r="BK261" s="3"/>
      <c r="BL261" s="4"/>
      <c r="BN261" s="3"/>
      <c r="BO261" s="3"/>
      <c r="BP261" s="4"/>
      <c r="BR261" s="3"/>
      <c r="BS261" s="3"/>
      <c r="BT261" s="4"/>
      <c r="BV261" s="3"/>
      <c r="BW261" s="3"/>
      <c r="BX261" s="4"/>
      <c r="BZ261" s="3"/>
      <c r="CA261" s="3"/>
      <c r="CB261" s="4"/>
    </row>
    <row r="262" spans="5:80">
      <c r="N262" s="3"/>
      <c r="O262" s="3"/>
      <c r="P262" s="4"/>
      <c r="R262" s="3"/>
      <c r="S262" s="3"/>
      <c r="T262" s="4"/>
      <c r="V262" s="3"/>
      <c r="W262" s="3"/>
      <c r="X262" s="4"/>
      <c r="Z262" s="3"/>
      <c r="AA262" s="3"/>
      <c r="AB262" s="4"/>
      <c r="AD262" s="29"/>
      <c r="AE262" s="29"/>
      <c r="AF262" s="30"/>
      <c r="AH262" s="29"/>
      <c r="AI262" s="3"/>
      <c r="AJ262" s="4"/>
      <c r="AL262" s="3"/>
      <c r="AM262" s="3"/>
      <c r="AN262" s="4"/>
      <c r="AP262" s="3"/>
      <c r="AQ262" s="3"/>
      <c r="AR262" s="4"/>
      <c r="AT262" s="3"/>
      <c r="AU262" s="3"/>
      <c r="AV262" s="4"/>
      <c r="AX262" s="3"/>
      <c r="AY262" s="3"/>
      <c r="AZ262" s="4"/>
      <c r="BB262" s="3"/>
      <c r="BC262" s="3"/>
      <c r="BD262" s="4"/>
      <c r="BF262" s="3"/>
      <c r="BG262" s="3"/>
      <c r="BH262" s="4"/>
      <c r="BJ262" s="3"/>
      <c r="BK262" s="3"/>
      <c r="BL262" s="4"/>
      <c r="BN262" s="3"/>
      <c r="BO262" s="3"/>
      <c r="BP262" s="4"/>
      <c r="BR262" s="3"/>
      <c r="BS262" s="3"/>
      <c r="BT262" s="4"/>
      <c r="BV262" s="3"/>
      <c r="BW262" s="3"/>
      <c r="BX262" s="4"/>
      <c r="BZ262" s="3"/>
      <c r="CA262" s="3"/>
      <c r="CB262" s="4"/>
    </row>
    <row r="263" spans="5:80">
      <c r="N263" s="3"/>
      <c r="O263" s="3"/>
      <c r="P263" s="4"/>
      <c r="R263" s="3"/>
      <c r="S263" s="3"/>
      <c r="T263" s="4"/>
      <c r="V263" s="3"/>
      <c r="W263" s="3"/>
      <c r="X263" s="4"/>
      <c r="Z263" s="3"/>
      <c r="AA263" s="3"/>
      <c r="AB263" s="4"/>
      <c r="AD263" s="29"/>
      <c r="AE263" s="29"/>
      <c r="AF263" s="30"/>
      <c r="AH263" s="29"/>
      <c r="AI263" s="3"/>
      <c r="AJ263" s="4"/>
      <c r="AL263" s="3"/>
      <c r="AM263" s="3"/>
      <c r="AN263" s="4"/>
      <c r="AP263" s="3"/>
      <c r="AQ263" s="3"/>
      <c r="AR263" s="4"/>
      <c r="AT263" s="3"/>
      <c r="AU263" s="3"/>
      <c r="AV263" s="4"/>
      <c r="AX263" s="3"/>
      <c r="AY263" s="3"/>
      <c r="AZ263" s="4"/>
      <c r="BB263" s="3"/>
      <c r="BC263" s="3"/>
      <c r="BD263" s="4"/>
      <c r="BF263" s="3"/>
      <c r="BG263" s="3"/>
      <c r="BH263" s="4"/>
      <c r="BJ263" s="3"/>
      <c r="BK263" s="3"/>
      <c r="BL263" s="4"/>
      <c r="BN263" s="3"/>
      <c r="BO263" s="3"/>
      <c r="BP263" s="4"/>
      <c r="BR263" s="3"/>
      <c r="BS263" s="3"/>
      <c r="BT263" s="4"/>
      <c r="BV263" s="3"/>
      <c r="BW263" s="3"/>
      <c r="BX263" s="4"/>
      <c r="BZ263" s="3"/>
      <c r="CA263" s="3"/>
      <c r="CB263" s="4"/>
    </row>
    <row r="264" spans="5:80">
      <c r="N264" s="3"/>
      <c r="O264" s="3"/>
      <c r="P264" s="4"/>
      <c r="R264" s="3"/>
      <c r="S264" s="3"/>
      <c r="T264" s="4"/>
      <c r="V264" s="3"/>
      <c r="W264" s="3"/>
      <c r="X264" s="4"/>
      <c r="Z264" s="3"/>
      <c r="AA264" s="3"/>
      <c r="AB264" s="4"/>
      <c r="AD264" s="29"/>
      <c r="AE264" s="29"/>
      <c r="AF264" s="30"/>
      <c r="AH264" s="29"/>
      <c r="AI264" s="3"/>
      <c r="AJ264" s="4"/>
      <c r="AL264" s="3"/>
      <c r="AM264" s="3"/>
      <c r="AN264" s="4"/>
      <c r="AP264" s="3"/>
      <c r="AQ264" s="3"/>
      <c r="AR264" s="4"/>
      <c r="AT264" s="3"/>
      <c r="AU264" s="3"/>
      <c r="AV264" s="4"/>
      <c r="AX264" s="3"/>
      <c r="AY264" s="3"/>
      <c r="AZ264" s="4"/>
      <c r="BB264" s="3"/>
      <c r="BC264" s="3"/>
      <c r="BD264" s="4"/>
      <c r="BF264" s="3"/>
      <c r="BG264" s="3"/>
      <c r="BH264" s="4"/>
      <c r="BJ264" s="3"/>
      <c r="BK264" s="3"/>
      <c r="BL264" s="4"/>
      <c r="BN264" s="3"/>
      <c r="BO264" s="3"/>
      <c r="BP264" s="4"/>
      <c r="BR264" s="3"/>
      <c r="BS264" s="3"/>
      <c r="BT264" s="4"/>
      <c r="BV264" s="3"/>
      <c r="BW264" s="3"/>
      <c r="BX264" s="4"/>
      <c r="BZ264" s="3"/>
      <c r="CA264" s="3"/>
      <c r="CB264" s="4"/>
    </row>
    <row r="265" spans="5:80">
      <c r="N265" s="3"/>
      <c r="O265" s="3"/>
      <c r="P265" s="4"/>
      <c r="R265" s="3"/>
      <c r="S265" s="3"/>
      <c r="T265" s="4"/>
      <c r="V265" s="3"/>
      <c r="W265" s="3"/>
      <c r="X265" s="4"/>
      <c r="Z265" s="3"/>
      <c r="AA265" s="3"/>
      <c r="AB265" s="4"/>
      <c r="AD265" s="29"/>
      <c r="AE265" s="29"/>
      <c r="AF265" s="30"/>
      <c r="AH265" s="29"/>
      <c r="AI265" s="3"/>
      <c r="AJ265" s="4"/>
      <c r="AL265" s="3"/>
      <c r="AM265" s="3"/>
      <c r="AN265" s="4"/>
      <c r="AP265" s="3"/>
      <c r="AQ265" s="3"/>
      <c r="AR265" s="4"/>
      <c r="AT265" s="3"/>
      <c r="AU265" s="3"/>
      <c r="AV265" s="4"/>
      <c r="AX265" s="3"/>
      <c r="AY265" s="3"/>
      <c r="AZ265" s="4"/>
      <c r="BB265" s="3"/>
      <c r="BC265" s="3"/>
      <c r="BD265" s="4"/>
      <c r="BF265" s="3"/>
      <c r="BG265" s="3"/>
      <c r="BH265" s="4"/>
      <c r="BJ265" s="3"/>
      <c r="BK265" s="3"/>
      <c r="BL265" s="4"/>
      <c r="BN265" s="3"/>
      <c r="BO265" s="3"/>
      <c r="BP265" s="4"/>
      <c r="BR265" s="3"/>
      <c r="BS265" s="3"/>
      <c r="BT265" s="4"/>
      <c r="BV265" s="3"/>
      <c r="BW265" s="3"/>
      <c r="BX265" s="4"/>
      <c r="BZ265" s="3"/>
      <c r="CA265" s="3"/>
      <c r="CB265" s="4"/>
    </row>
    <row r="266" spans="5:80">
      <c r="N266" s="3"/>
      <c r="O266" s="3"/>
      <c r="P266" s="4"/>
      <c r="R266" s="3"/>
      <c r="S266" s="3"/>
      <c r="T266" s="4"/>
      <c r="V266" s="3"/>
      <c r="W266" s="3"/>
      <c r="X266" s="4"/>
      <c r="Z266" s="3"/>
      <c r="AA266" s="3"/>
      <c r="AB266" s="4"/>
      <c r="AD266" s="29"/>
      <c r="AE266" s="29"/>
      <c r="AF266" s="30"/>
      <c r="AH266" s="29"/>
      <c r="AI266" s="3"/>
      <c r="AJ266" s="4"/>
      <c r="AL266" s="3"/>
      <c r="AM266" s="3"/>
      <c r="AN266" s="4"/>
      <c r="AP266" s="3"/>
      <c r="AQ266" s="3"/>
      <c r="AR266" s="4"/>
      <c r="AT266" s="3"/>
      <c r="AU266" s="3"/>
      <c r="AV266" s="4"/>
      <c r="AX266" s="3"/>
      <c r="AY266" s="3"/>
      <c r="AZ266" s="4"/>
      <c r="BB266" s="3"/>
      <c r="BC266" s="3"/>
      <c r="BD266" s="4"/>
      <c r="BF266" s="3"/>
      <c r="BG266" s="3"/>
      <c r="BH266" s="4"/>
      <c r="BJ266" s="3"/>
      <c r="BK266" s="3"/>
      <c r="BL266" s="4"/>
      <c r="BN266" s="3"/>
      <c r="BO266" s="3"/>
      <c r="BP266" s="4"/>
      <c r="BR266" s="3"/>
      <c r="BS266" s="3"/>
      <c r="BT266" s="4"/>
      <c r="BV266" s="3"/>
      <c r="BW266" s="3"/>
      <c r="BX266" s="4"/>
      <c r="BZ266" s="3"/>
      <c r="CA266" s="3"/>
      <c r="CB266" s="4"/>
    </row>
    <row r="267" spans="5:80">
      <c r="R267" s="3"/>
      <c r="S267" s="3"/>
      <c r="T267" s="4"/>
      <c r="V267" s="3"/>
      <c r="W267" s="3"/>
      <c r="X267" s="4"/>
      <c r="Z267" s="3"/>
      <c r="AA267" s="3"/>
      <c r="AB267" s="4"/>
      <c r="AD267" s="29"/>
      <c r="AE267" s="29"/>
      <c r="AF267" s="30"/>
      <c r="AH267" s="29"/>
      <c r="AI267" s="3"/>
      <c r="AJ267" s="4"/>
      <c r="AL267" s="3"/>
      <c r="AM267" s="3"/>
      <c r="AN267" s="4"/>
      <c r="AP267" s="3"/>
      <c r="AQ267" s="3"/>
      <c r="AR267" s="4"/>
      <c r="AT267" s="3"/>
      <c r="AU267" s="3"/>
      <c r="AV267" s="4"/>
      <c r="AX267" s="3"/>
      <c r="AY267" s="3"/>
      <c r="AZ267" s="4"/>
      <c r="BB267" s="3"/>
      <c r="BC267" s="3"/>
      <c r="BD267" s="4"/>
      <c r="BF267" s="3"/>
      <c r="BG267" s="3"/>
      <c r="BH267" s="4"/>
      <c r="BJ267" s="3"/>
      <c r="BK267" s="3"/>
      <c r="BL267" s="4"/>
      <c r="BN267" s="3"/>
      <c r="BO267" s="3"/>
      <c r="BP267" s="4"/>
      <c r="BR267" s="3"/>
      <c r="BS267" s="3"/>
      <c r="BT267" s="4"/>
      <c r="BV267" s="3"/>
      <c r="BW267" s="3"/>
      <c r="BX267" s="4"/>
      <c r="BZ267" s="3"/>
      <c r="CA267" s="3"/>
      <c r="CB267" s="4"/>
    </row>
    <row r="268" spans="5:80">
      <c r="R268" s="3"/>
      <c r="S268" s="3"/>
      <c r="T268" s="4"/>
      <c r="V268" s="3"/>
      <c r="W268" s="3"/>
      <c r="X268" s="4"/>
      <c r="Z268" s="3"/>
      <c r="AA268" s="3"/>
      <c r="AB268" s="4"/>
      <c r="AD268" s="29"/>
      <c r="AE268" s="29"/>
      <c r="AF268" s="30"/>
      <c r="AH268" s="29"/>
      <c r="AI268" s="3"/>
      <c r="AJ268" s="4"/>
      <c r="AL268" s="3"/>
      <c r="AM268" s="3"/>
      <c r="AN268" s="4"/>
      <c r="AP268" s="3"/>
      <c r="AQ268" s="3"/>
      <c r="AR268" s="4"/>
      <c r="AT268" s="3"/>
      <c r="AU268" s="3"/>
      <c r="AV268" s="4"/>
      <c r="AX268" s="3"/>
      <c r="AY268" s="3"/>
      <c r="AZ268" s="4"/>
      <c r="BB268" s="3"/>
      <c r="BC268" s="3"/>
      <c r="BD268" s="4"/>
      <c r="BF268" s="3"/>
      <c r="BG268" s="3"/>
      <c r="BH268" s="4"/>
      <c r="BJ268" s="3"/>
      <c r="BK268" s="3"/>
      <c r="BL268" s="4"/>
      <c r="BN268" s="3"/>
      <c r="BO268" s="3"/>
      <c r="BP268" s="4"/>
      <c r="BR268" s="3"/>
      <c r="BS268" s="3"/>
      <c r="BT268" s="4"/>
      <c r="BV268" s="3"/>
      <c r="BW268" s="3"/>
      <c r="BX268" s="4"/>
      <c r="BZ268" s="3"/>
      <c r="CA268" s="3"/>
      <c r="CB268" s="4"/>
    </row>
    <row r="269" spans="5:80">
      <c r="R269" s="3"/>
      <c r="S269" s="3"/>
      <c r="T269" s="4"/>
      <c r="V269" s="3"/>
      <c r="W269" s="3"/>
      <c r="X269" s="4"/>
      <c r="Z269" s="3"/>
      <c r="AA269" s="3"/>
      <c r="AB269" s="4"/>
      <c r="AD269" s="29"/>
      <c r="AE269" s="29"/>
      <c r="AF269" s="30"/>
      <c r="AH269" s="29"/>
      <c r="AI269" s="3"/>
      <c r="AJ269" s="4"/>
      <c r="AL269" s="3"/>
      <c r="AM269" s="3"/>
      <c r="AN269" s="4"/>
      <c r="AP269" s="3"/>
      <c r="AQ269" s="3"/>
      <c r="AR269" s="4"/>
      <c r="AT269" s="3"/>
      <c r="AU269" s="3"/>
      <c r="AV269" s="4"/>
      <c r="AX269" s="3"/>
      <c r="AY269" s="3"/>
      <c r="AZ269" s="4"/>
      <c r="BB269" s="3"/>
      <c r="BC269" s="3"/>
      <c r="BD269" s="4"/>
      <c r="BF269" s="3"/>
      <c r="BG269" s="3"/>
      <c r="BH269" s="4"/>
      <c r="BJ269" s="3"/>
      <c r="BK269" s="3"/>
      <c r="BL269" s="4"/>
      <c r="BN269" s="3"/>
      <c r="BO269" s="3"/>
      <c r="BP269" s="4"/>
      <c r="BR269" s="3"/>
      <c r="BS269" s="3"/>
      <c r="BT269" s="4"/>
      <c r="BV269" s="3"/>
      <c r="BW269" s="3"/>
      <c r="BX269" s="4"/>
      <c r="BZ269" s="3"/>
      <c r="CA269" s="3"/>
      <c r="CB269" s="4"/>
    </row>
    <row r="270" spans="5:80">
      <c r="R270" s="3"/>
      <c r="S270" s="3"/>
      <c r="T270" s="4"/>
      <c r="V270" s="3"/>
      <c r="W270" s="3"/>
      <c r="X270" s="4"/>
      <c r="Z270" s="3"/>
      <c r="AA270" s="3"/>
      <c r="AB270" s="4"/>
      <c r="AD270" s="29"/>
      <c r="AE270" s="29"/>
      <c r="AF270" s="30"/>
      <c r="AH270" s="29"/>
      <c r="AI270" s="3"/>
      <c r="AJ270" s="4"/>
      <c r="AL270" s="3"/>
      <c r="AM270" s="3"/>
      <c r="AN270" s="4"/>
      <c r="AP270" s="3"/>
      <c r="AQ270" s="3"/>
      <c r="AR270" s="4"/>
      <c r="AT270" s="3"/>
      <c r="AU270" s="3"/>
      <c r="AV270" s="4"/>
      <c r="AX270" s="3"/>
      <c r="AY270" s="3"/>
      <c r="AZ270" s="4"/>
      <c r="BB270" s="3"/>
      <c r="BC270" s="3"/>
      <c r="BD270" s="4"/>
      <c r="BF270" s="3"/>
      <c r="BG270" s="3"/>
      <c r="BH270" s="4"/>
      <c r="BJ270" s="3"/>
      <c r="BK270" s="3"/>
      <c r="BL270" s="4"/>
      <c r="BN270" s="3"/>
      <c r="BO270" s="3"/>
      <c r="BP270" s="4"/>
      <c r="BR270" s="3"/>
      <c r="BS270" s="3"/>
      <c r="BT270" s="4"/>
      <c r="BV270" s="3"/>
      <c r="BW270" s="3"/>
      <c r="BX270" s="4"/>
      <c r="BZ270" s="3"/>
      <c r="CA270" s="3"/>
      <c r="CB270" s="4"/>
    </row>
    <row r="271" spans="5:80">
      <c r="R271" s="3"/>
      <c r="S271" s="3"/>
      <c r="T271" s="4"/>
      <c r="V271" s="3"/>
      <c r="W271" s="3"/>
      <c r="X271" s="4"/>
      <c r="Z271" s="3"/>
      <c r="AA271" s="3"/>
      <c r="AB271" s="4"/>
      <c r="AD271" s="29"/>
      <c r="AE271" s="29"/>
      <c r="AF271" s="30"/>
      <c r="AH271" s="29"/>
      <c r="AI271" s="3"/>
      <c r="AJ271" s="4"/>
      <c r="AL271" s="3"/>
      <c r="AM271" s="3"/>
      <c r="AN271" s="4"/>
      <c r="AP271" s="3"/>
      <c r="AQ271" s="3"/>
      <c r="AR271" s="4"/>
      <c r="AT271" s="3"/>
      <c r="AU271" s="3"/>
      <c r="AV271" s="4"/>
      <c r="AX271" s="3"/>
      <c r="AY271" s="3"/>
      <c r="AZ271" s="4"/>
      <c r="BB271" s="3"/>
      <c r="BC271" s="3"/>
      <c r="BD271" s="4"/>
      <c r="BF271" s="3"/>
      <c r="BG271" s="3"/>
      <c r="BH271" s="4"/>
      <c r="BJ271" s="3"/>
      <c r="BK271" s="3"/>
      <c r="BL271" s="4"/>
      <c r="BN271" s="3"/>
      <c r="BO271" s="3"/>
      <c r="BP271" s="4"/>
      <c r="BR271" s="3"/>
      <c r="BS271" s="3"/>
      <c r="BT271" s="4"/>
      <c r="BV271" s="3"/>
      <c r="BW271" s="3"/>
      <c r="BX271" s="4"/>
      <c r="BZ271" s="3"/>
      <c r="CA271" s="3"/>
      <c r="CB271" s="4"/>
    </row>
    <row r="272" spans="5:80">
      <c r="R272" s="3"/>
      <c r="S272" s="3"/>
      <c r="T272" s="4"/>
      <c r="V272" s="3"/>
      <c r="W272" s="3"/>
      <c r="X272" s="4"/>
      <c r="Z272" s="3"/>
      <c r="AA272" s="3"/>
      <c r="AB272" s="4"/>
      <c r="AD272" s="29"/>
      <c r="AE272" s="29"/>
      <c r="AF272" s="30"/>
      <c r="AH272" s="29"/>
      <c r="AI272" s="3"/>
      <c r="AJ272" s="4"/>
      <c r="AL272" s="3"/>
      <c r="AM272" s="3"/>
      <c r="AN272" s="4"/>
      <c r="AP272" s="3"/>
      <c r="AQ272" s="3"/>
      <c r="AR272" s="4"/>
      <c r="AT272" s="3"/>
      <c r="AU272" s="3"/>
      <c r="AV272" s="4"/>
      <c r="AX272" s="3"/>
      <c r="AY272" s="3"/>
      <c r="AZ272" s="4"/>
      <c r="BB272" s="3"/>
      <c r="BC272" s="3"/>
      <c r="BD272" s="4"/>
      <c r="BF272" s="3"/>
      <c r="BG272" s="3"/>
      <c r="BH272" s="4"/>
      <c r="BJ272" s="3"/>
      <c r="BK272" s="3"/>
      <c r="BL272" s="4"/>
      <c r="BN272" s="3"/>
      <c r="BO272" s="3"/>
      <c r="BP272" s="4"/>
      <c r="BR272" s="3"/>
      <c r="BS272" s="3"/>
      <c r="BT272" s="4"/>
      <c r="BV272" s="3"/>
      <c r="BW272" s="3"/>
      <c r="BX272" s="4"/>
      <c r="BZ272" s="3"/>
      <c r="CA272" s="3"/>
      <c r="CB272" s="4"/>
    </row>
    <row r="273" spans="18:80">
      <c r="R273" s="3"/>
      <c r="S273" s="3"/>
      <c r="T273" s="4"/>
      <c r="V273" s="3"/>
      <c r="W273" s="3"/>
      <c r="X273" s="4"/>
      <c r="Z273" s="3"/>
      <c r="AA273" s="3"/>
      <c r="AB273" s="4"/>
      <c r="AD273" s="29"/>
      <c r="AE273" s="29"/>
      <c r="AF273" s="30"/>
      <c r="AH273" s="29"/>
      <c r="AI273" s="3"/>
      <c r="AJ273" s="4"/>
      <c r="AL273" s="3"/>
      <c r="AM273" s="3"/>
      <c r="AN273" s="4"/>
      <c r="AP273" s="3"/>
      <c r="AQ273" s="3"/>
      <c r="AR273" s="4"/>
      <c r="AT273" s="3"/>
      <c r="AU273" s="3"/>
      <c r="AV273" s="4"/>
      <c r="AX273" s="3"/>
      <c r="AY273" s="3"/>
      <c r="AZ273" s="4"/>
      <c r="BB273" s="3"/>
      <c r="BC273" s="3"/>
      <c r="BD273" s="4"/>
      <c r="BF273" s="3"/>
      <c r="BG273" s="3"/>
      <c r="BH273" s="4"/>
      <c r="BJ273" s="3"/>
      <c r="BK273" s="3"/>
      <c r="BL273" s="4"/>
      <c r="BN273" s="3"/>
      <c r="BO273" s="3"/>
      <c r="BP273" s="4"/>
      <c r="BR273" s="3"/>
      <c r="BS273" s="3"/>
      <c r="BT273" s="4"/>
      <c r="BV273" s="3"/>
      <c r="BW273" s="3"/>
      <c r="BX273" s="4"/>
      <c r="BZ273" s="3"/>
      <c r="CA273" s="3"/>
      <c r="CB273" s="4"/>
    </row>
    <row r="274" spans="18:80">
      <c r="R274" s="3"/>
      <c r="S274" s="3"/>
      <c r="T274" s="4"/>
      <c r="V274" s="3"/>
      <c r="W274" s="3"/>
      <c r="X274" s="4"/>
      <c r="Z274" s="3"/>
      <c r="AA274" s="3"/>
      <c r="AB274" s="4"/>
      <c r="AD274" s="29"/>
      <c r="AE274" s="29"/>
      <c r="AF274" s="30"/>
      <c r="AH274" s="29"/>
      <c r="AI274" s="3"/>
      <c r="AJ274" s="4"/>
      <c r="AL274" s="3"/>
      <c r="AM274" s="3"/>
      <c r="AN274" s="4"/>
      <c r="AP274" s="3"/>
      <c r="AQ274" s="3"/>
      <c r="AR274" s="4"/>
      <c r="AT274" s="3"/>
      <c r="AU274" s="3"/>
      <c r="AV274" s="4"/>
      <c r="AX274" s="3"/>
      <c r="AY274" s="3"/>
      <c r="AZ274" s="4"/>
      <c r="BB274" s="3"/>
      <c r="BC274" s="3"/>
      <c r="BD274" s="4"/>
      <c r="BF274" s="3"/>
      <c r="BG274" s="3"/>
      <c r="BH274" s="4"/>
      <c r="BJ274" s="3"/>
      <c r="BK274" s="3"/>
      <c r="BL274" s="4"/>
      <c r="BN274" s="3"/>
      <c r="BO274" s="3"/>
      <c r="BP274" s="4"/>
      <c r="BR274" s="3"/>
      <c r="BS274" s="3"/>
      <c r="BT274" s="4"/>
      <c r="BV274" s="3"/>
      <c r="BW274" s="3"/>
      <c r="BX274" s="4"/>
      <c r="BZ274" s="3"/>
      <c r="CA274" s="3"/>
      <c r="CB274" s="4"/>
    </row>
    <row r="275" spans="18:80">
      <c r="R275" s="3"/>
      <c r="S275" s="3"/>
      <c r="T275" s="4"/>
      <c r="V275" s="3"/>
      <c r="W275" s="3"/>
      <c r="X275" s="4"/>
      <c r="Z275" s="3"/>
      <c r="AA275" s="3"/>
      <c r="AB275" s="4"/>
      <c r="AD275" s="29"/>
      <c r="AE275" s="29"/>
      <c r="AF275" s="30"/>
      <c r="AH275" s="29"/>
      <c r="AI275" s="3"/>
      <c r="AJ275" s="4"/>
      <c r="AL275" s="3"/>
      <c r="AM275" s="3"/>
      <c r="AN275" s="4"/>
      <c r="AP275" s="3"/>
      <c r="AQ275" s="3"/>
      <c r="AR275" s="4"/>
      <c r="AT275" s="3"/>
      <c r="AU275" s="3"/>
      <c r="AV275" s="4"/>
      <c r="AX275" s="3"/>
      <c r="AY275" s="3"/>
      <c r="AZ275" s="4"/>
      <c r="BB275" s="3"/>
      <c r="BC275" s="3"/>
      <c r="BD275" s="4"/>
      <c r="BF275" s="3"/>
      <c r="BG275" s="3"/>
      <c r="BH275" s="4"/>
      <c r="BJ275" s="3"/>
      <c r="BK275" s="3"/>
      <c r="BL275" s="4"/>
      <c r="BN275" s="3"/>
      <c r="BO275" s="3"/>
      <c r="BP275" s="4"/>
      <c r="BR275" s="3"/>
      <c r="BS275" s="3"/>
      <c r="BT275" s="4"/>
      <c r="BV275" s="3"/>
      <c r="BW275" s="3"/>
      <c r="BX275" s="4"/>
      <c r="BZ275" s="3"/>
      <c r="CA275" s="3"/>
      <c r="CB275" s="4"/>
    </row>
    <row r="276" spans="18:80">
      <c r="R276" s="3"/>
      <c r="S276" s="3"/>
      <c r="T276" s="4"/>
      <c r="V276" s="3"/>
      <c r="W276" s="3"/>
      <c r="X276" s="4"/>
      <c r="Z276" s="3"/>
      <c r="AA276" s="3"/>
      <c r="AB276" s="4"/>
      <c r="AD276" s="29"/>
      <c r="AE276" s="29"/>
      <c r="AF276" s="30"/>
      <c r="AH276" s="29"/>
      <c r="AI276" s="3"/>
      <c r="AJ276" s="4"/>
      <c r="AL276" s="3"/>
      <c r="AM276" s="3"/>
      <c r="AN276" s="4"/>
      <c r="AP276" s="3"/>
      <c r="AQ276" s="3"/>
      <c r="AR276" s="4"/>
      <c r="AT276" s="3"/>
      <c r="AU276" s="3"/>
      <c r="AV276" s="4"/>
      <c r="AX276" s="3"/>
      <c r="AY276" s="3"/>
      <c r="AZ276" s="4"/>
      <c r="BB276" s="3"/>
      <c r="BC276" s="3"/>
      <c r="BD276" s="4"/>
      <c r="BF276" s="3"/>
      <c r="BG276" s="3"/>
      <c r="BH276" s="4"/>
      <c r="BJ276" s="3"/>
      <c r="BK276" s="3"/>
      <c r="BL276" s="4"/>
      <c r="BN276" s="3"/>
      <c r="BO276" s="3"/>
      <c r="BP276" s="4"/>
      <c r="BR276" s="3"/>
      <c r="BS276" s="3"/>
      <c r="BT276" s="4"/>
      <c r="BV276" s="3"/>
      <c r="BW276" s="3"/>
      <c r="BX276" s="4"/>
      <c r="BZ276" s="3"/>
      <c r="CA276" s="3"/>
      <c r="CB276" s="4"/>
    </row>
    <row r="277" spans="18:80">
      <c r="R277" s="3"/>
      <c r="S277" s="3"/>
      <c r="T277" s="4"/>
      <c r="V277" s="3"/>
      <c r="W277" s="3"/>
      <c r="X277" s="4"/>
      <c r="Z277" s="3"/>
      <c r="AA277" s="3"/>
      <c r="AB277" s="4"/>
      <c r="AD277" s="29"/>
      <c r="AE277" s="29"/>
      <c r="AF277" s="30"/>
      <c r="AH277" s="29"/>
      <c r="AI277" s="3"/>
      <c r="AJ277" s="4"/>
      <c r="AL277" s="3"/>
      <c r="AM277" s="3"/>
      <c r="AN277" s="4"/>
      <c r="AP277" s="3"/>
      <c r="AQ277" s="3"/>
      <c r="AR277" s="4"/>
      <c r="AT277" s="3"/>
      <c r="AU277" s="3"/>
      <c r="AV277" s="4"/>
      <c r="AX277" s="3"/>
      <c r="AY277" s="3"/>
      <c r="AZ277" s="4"/>
      <c r="BB277" s="3"/>
      <c r="BC277" s="3"/>
      <c r="BD277" s="4"/>
      <c r="BF277" s="3"/>
      <c r="BG277" s="3"/>
      <c r="BH277" s="4"/>
      <c r="BJ277" s="3"/>
      <c r="BK277" s="3"/>
      <c r="BL277" s="4"/>
      <c r="BN277" s="3"/>
      <c r="BO277" s="3"/>
      <c r="BP277" s="4"/>
      <c r="BR277" s="3"/>
      <c r="BS277" s="3"/>
      <c r="BT277" s="4"/>
      <c r="BV277" s="3"/>
      <c r="BW277" s="3"/>
      <c r="BX277" s="4"/>
      <c r="BZ277" s="3"/>
      <c r="CA277" s="3"/>
      <c r="CB277" s="4"/>
    </row>
    <row r="278" spans="18:80">
      <c r="R278" s="3"/>
      <c r="S278" s="3"/>
      <c r="T278" s="4"/>
      <c r="V278" s="3"/>
      <c r="W278" s="3"/>
      <c r="X278" s="4"/>
      <c r="Z278" s="3"/>
      <c r="AA278" s="3"/>
      <c r="AB278" s="4"/>
      <c r="AD278" s="29"/>
      <c r="AE278" s="29"/>
      <c r="AF278" s="30"/>
      <c r="AH278" s="29"/>
      <c r="AI278" s="3"/>
      <c r="AJ278" s="4"/>
      <c r="AL278" s="3"/>
      <c r="AM278" s="3"/>
      <c r="AN278" s="4"/>
      <c r="AP278" s="3"/>
      <c r="AQ278" s="3"/>
      <c r="AR278" s="4"/>
      <c r="AT278" s="3"/>
      <c r="AU278" s="3"/>
      <c r="AV278" s="4"/>
      <c r="AX278" s="3"/>
      <c r="AY278" s="3"/>
      <c r="AZ278" s="4"/>
      <c r="BB278" s="3"/>
      <c r="BC278" s="3"/>
      <c r="BD278" s="4"/>
      <c r="BF278" s="3"/>
      <c r="BG278" s="3"/>
      <c r="BH278" s="4"/>
      <c r="BJ278" s="3"/>
      <c r="BK278" s="3"/>
      <c r="BL278" s="4"/>
      <c r="BN278" s="3"/>
      <c r="BO278" s="3"/>
      <c r="BP278" s="4"/>
      <c r="BR278" s="3"/>
      <c r="BS278" s="3"/>
      <c r="BT278" s="4"/>
      <c r="BV278" s="3"/>
      <c r="BW278" s="3"/>
      <c r="BX278" s="4"/>
      <c r="BZ278" s="3"/>
      <c r="CA278" s="3"/>
      <c r="CB278" s="4"/>
    </row>
    <row r="279" spans="18:80">
      <c r="R279" s="3"/>
      <c r="S279" s="3"/>
      <c r="T279" s="4"/>
      <c r="V279" s="3"/>
      <c r="W279" s="3"/>
      <c r="X279" s="4"/>
      <c r="Z279" s="3"/>
      <c r="AA279" s="3"/>
      <c r="AB279" s="4"/>
      <c r="AD279" s="29"/>
      <c r="AE279" s="29"/>
      <c r="AF279" s="30"/>
      <c r="AH279" s="29"/>
      <c r="AI279" s="3"/>
      <c r="AJ279" s="4"/>
      <c r="AL279" s="3"/>
      <c r="AM279" s="3"/>
      <c r="AN279" s="4"/>
      <c r="AP279" s="3"/>
      <c r="AQ279" s="3"/>
      <c r="AR279" s="4"/>
      <c r="AT279" s="3"/>
      <c r="AU279" s="3"/>
      <c r="AV279" s="4"/>
      <c r="AX279" s="3"/>
      <c r="AY279" s="3"/>
      <c r="AZ279" s="4"/>
      <c r="BB279" s="3"/>
      <c r="BC279" s="3"/>
      <c r="BD279" s="4"/>
      <c r="BF279" s="3"/>
      <c r="BG279" s="3"/>
      <c r="BH279" s="4"/>
      <c r="BJ279" s="3"/>
      <c r="BK279" s="3"/>
      <c r="BL279" s="4"/>
      <c r="BN279" s="3"/>
      <c r="BO279" s="3"/>
      <c r="BP279" s="4"/>
      <c r="BR279" s="3"/>
      <c r="BS279" s="3"/>
      <c r="BT279" s="4"/>
      <c r="BV279" s="3"/>
      <c r="BW279" s="3"/>
      <c r="BX279" s="4"/>
      <c r="BZ279" s="3"/>
      <c r="CA279" s="3"/>
      <c r="CB279" s="4"/>
    </row>
    <row r="280" spans="18:80">
      <c r="R280" s="3"/>
      <c r="S280" s="3"/>
      <c r="T280" s="4"/>
      <c r="V280" s="3"/>
      <c r="W280" s="3"/>
      <c r="X280" s="4"/>
      <c r="Z280" s="3"/>
      <c r="AA280" s="3"/>
      <c r="AB280" s="4"/>
      <c r="AD280" s="29"/>
      <c r="AE280" s="29"/>
      <c r="AF280" s="30"/>
      <c r="AH280" s="29"/>
      <c r="AI280" s="3"/>
      <c r="AJ280" s="4"/>
      <c r="AL280" s="3"/>
      <c r="AM280" s="3"/>
      <c r="AN280" s="4"/>
      <c r="AP280" s="3"/>
      <c r="AQ280" s="3"/>
      <c r="AR280" s="4"/>
      <c r="AT280" s="3"/>
      <c r="AU280" s="3"/>
      <c r="AV280" s="4"/>
      <c r="AX280" s="3"/>
      <c r="AY280" s="3"/>
      <c r="AZ280" s="4"/>
      <c r="BB280" s="3"/>
      <c r="BC280" s="3"/>
      <c r="BD280" s="4"/>
      <c r="BF280" s="3"/>
      <c r="BG280" s="3"/>
      <c r="BH280" s="4"/>
      <c r="BJ280" s="3"/>
      <c r="BK280" s="3"/>
      <c r="BL280" s="4"/>
      <c r="BN280" s="3"/>
      <c r="BO280" s="3"/>
      <c r="BP280" s="4"/>
      <c r="BR280" s="3"/>
      <c r="BS280" s="3"/>
      <c r="BT280" s="4"/>
      <c r="BV280" s="3"/>
      <c r="BW280" s="3"/>
      <c r="BX280" s="4"/>
      <c r="BZ280" s="3"/>
      <c r="CA280" s="3"/>
      <c r="CB280" s="4"/>
    </row>
    <row r="281" spans="18:80">
      <c r="R281" s="3"/>
      <c r="S281" s="3"/>
      <c r="T281" s="4"/>
      <c r="V281" s="3"/>
      <c r="W281" s="3"/>
      <c r="X281" s="4"/>
      <c r="Z281" s="3"/>
      <c r="AA281" s="3"/>
      <c r="AB281" s="4"/>
      <c r="AD281" s="29"/>
      <c r="AE281" s="29"/>
      <c r="AF281" s="30"/>
      <c r="AH281" s="29"/>
      <c r="AI281" s="3"/>
      <c r="AJ281" s="4"/>
      <c r="AL281" s="3"/>
      <c r="AM281" s="3"/>
      <c r="AN281" s="4"/>
      <c r="AP281" s="3"/>
      <c r="AQ281" s="3"/>
      <c r="AR281" s="4"/>
      <c r="AT281" s="3"/>
      <c r="AU281" s="3"/>
      <c r="AV281" s="4"/>
      <c r="AX281" s="3"/>
      <c r="AY281" s="3"/>
      <c r="AZ281" s="4"/>
      <c r="BB281" s="3"/>
      <c r="BC281" s="3"/>
      <c r="BD281" s="4"/>
      <c r="BF281" s="3"/>
      <c r="BG281" s="3"/>
      <c r="BH281" s="4"/>
      <c r="BJ281" s="3"/>
      <c r="BK281" s="3"/>
      <c r="BL281" s="4"/>
      <c r="BN281" s="3"/>
      <c r="BO281" s="3"/>
      <c r="BP281" s="4"/>
      <c r="BR281" s="3"/>
      <c r="BS281" s="3"/>
      <c r="BT281" s="4"/>
      <c r="BV281" s="3"/>
      <c r="BW281" s="3"/>
      <c r="BX281" s="4"/>
      <c r="BZ281" s="3"/>
      <c r="CA281" s="3"/>
      <c r="CB281" s="4"/>
    </row>
    <row r="282" spans="18:80">
      <c r="R282" s="3"/>
      <c r="S282" s="3"/>
      <c r="T282" s="4"/>
      <c r="V282" s="3"/>
      <c r="W282" s="3"/>
      <c r="X282" s="4"/>
      <c r="Z282" s="3"/>
      <c r="AA282" s="3"/>
      <c r="AB282" s="4"/>
      <c r="AD282" s="29"/>
      <c r="AE282" s="29"/>
      <c r="AF282" s="30"/>
      <c r="AH282" s="29"/>
      <c r="AI282" s="3"/>
      <c r="AJ282" s="4"/>
      <c r="AL282" s="3"/>
      <c r="AM282" s="3"/>
      <c r="AN282" s="4"/>
      <c r="AP282" s="3"/>
      <c r="AQ282" s="3"/>
      <c r="AR282" s="4"/>
      <c r="AT282" s="3"/>
      <c r="AU282" s="3"/>
      <c r="AV282" s="4"/>
      <c r="AX282" s="3"/>
      <c r="AY282" s="3"/>
      <c r="AZ282" s="4"/>
      <c r="BB282" s="3"/>
      <c r="BC282" s="3"/>
      <c r="BD282" s="4"/>
      <c r="BF282" s="3"/>
      <c r="BG282" s="3"/>
      <c r="BH282" s="4"/>
      <c r="BJ282" s="3"/>
      <c r="BK282" s="3"/>
      <c r="BL282" s="4"/>
      <c r="BN282" s="3"/>
      <c r="BO282" s="3"/>
      <c r="BP282" s="4"/>
      <c r="BR282" s="3"/>
      <c r="BS282" s="3"/>
      <c r="BT282" s="4"/>
      <c r="BV282" s="3"/>
      <c r="BW282" s="3"/>
      <c r="BX282" s="4"/>
      <c r="BZ282" s="3"/>
      <c r="CA282" s="3"/>
      <c r="CB282" s="4"/>
    </row>
    <row r="283" spans="18:80">
      <c r="R283" s="3"/>
      <c r="S283" s="3"/>
      <c r="T283" s="4"/>
      <c r="V283" s="3"/>
      <c r="W283" s="3"/>
      <c r="X283" s="4"/>
      <c r="Z283" s="3"/>
      <c r="AA283" s="3"/>
      <c r="AB283" s="4"/>
      <c r="AD283" s="29"/>
      <c r="AE283" s="29"/>
      <c r="AF283" s="30"/>
      <c r="AH283" s="29"/>
      <c r="AI283" s="3"/>
      <c r="AJ283" s="4"/>
      <c r="AL283" s="3"/>
      <c r="AM283" s="3"/>
      <c r="AN283" s="4"/>
      <c r="AP283" s="3"/>
      <c r="AQ283" s="3"/>
      <c r="AR283" s="4"/>
      <c r="AT283" s="3"/>
      <c r="AU283" s="3"/>
      <c r="AV283" s="4"/>
      <c r="AX283" s="3"/>
      <c r="AY283" s="3"/>
      <c r="AZ283" s="4"/>
      <c r="BB283" s="3"/>
      <c r="BC283" s="3"/>
      <c r="BD283" s="4"/>
      <c r="BF283" s="3"/>
      <c r="BG283" s="3"/>
      <c r="BH283" s="4"/>
      <c r="BJ283" s="3"/>
      <c r="BK283" s="3"/>
      <c r="BL283" s="4"/>
      <c r="BN283" s="3"/>
      <c r="BO283" s="3"/>
      <c r="BP283" s="4"/>
      <c r="BR283" s="3"/>
      <c r="BS283" s="3"/>
      <c r="BT283" s="4"/>
      <c r="BV283" s="3"/>
      <c r="BW283" s="3"/>
      <c r="BX283" s="4"/>
      <c r="BZ283" s="3"/>
      <c r="CA283" s="3"/>
      <c r="CB283" s="4"/>
    </row>
    <row r="284" spans="18:80">
      <c r="R284" s="3"/>
      <c r="S284" s="3"/>
      <c r="T284" s="4"/>
      <c r="V284" s="3"/>
      <c r="W284" s="3"/>
      <c r="X284" s="4"/>
      <c r="Z284" s="3"/>
      <c r="AA284" s="3"/>
      <c r="AB284" s="4"/>
      <c r="AD284" s="29"/>
      <c r="AE284" s="29"/>
      <c r="AF284" s="30"/>
      <c r="AH284" s="29"/>
      <c r="AI284" s="3"/>
      <c r="AJ284" s="4"/>
      <c r="AL284" s="3"/>
      <c r="AM284" s="3"/>
      <c r="AN284" s="4"/>
      <c r="AP284" s="3"/>
      <c r="AQ284" s="3"/>
      <c r="AR284" s="4"/>
      <c r="AT284" s="3"/>
      <c r="AU284" s="3"/>
      <c r="AV284" s="4"/>
      <c r="AX284" s="3"/>
      <c r="AY284" s="3"/>
      <c r="AZ284" s="4"/>
      <c r="BB284" s="3"/>
      <c r="BC284" s="3"/>
      <c r="BD284" s="4"/>
      <c r="BF284" s="3"/>
      <c r="BG284" s="3"/>
      <c r="BH284" s="4"/>
      <c r="BJ284" s="3"/>
      <c r="BK284" s="3"/>
      <c r="BL284" s="4"/>
      <c r="BN284" s="3"/>
      <c r="BO284" s="3"/>
      <c r="BP284" s="4"/>
      <c r="BR284" s="3"/>
      <c r="BS284" s="3"/>
      <c r="BT284" s="4"/>
      <c r="BV284" s="3"/>
      <c r="BW284" s="3"/>
      <c r="BX284" s="4"/>
      <c r="BZ284" s="3"/>
      <c r="CA284" s="3"/>
      <c r="CB284" s="4"/>
    </row>
    <row r="285" spans="18:80">
      <c r="R285" s="3"/>
      <c r="S285" s="3"/>
      <c r="T285" s="4"/>
      <c r="V285" s="3"/>
      <c r="W285" s="3"/>
      <c r="X285" s="4"/>
      <c r="Z285" s="3"/>
      <c r="AA285" s="3"/>
      <c r="AB285" s="4"/>
      <c r="AD285" s="29"/>
      <c r="AE285" s="29"/>
      <c r="AF285" s="30"/>
      <c r="AH285" s="29"/>
      <c r="AI285" s="3"/>
      <c r="AJ285" s="4"/>
      <c r="AL285" s="3"/>
      <c r="AM285" s="3"/>
      <c r="AN285" s="4"/>
      <c r="AP285" s="3"/>
      <c r="AQ285" s="3"/>
      <c r="AR285" s="4"/>
      <c r="AT285" s="3"/>
      <c r="AU285" s="3"/>
      <c r="AV285" s="4"/>
      <c r="AX285" s="3"/>
      <c r="AY285" s="3"/>
      <c r="AZ285" s="4"/>
      <c r="BB285" s="3"/>
      <c r="BC285" s="3"/>
      <c r="BD285" s="4"/>
      <c r="BF285" s="3"/>
      <c r="BG285" s="3"/>
      <c r="BH285" s="4"/>
      <c r="BJ285" s="3"/>
      <c r="BK285" s="3"/>
      <c r="BL285" s="4"/>
      <c r="BN285" s="3"/>
      <c r="BO285" s="3"/>
      <c r="BP285" s="4"/>
      <c r="BR285" s="3"/>
      <c r="BS285" s="3"/>
      <c r="BT285" s="4"/>
      <c r="BV285" s="3"/>
      <c r="BW285" s="3"/>
      <c r="BX285" s="4"/>
      <c r="BZ285" s="3"/>
      <c r="CA285" s="3"/>
      <c r="CB285" s="4"/>
    </row>
    <row r="286" spans="18:80">
      <c r="R286" s="3"/>
      <c r="S286" s="3"/>
      <c r="T286" s="4"/>
      <c r="V286" s="3"/>
      <c r="W286" s="3"/>
      <c r="X286" s="4"/>
      <c r="Z286" s="3"/>
      <c r="AA286" s="3"/>
      <c r="AB286" s="4"/>
      <c r="AD286" s="29"/>
      <c r="AE286" s="29"/>
      <c r="AF286" s="30"/>
      <c r="AH286" s="29"/>
      <c r="AI286" s="3"/>
      <c r="AJ286" s="4"/>
      <c r="AL286" s="3"/>
      <c r="AM286" s="3"/>
      <c r="AN286" s="4"/>
      <c r="AP286" s="3"/>
      <c r="AQ286" s="3"/>
      <c r="AR286" s="4"/>
      <c r="AT286" s="3"/>
      <c r="AU286" s="3"/>
      <c r="AV286" s="4"/>
      <c r="AX286" s="3"/>
      <c r="AY286" s="3"/>
      <c r="AZ286" s="4"/>
      <c r="BB286" s="3"/>
      <c r="BC286" s="3"/>
      <c r="BD286" s="4"/>
      <c r="BF286" s="3"/>
      <c r="BG286" s="3"/>
      <c r="BH286" s="4"/>
      <c r="BJ286" s="3"/>
      <c r="BK286" s="3"/>
      <c r="BL286" s="4"/>
      <c r="BN286" s="3"/>
      <c r="BO286" s="3"/>
      <c r="BP286" s="4"/>
      <c r="BR286" s="3"/>
      <c r="BS286" s="3"/>
      <c r="BT286" s="4"/>
      <c r="BV286" s="3"/>
      <c r="BW286" s="3"/>
      <c r="BX286" s="4"/>
      <c r="BZ286" s="3"/>
      <c r="CA286" s="3"/>
      <c r="CB286" s="4"/>
    </row>
    <row r="287" spans="18:80">
      <c r="R287" s="3"/>
      <c r="S287" s="3"/>
      <c r="T287" s="4"/>
      <c r="V287" s="3"/>
      <c r="W287" s="3"/>
      <c r="X287" s="4"/>
      <c r="Z287" s="3"/>
      <c r="AA287" s="3"/>
      <c r="AB287" s="4"/>
      <c r="AD287" s="29"/>
      <c r="AE287" s="29"/>
      <c r="AF287" s="30"/>
      <c r="AH287" s="29"/>
      <c r="AI287" s="3"/>
      <c r="AJ287" s="4"/>
      <c r="AL287" s="3"/>
      <c r="AM287" s="3"/>
      <c r="AN287" s="4"/>
      <c r="AP287" s="3"/>
      <c r="AQ287" s="3"/>
      <c r="AR287" s="4"/>
      <c r="AT287" s="3"/>
      <c r="AU287" s="3"/>
      <c r="AV287" s="4"/>
      <c r="AX287" s="3"/>
      <c r="AY287" s="3"/>
      <c r="AZ287" s="4"/>
      <c r="BB287" s="3"/>
      <c r="BC287" s="3"/>
      <c r="BD287" s="4"/>
      <c r="BF287" s="3"/>
      <c r="BG287" s="3"/>
      <c r="BH287" s="4"/>
      <c r="BJ287" s="3"/>
      <c r="BK287" s="3"/>
      <c r="BL287" s="4"/>
      <c r="BN287" s="3"/>
      <c r="BO287" s="3"/>
      <c r="BP287" s="4"/>
      <c r="BR287" s="3"/>
      <c r="BS287" s="3"/>
      <c r="BT287" s="4"/>
      <c r="BV287" s="3"/>
      <c r="BW287" s="3"/>
      <c r="BX287" s="4"/>
      <c r="BZ287" s="3"/>
      <c r="CA287" s="3"/>
      <c r="CB287" s="4"/>
    </row>
    <row r="288" spans="18:80">
      <c r="R288" s="3"/>
      <c r="S288" s="3"/>
      <c r="T288" s="4"/>
      <c r="V288" s="3"/>
      <c r="W288" s="3"/>
      <c r="X288" s="4"/>
      <c r="Z288" s="3"/>
      <c r="AA288" s="3"/>
      <c r="AB288" s="4"/>
      <c r="AD288" s="29"/>
      <c r="AE288" s="29"/>
      <c r="AF288" s="30"/>
      <c r="AH288" s="29"/>
      <c r="AI288" s="3"/>
      <c r="AJ288" s="4"/>
      <c r="AL288" s="3"/>
      <c r="AM288" s="3"/>
      <c r="AN288" s="4"/>
      <c r="AP288" s="3"/>
      <c r="AQ288" s="3"/>
      <c r="AR288" s="4"/>
      <c r="AT288" s="3"/>
      <c r="AU288" s="3"/>
      <c r="AV288" s="4"/>
      <c r="AX288" s="3"/>
      <c r="AY288" s="3"/>
      <c r="AZ288" s="4"/>
      <c r="BB288" s="3"/>
      <c r="BC288" s="3"/>
      <c r="BD288" s="4"/>
      <c r="BF288" s="3"/>
      <c r="BG288" s="3"/>
      <c r="BH288" s="4"/>
      <c r="BJ288" s="3"/>
      <c r="BK288" s="3"/>
      <c r="BL288" s="4"/>
      <c r="BN288" s="3"/>
      <c r="BO288" s="3"/>
      <c r="BP288" s="4"/>
      <c r="BR288" s="3"/>
      <c r="BS288" s="3"/>
      <c r="BT288" s="4"/>
      <c r="BV288" s="3"/>
      <c r="BW288" s="3"/>
      <c r="BX288" s="4"/>
      <c r="BZ288" s="3"/>
      <c r="CA288" s="3"/>
      <c r="CB288" s="4"/>
    </row>
    <row r="289" spans="18:80">
      <c r="R289" s="3"/>
      <c r="S289" s="3"/>
      <c r="T289" s="4"/>
      <c r="V289" s="3"/>
      <c r="W289" s="3"/>
      <c r="X289" s="4"/>
      <c r="Z289" s="3"/>
      <c r="AA289" s="3"/>
      <c r="AB289" s="4"/>
      <c r="AD289" s="29"/>
      <c r="AE289" s="29"/>
      <c r="AF289" s="30"/>
      <c r="AH289" s="29"/>
      <c r="AI289" s="3"/>
      <c r="AJ289" s="4"/>
      <c r="AL289" s="3"/>
      <c r="AM289" s="3"/>
      <c r="AN289" s="4"/>
      <c r="AP289" s="3"/>
      <c r="AQ289" s="3"/>
      <c r="AR289" s="4"/>
      <c r="AT289" s="3"/>
      <c r="AU289" s="3"/>
      <c r="AV289" s="4"/>
      <c r="AX289" s="3"/>
      <c r="AY289" s="3"/>
      <c r="AZ289" s="4"/>
      <c r="BB289" s="3"/>
      <c r="BC289" s="3"/>
      <c r="BD289" s="4"/>
      <c r="BF289" s="3"/>
      <c r="BG289" s="3"/>
      <c r="BH289" s="4"/>
      <c r="BJ289" s="3"/>
      <c r="BK289" s="3"/>
      <c r="BL289" s="4"/>
      <c r="BN289" s="3"/>
      <c r="BO289" s="3"/>
      <c r="BP289" s="4"/>
      <c r="BR289" s="3"/>
      <c r="BS289" s="3"/>
      <c r="BT289" s="4"/>
      <c r="BV289" s="3"/>
      <c r="BW289" s="3"/>
      <c r="BX289" s="4"/>
      <c r="BZ289" s="3"/>
      <c r="CA289" s="3"/>
      <c r="CB289" s="4"/>
    </row>
    <row r="290" spans="18:80">
      <c r="R290" s="3"/>
      <c r="S290" s="3"/>
      <c r="T290" s="4"/>
      <c r="V290" s="3"/>
      <c r="W290" s="3"/>
      <c r="X290" s="4"/>
      <c r="Z290" s="3"/>
      <c r="AA290" s="3"/>
      <c r="AB290" s="4"/>
      <c r="AD290" s="29"/>
      <c r="AE290" s="29"/>
      <c r="AF290" s="30"/>
      <c r="AH290" s="29"/>
      <c r="AI290" s="3"/>
      <c r="AJ290" s="4"/>
      <c r="AL290" s="3"/>
      <c r="AM290" s="3"/>
      <c r="AN290" s="4"/>
      <c r="AP290" s="3"/>
      <c r="AQ290" s="3"/>
      <c r="AR290" s="4"/>
      <c r="AT290" s="3"/>
      <c r="AU290" s="3"/>
      <c r="AV290" s="4"/>
      <c r="AX290" s="3"/>
      <c r="AY290" s="3"/>
      <c r="AZ290" s="4"/>
      <c r="BB290" s="3"/>
      <c r="BC290" s="3"/>
      <c r="BD290" s="4"/>
      <c r="BF290" s="3"/>
      <c r="BG290" s="3"/>
      <c r="BH290" s="4"/>
      <c r="BJ290" s="3"/>
      <c r="BK290" s="3"/>
      <c r="BL290" s="4"/>
      <c r="BN290" s="3"/>
      <c r="BO290" s="3"/>
      <c r="BP290" s="4"/>
      <c r="BR290" s="3"/>
      <c r="BS290" s="3"/>
      <c r="BT290" s="4"/>
      <c r="BV290" s="3"/>
      <c r="BW290" s="3"/>
      <c r="BX290" s="4"/>
      <c r="BZ290" s="3"/>
      <c r="CA290" s="3"/>
      <c r="CB290" s="4"/>
    </row>
    <row r="291" spans="18:80">
      <c r="R291" s="3"/>
      <c r="S291" s="3"/>
      <c r="T291" s="4"/>
      <c r="V291" s="3"/>
      <c r="W291" s="3"/>
      <c r="X291" s="4"/>
      <c r="Z291" s="3"/>
      <c r="AA291" s="3"/>
      <c r="AB291" s="4"/>
      <c r="AD291" s="29"/>
      <c r="AE291" s="29"/>
      <c r="AF291" s="30"/>
      <c r="AH291" s="29"/>
      <c r="AI291" s="3"/>
      <c r="AJ291" s="4"/>
      <c r="AL291" s="3"/>
      <c r="AM291" s="3"/>
      <c r="AN291" s="4"/>
      <c r="AP291" s="3"/>
      <c r="AQ291" s="3"/>
      <c r="AR291" s="4"/>
      <c r="AT291" s="3"/>
      <c r="AU291" s="3"/>
      <c r="AV291" s="4"/>
      <c r="AX291" s="3"/>
      <c r="AY291" s="3"/>
      <c r="AZ291" s="4"/>
      <c r="BB291" s="3"/>
      <c r="BC291" s="3"/>
      <c r="BD291" s="4"/>
      <c r="BF291" s="3"/>
      <c r="BG291" s="3"/>
      <c r="BH291" s="4"/>
      <c r="BJ291" s="3"/>
      <c r="BK291" s="3"/>
      <c r="BL291" s="4"/>
      <c r="BN291" s="3"/>
      <c r="BO291" s="3"/>
      <c r="BP291" s="4"/>
      <c r="BR291" s="3"/>
      <c r="BS291" s="3"/>
      <c r="BT291" s="4"/>
      <c r="BV291" s="3"/>
      <c r="BW291" s="3"/>
      <c r="BX291" s="4"/>
      <c r="BZ291" s="3"/>
      <c r="CA291" s="3"/>
      <c r="CB291" s="4"/>
    </row>
    <row r="292" spans="18:80">
      <c r="R292" s="3"/>
      <c r="S292" s="3"/>
      <c r="T292" s="4"/>
      <c r="V292" s="3"/>
      <c r="W292" s="3"/>
      <c r="X292" s="4"/>
      <c r="Z292" s="3"/>
      <c r="AA292" s="3"/>
      <c r="AB292" s="4"/>
      <c r="AD292" s="29"/>
      <c r="AE292" s="29"/>
      <c r="AF292" s="30"/>
      <c r="AH292" s="29"/>
      <c r="AI292" s="3"/>
      <c r="AJ292" s="4"/>
      <c r="AL292" s="3"/>
      <c r="AM292" s="3"/>
      <c r="AN292" s="4"/>
      <c r="AP292" s="3"/>
      <c r="AQ292" s="3"/>
      <c r="AR292" s="4"/>
      <c r="AT292" s="3"/>
      <c r="AU292" s="3"/>
      <c r="AV292" s="4"/>
      <c r="AX292" s="3"/>
      <c r="AY292" s="3"/>
      <c r="AZ292" s="4"/>
      <c r="BB292" s="3"/>
      <c r="BC292" s="3"/>
      <c r="BD292" s="4"/>
      <c r="BF292" s="3"/>
      <c r="BG292" s="3"/>
      <c r="BH292" s="4"/>
      <c r="BJ292" s="3"/>
      <c r="BK292" s="3"/>
      <c r="BL292" s="4"/>
      <c r="BN292" s="3"/>
      <c r="BO292" s="3"/>
      <c r="BP292" s="4"/>
      <c r="BR292" s="3"/>
      <c r="BS292" s="3"/>
      <c r="BT292" s="4"/>
      <c r="BV292" s="3"/>
      <c r="BW292" s="3"/>
      <c r="BX292" s="4"/>
      <c r="BZ292" s="3"/>
      <c r="CA292" s="3"/>
      <c r="CB292" s="4"/>
    </row>
    <row r="293" spans="18:80">
      <c r="R293" s="3"/>
      <c r="S293" s="3"/>
      <c r="T293" s="4"/>
      <c r="V293" s="3"/>
      <c r="W293" s="3"/>
      <c r="X293" s="4"/>
      <c r="Z293" s="3"/>
      <c r="AA293" s="3"/>
      <c r="AB293" s="4"/>
      <c r="AD293" s="29"/>
      <c r="AE293" s="29"/>
      <c r="AF293" s="30"/>
      <c r="AH293" s="29"/>
      <c r="AI293" s="3"/>
      <c r="AJ293" s="4"/>
      <c r="AL293" s="3"/>
      <c r="AM293" s="3"/>
      <c r="AN293" s="4"/>
      <c r="AP293" s="3"/>
      <c r="AQ293" s="3"/>
      <c r="AR293" s="4"/>
      <c r="AT293" s="3"/>
      <c r="AU293" s="3"/>
      <c r="AV293" s="4"/>
      <c r="AX293" s="3"/>
      <c r="AY293" s="3"/>
      <c r="AZ293" s="4"/>
      <c r="BB293" s="3"/>
      <c r="BC293" s="3"/>
      <c r="BD293" s="4"/>
      <c r="BF293" s="3"/>
      <c r="BG293" s="3"/>
      <c r="BH293" s="4"/>
      <c r="BJ293" s="3"/>
      <c r="BK293" s="3"/>
      <c r="BL293" s="4"/>
      <c r="BN293" s="3"/>
      <c r="BO293" s="3"/>
      <c r="BP293" s="4"/>
      <c r="BR293" s="3"/>
      <c r="BS293" s="3"/>
      <c r="BT293" s="4"/>
      <c r="BV293" s="3"/>
      <c r="BW293" s="3"/>
      <c r="BX293" s="4"/>
      <c r="BZ293" s="3"/>
      <c r="CA293" s="3"/>
      <c r="CB293" s="4"/>
    </row>
    <row r="294" spans="18:80">
      <c r="R294" s="3"/>
      <c r="S294" s="3"/>
      <c r="T294" s="4"/>
      <c r="V294" s="3"/>
      <c r="W294" s="3"/>
      <c r="X294" s="4"/>
      <c r="Z294" s="3"/>
      <c r="AA294" s="3"/>
      <c r="AB294" s="4"/>
      <c r="AD294" s="29"/>
      <c r="AE294" s="29"/>
      <c r="AF294" s="30"/>
      <c r="AH294" s="29"/>
      <c r="AI294" s="3"/>
      <c r="AJ294" s="4"/>
      <c r="AL294" s="3"/>
      <c r="AM294" s="3"/>
      <c r="AN294" s="4"/>
      <c r="AP294" s="3"/>
      <c r="AQ294" s="3"/>
      <c r="AR294" s="4"/>
      <c r="AT294" s="3"/>
      <c r="AU294" s="3"/>
      <c r="AV294" s="4"/>
      <c r="AX294" s="3"/>
      <c r="AY294" s="3"/>
      <c r="AZ294" s="4"/>
      <c r="BB294" s="3"/>
      <c r="BC294" s="3"/>
      <c r="BD294" s="4"/>
      <c r="BF294" s="3"/>
      <c r="BG294" s="3"/>
      <c r="BH294" s="4"/>
      <c r="BJ294" s="3"/>
      <c r="BK294" s="3"/>
      <c r="BL294" s="4"/>
      <c r="BN294" s="3"/>
      <c r="BO294" s="3"/>
      <c r="BP294" s="4"/>
      <c r="BR294" s="3"/>
      <c r="BS294" s="3"/>
      <c r="BT294" s="4"/>
      <c r="BV294" s="3"/>
      <c r="BW294" s="3"/>
      <c r="BX294" s="4"/>
      <c r="BZ294" s="3"/>
      <c r="CA294" s="3"/>
      <c r="CB294" s="4"/>
    </row>
    <row r="295" spans="18:80">
      <c r="R295" s="3"/>
      <c r="S295" s="3"/>
      <c r="T295" s="4"/>
      <c r="V295" s="3"/>
      <c r="W295" s="3"/>
      <c r="X295" s="4"/>
      <c r="Z295" s="3"/>
      <c r="AA295" s="3"/>
      <c r="AB295" s="4"/>
      <c r="AD295" s="29"/>
      <c r="AE295" s="29"/>
      <c r="AF295" s="30"/>
      <c r="AH295" s="29"/>
      <c r="AI295" s="3"/>
      <c r="AJ295" s="4"/>
      <c r="AL295" s="3"/>
      <c r="AM295" s="3"/>
      <c r="AN295" s="4"/>
      <c r="AP295" s="3"/>
      <c r="AQ295" s="3"/>
      <c r="AR295" s="4"/>
      <c r="AT295" s="3"/>
      <c r="AU295" s="3"/>
      <c r="AV295" s="4"/>
      <c r="AX295" s="3"/>
      <c r="AY295" s="3"/>
      <c r="AZ295" s="4"/>
      <c r="BB295" s="3"/>
      <c r="BC295" s="3"/>
      <c r="BD295" s="4"/>
      <c r="BF295" s="3"/>
      <c r="BG295" s="3"/>
      <c r="BH295" s="4"/>
      <c r="BJ295" s="3"/>
      <c r="BK295" s="3"/>
      <c r="BL295" s="4"/>
      <c r="BN295" s="3"/>
      <c r="BO295" s="3"/>
      <c r="BP295" s="4"/>
      <c r="BR295" s="3"/>
      <c r="BS295" s="3"/>
      <c r="BT295" s="4"/>
      <c r="BV295" s="3"/>
      <c r="BW295" s="3"/>
      <c r="BX295" s="4"/>
      <c r="BZ295" s="3"/>
      <c r="CA295" s="3"/>
      <c r="CB295" s="4"/>
    </row>
    <row r="296" spans="18:80">
      <c r="R296" s="3"/>
      <c r="S296" s="3"/>
      <c r="T296" s="4"/>
      <c r="V296" s="3"/>
      <c r="W296" s="3"/>
      <c r="X296" s="4"/>
      <c r="Z296" s="3"/>
      <c r="AA296" s="3"/>
      <c r="AB296" s="4"/>
      <c r="AD296" s="29"/>
      <c r="AE296" s="29"/>
      <c r="AF296" s="30"/>
      <c r="AH296" s="29"/>
      <c r="AI296" s="3"/>
      <c r="AJ296" s="4"/>
      <c r="AL296" s="3"/>
      <c r="AM296" s="3"/>
      <c r="AN296" s="4"/>
      <c r="AP296" s="3"/>
      <c r="AQ296" s="3"/>
      <c r="AR296" s="4"/>
      <c r="AT296" s="3"/>
      <c r="AU296" s="3"/>
      <c r="AV296" s="4"/>
      <c r="AX296" s="3"/>
      <c r="AY296" s="3"/>
      <c r="AZ296" s="4"/>
      <c r="BB296" s="3"/>
      <c r="BC296" s="3"/>
      <c r="BD296" s="4"/>
      <c r="BF296" s="3"/>
      <c r="BG296" s="3"/>
      <c r="BH296" s="4"/>
      <c r="BJ296" s="3"/>
      <c r="BK296" s="3"/>
      <c r="BL296" s="4"/>
      <c r="BN296" s="3"/>
      <c r="BO296" s="3"/>
      <c r="BP296" s="4"/>
      <c r="BR296" s="3"/>
      <c r="BS296" s="3"/>
      <c r="BT296" s="4"/>
      <c r="BV296" s="3"/>
      <c r="BW296" s="3"/>
      <c r="BX296" s="4"/>
      <c r="BZ296" s="3"/>
      <c r="CA296" s="3"/>
      <c r="CB296" s="4"/>
    </row>
    <row r="297" spans="18:80">
      <c r="R297" s="3"/>
      <c r="S297" s="3"/>
      <c r="T297" s="4"/>
      <c r="V297" s="3"/>
      <c r="W297" s="3"/>
      <c r="X297" s="4"/>
      <c r="Z297" s="3"/>
      <c r="AA297" s="3"/>
      <c r="AB297" s="4"/>
      <c r="AD297" s="29"/>
      <c r="AE297" s="29"/>
      <c r="AF297" s="30"/>
      <c r="AH297" s="29"/>
      <c r="AI297" s="3"/>
      <c r="AJ297" s="4"/>
      <c r="AL297" s="3"/>
      <c r="AM297" s="3"/>
      <c r="AN297" s="4"/>
      <c r="AP297" s="3"/>
      <c r="AQ297" s="3"/>
      <c r="AR297" s="4"/>
      <c r="AT297" s="3"/>
      <c r="AU297" s="3"/>
      <c r="AV297" s="4"/>
      <c r="AX297" s="3"/>
      <c r="AY297" s="3"/>
      <c r="AZ297" s="4"/>
      <c r="BB297" s="3"/>
      <c r="BC297" s="3"/>
      <c r="BD297" s="4"/>
      <c r="BF297" s="3"/>
      <c r="BG297" s="3"/>
      <c r="BH297" s="4"/>
      <c r="BJ297" s="3"/>
      <c r="BK297" s="3"/>
      <c r="BL297" s="4"/>
      <c r="BN297" s="3"/>
      <c r="BO297" s="3"/>
      <c r="BP297" s="4"/>
      <c r="BR297" s="3"/>
      <c r="BS297" s="3"/>
      <c r="BT297" s="4"/>
      <c r="BV297" s="3"/>
      <c r="BW297" s="3"/>
      <c r="BX297" s="4"/>
      <c r="BZ297" s="3"/>
      <c r="CA297" s="3"/>
      <c r="CB297" s="4"/>
    </row>
    <row r="298" spans="18:80">
      <c r="R298"/>
      <c r="V298" s="3"/>
      <c r="W298" s="3"/>
      <c r="X298" s="4"/>
      <c r="Z298" s="3"/>
      <c r="AA298" s="3"/>
      <c r="AB298" s="4"/>
      <c r="AD298" s="29"/>
      <c r="AE298" s="29"/>
      <c r="AF298" s="30"/>
      <c r="AH298" s="29"/>
      <c r="AI298" s="3"/>
      <c r="AJ298" s="4"/>
      <c r="AL298" s="3"/>
      <c r="AM298" s="3"/>
      <c r="AN298" s="4"/>
      <c r="AP298" s="3"/>
      <c r="AQ298" s="3"/>
      <c r="AR298" s="4"/>
      <c r="AT298" s="3"/>
      <c r="AU298" s="3"/>
      <c r="AV298" s="4"/>
      <c r="AX298" s="3"/>
      <c r="AY298" s="3"/>
      <c r="AZ298" s="4"/>
      <c r="BB298" s="3"/>
      <c r="BC298" s="3"/>
      <c r="BD298" s="4"/>
      <c r="BF298" s="3"/>
      <c r="BG298" s="3"/>
      <c r="BH298" s="4"/>
      <c r="BJ298" s="3"/>
      <c r="BK298" s="3"/>
      <c r="BL298" s="4"/>
      <c r="BN298" s="3"/>
      <c r="BO298" s="3"/>
      <c r="BP298" s="4"/>
      <c r="BR298" s="3"/>
      <c r="BS298" s="3"/>
      <c r="BT298" s="4"/>
      <c r="BV298" s="3"/>
      <c r="BW298" s="3"/>
      <c r="BX298" s="4"/>
      <c r="BZ298" s="3"/>
      <c r="CA298" s="3"/>
      <c r="CB298" s="4"/>
    </row>
    <row r="299" spans="18:80">
      <c r="R299"/>
      <c r="V299" s="3"/>
      <c r="W299" s="3"/>
      <c r="X299" s="4"/>
      <c r="Z299" s="3"/>
      <c r="AA299" s="3"/>
      <c r="AB299" s="4"/>
      <c r="AD299" s="29"/>
      <c r="AE299" s="29"/>
      <c r="AF299" s="30"/>
      <c r="AH299" s="29"/>
      <c r="AI299" s="3"/>
      <c r="AJ299" s="4"/>
      <c r="AL299" s="3"/>
      <c r="AM299" s="3"/>
      <c r="AN299" s="4"/>
      <c r="AP299" s="3"/>
      <c r="AQ299" s="3"/>
      <c r="AR299" s="4"/>
      <c r="AT299" s="3"/>
      <c r="AU299" s="3"/>
      <c r="AV299" s="4"/>
      <c r="AX299" s="3"/>
      <c r="AY299" s="3"/>
      <c r="AZ299" s="4"/>
      <c r="BB299" s="3"/>
      <c r="BC299" s="3"/>
      <c r="BD299" s="4"/>
      <c r="BF299" s="3"/>
      <c r="BG299" s="3"/>
      <c r="BH299" s="4"/>
      <c r="BJ299" s="3"/>
      <c r="BK299" s="3"/>
      <c r="BL299" s="4"/>
      <c r="BN299" s="3"/>
      <c r="BO299" s="3"/>
      <c r="BP299" s="4"/>
      <c r="BR299" s="3"/>
      <c r="BS299" s="3"/>
      <c r="BT299" s="4"/>
      <c r="BV299" s="3"/>
      <c r="BW299" s="3"/>
      <c r="BX299" s="4"/>
      <c r="BZ299" s="3"/>
      <c r="CA299" s="3"/>
      <c r="CB299" s="4"/>
    </row>
    <row r="300" spans="18:80">
      <c r="R300"/>
      <c r="V300" s="3"/>
      <c r="W300" s="3"/>
      <c r="X300" s="4"/>
      <c r="Z300" s="3"/>
      <c r="AA300" s="3"/>
      <c r="AB300" s="4"/>
      <c r="AD300" s="29"/>
      <c r="AE300" s="29"/>
      <c r="AF300" s="30"/>
      <c r="AH300" s="29"/>
      <c r="AI300" s="3"/>
      <c r="AJ300" s="4"/>
      <c r="AL300" s="3"/>
      <c r="AM300" s="3"/>
      <c r="AN300" s="4"/>
      <c r="AP300" s="3"/>
      <c r="AQ300" s="3"/>
      <c r="AR300" s="4"/>
      <c r="AT300" s="3"/>
      <c r="AU300" s="3"/>
      <c r="AV300" s="4"/>
      <c r="AX300" s="3"/>
      <c r="AY300" s="3"/>
      <c r="AZ300" s="4"/>
      <c r="BB300" s="3"/>
      <c r="BC300" s="3"/>
      <c r="BD300" s="4"/>
      <c r="BF300" s="3"/>
      <c r="BG300" s="3"/>
      <c r="BH300" s="4"/>
      <c r="BJ300" s="3"/>
      <c r="BK300" s="3"/>
      <c r="BL300" s="4"/>
      <c r="BN300" s="3"/>
      <c r="BO300" s="3"/>
      <c r="BP300" s="4"/>
      <c r="BR300" s="3"/>
      <c r="BS300" s="3"/>
      <c r="BT300" s="4"/>
      <c r="BV300" s="3"/>
      <c r="BW300" s="3"/>
      <c r="BX300" s="4"/>
      <c r="BZ300" s="3"/>
      <c r="CA300" s="3"/>
      <c r="CB300" s="4"/>
    </row>
    <row r="301" spans="18:80">
      <c r="R301"/>
      <c r="V301" s="3"/>
      <c r="W301" s="3"/>
      <c r="X301" s="4"/>
      <c r="Z301" s="3"/>
      <c r="AA301" s="3"/>
      <c r="AB301" s="4"/>
      <c r="AD301" s="29"/>
      <c r="AE301" s="29"/>
      <c r="AF301" s="30"/>
      <c r="AH301" s="29"/>
      <c r="AI301" s="3"/>
      <c r="AJ301" s="4"/>
      <c r="AL301" s="3"/>
      <c r="AM301" s="3"/>
      <c r="AN301" s="4"/>
      <c r="AP301" s="3"/>
      <c r="AQ301" s="3"/>
      <c r="AR301" s="4"/>
      <c r="AT301" s="3"/>
      <c r="AU301" s="3"/>
      <c r="AV301" s="4"/>
      <c r="AX301" s="3"/>
      <c r="AY301" s="3"/>
      <c r="AZ301" s="4"/>
      <c r="BB301" s="3"/>
      <c r="BC301" s="3"/>
      <c r="BD301" s="4"/>
      <c r="BF301" s="3"/>
      <c r="BG301" s="3"/>
      <c r="BH301" s="4"/>
      <c r="BJ301" s="3"/>
      <c r="BK301" s="3"/>
      <c r="BL301" s="4"/>
      <c r="BN301" s="3"/>
      <c r="BO301" s="3"/>
      <c r="BP301" s="4"/>
      <c r="BR301" s="3"/>
      <c r="BS301" s="3"/>
      <c r="BT301" s="4"/>
      <c r="BV301" s="3"/>
      <c r="BW301" s="3"/>
      <c r="BX301" s="4"/>
      <c r="BZ301" s="3"/>
      <c r="CA301" s="3"/>
      <c r="CB301" s="4"/>
    </row>
    <row r="302" spans="18:80">
      <c r="V302" s="3"/>
      <c r="W302" s="3"/>
      <c r="X302" s="4"/>
      <c r="Z302" s="3"/>
      <c r="AA302" s="3"/>
      <c r="AB302" s="4"/>
      <c r="AD302" s="29"/>
      <c r="AE302" s="29"/>
      <c r="AF302" s="30"/>
      <c r="AH302" s="29"/>
      <c r="AI302" s="3"/>
      <c r="AJ302" s="4"/>
      <c r="AL302" s="3"/>
      <c r="AM302" s="3"/>
      <c r="AN302" s="4"/>
      <c r="AP302" s="3"/>
      <c r="AQ302" s="3"/>
      <c r="AR302" s="4"/>
      <c r="AT302" s="3"/>
      <c r="AU302" s="3"/>
      <c r="AV302" s="4"/>
      <c r="AX302" s="3"/>
      <c r="AY302" s="3"/>
      <c r="AZ302" s="4"/>
      <c r="BB302" s="3"/>
      <c r="BC302" s="3"/>
      <c r="BD302" s="4"/>
      <c r="BF302" s="3"/>
      <c r="BG302" s="3"/>
      <c r="BH302" s="4"/>
      <c r="BJ302" s="3"/>
      <c r="BK302" s="3"/>
      <c r="BL302" s="4"/>
      <c r="BN302" s="3"/>
      <c r="BO302" s="3"/>
      <c r="BP302" s="4"/>
      <c r="BR302" s="3"/>
      <c r="BS302" s="3"/>
      <c r="BT302" s="4"/>
      <c r="BV302" s="3"/>
      <c r="BW302" s="3"/>
      <c r="BX302" s="4"/>
      <c r="BZ302" s="3"/>
      <c r="CA302" s="3"/>
      <c r="CB302" s="4"/>
    </row>
    <row r="303" spans="18:80">
      <c r="V303" s="3"/>
      <c r="W303" s="3"/>
      <c r="X303" s="4"/>
      <c r="Z303" s="3"/>
      <c r="AA303" s="3"/>
      <c r="AB303" s="4"/>
      <c r="AD303" s="29"/>
      <c r="AE303" s="29"/>
      <c r="AF303" s="30"/>
      <c r="AH303" s="29"/>
      <c r="AI303" s="3"/>
      <c r="AJ303" s="4"/>
      <c r="AL303" s="3"/>
      <c r="AM303" s="3"/>
      <c r="AN303" s="4"/>
      <c r="AP303" s="3"/>
      <c r="AQ303" s="3"/>
      <c r="AR303" s="4"/>
      <c r="AT303" s="3"/>
      <c r="AU303" s="3"/>
      <c r="AV303" s="4"/>
      <c r="AX303" s="3"/>
      <c r="AY303" s="3"/>
      <c r="AZ303" s="4"/>
      <c r="BB303" s="3"/>
      <c r="BC303" s="3"/>
      <c r="BD303" s="4"/>
      <c r="BF303" s="3"/>
      <c r="BG303" s="3"/>
      <c r="BH303" s="4"/>
      <c r="BJ303" s="3"/>
      <c r="BK303" s="3"/>
      <c r="BL303" s="4"/>
      <c r="BN303" s="3"/>
      <c r="BO303" s="3"/>
      <c r="BP303" s="4"/>
      <c r="BR303" s="3"/>
      <c r="BS303" s="3"/>
      <c r="BT303" s="4"/>
      <c r="BV303" s="3"/>
      <c r="BW303" s="3"/>
      <c r="BX303" s="4"/>
      <c r="BZ303" s="3"/>
      <c r="CA303" s="3"/>
      <c r="CB303" s="4"/>
    </row>
  </sheetData>
  <sortState ref="BB8:BB25">
    <sortCondition ref="BB16:BB33"/>
  </sortState>
  <mergeCells count="20">
    <mergeCell ref="A3:D3"/>
    <mergeCell ref="J3:L3"/>
    <mergeCell ref="N3:P3"/>
    <mergeCell ref="R3:T3"/>
    <mergeCell ref="V3:X3"/>
    <mergeCell ref="Z3:AB3"/>
    <mergeCell ref="AD3:AF3"/>
    <mergeCell ref="AH3:AJ3"/>
    <mergeCell ref="AL3:AN3"/>
    <mergeCell ref="AP3:AR3"/>
    <mergeCell ref="AT3:AV3"/>
    <mergeCell ref="AX3:AZ3"/>
    <mergeCell ref="BB3:BD3"/>
    <mergeCell ref="BF3:BH3"/>
    <mergeCell ref="CD3:CF3"/>
    <mergeCell ref="BJ3:BL3"/>
    <mergeCell ref="BN3:BP3"/>
    <mergeCell ref="BR3:BT3"/>
    <mergeCell ref="BV3:BX3"/>
    <mergeCell ref="BZ3:CB3"/>
  </mergeCells>
  <dataValidations count="2">
    <dataValidation type="list" allowBlank="1" showInputMessage="1" showErrorMessage="1" sqref="R237">
      <formula1>$AF$240:$AF$257</formula1>
    </dataValidation>
    <dataValidation type="list" allowBlank="1" showInputMessage="1" showErrorMessage="1" sqref="G237">
      <formula1>$A$5:$A$238</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O299"/>
  <sheetViews>
    <sheetView zoomScale="85" zoomScaleNormal="85" workbookViewId="0">
      <pane ySplit="4" topLeftCell="A5" activePane="bottomLeft" state="frozen"/>
      <selection pane="bottomLeft" activeCell="A4" sqref="A4"/>
    </sheetView>
  </sheetViews>
  <sheetFormatPr defaultRowHeight="12.75"/>
  <cols>
    <col min="1" max="1" width="10.28515625" style="2" bestFit="1" customWidth="1"/>
    <col min="2" max="2" width="9.28515625" style="3" customWidth="1"/>
    <col min="3" max="3" width="10.28515625" style="3" bestFit="1" customWidth="1"/>
    <col min="5" max="5" width="9.140625" style="34"/>
    <col min="6" max="6" width="4.5703125" customWidth="1"/>
    <col min="7" max="7" width="10.28515625" style="2" bestFit="1" customWidth="1"/>
    <col min="8" max="8" width="9.28515625" style="3" customWidth="1"/>
    <col min="9" max="9" width="10.28515625" style="3" bestFit="1" customWidth="1"/>
    <col min="11" max="11" width="11.7109375" style="44" customWidth="1"/>
    <col min="12" max="12" width="10.28515625" style="2" hidden="1" customWidth="1"/>
    <col min="13" max="13" width="19.7109375" style="3" hidden="1" customWidth="1"/>
    <col min="14" max="14" width="20.85546875" style="3" hidden="1" customWidth="1"/>
    <col min="15" max="15" width="0" hidden="1" customWidth="1"/>
    <col min="17" max="17" width="10.28515625" style="2" bestFit="1" customWidth="1"/>
    <col min="18" max="18" width="9.28515625" style="3" customWidth="1"/>
    <col min="19" max="19" width="10.28515625" style="3" bestFit="1" customWidth="1"/>
    <col min="22" max="22" width="10.28515625" style="2" bestFit="1" customWidth="1"/>
    <col min="23" max="23" width="9.28515625" style="3" customWidth="1"/>
    <col min="24" max="24" width="10.28515625" style="3" bestFit="1" customWidth="1"/>
    <col min="28" max="28" width="10.28515625" style="2" bestFit="1" customWidth="1"/>
    <col min="29" max="29" width="9.28515625" style="3" customWidth="1"/>
    <col min="30" max="30" width="10.28515625" style="3" bestFit="1" customWidth="1"/>
    <col min="32" max="32" width="11.7109375" style="44" customWidth="1"/>
    <col min="33" max="33" width="10.28515625" style="2" bestFit="1" customWidth="1"/>
    <col min="34" max="34" width="9.28515625" style="3" customWidth="1"/>
    <col min="35" max="35" width="10.28515625" style="3" bestFit="1" customWidth="1"/>
    <col min="38" max="38" width="10.28515625" style="2" bestFit="1" customWidth="1"/>
    <col min="39" max="39" width="9.28515625" style="3" customWidth="1"/>
    <col min="40" max="40" width="10.28515625" style="3" bestFit="1" customWidth="1"/>
  </cols>
  <sheetData>
    <row r="1" spans="1:41" ht="16.5">
      <c r="A1" s="12" t="s">
        <v>1128</v>
      </c>
      <c r="B1"/>
      <c r="C1"/>
      <c r="D1" s="36"/>
      <c r="G1" s="12"/>
      <c r="H1"/>
      <c r="I1"/>
      <c r="J1" s="36"/>
      <c r="L1" s="12" t="s">
        <v>1128</v>
      </c>
      <c r="M1"/>
      <c r="N1"/>
      <c r="O1" s="36"/>
      <c r="Q1" s="12"/>
      <c r="R1"/>
      <c r="S1"/>
      <c r="T1" s="36"/>
      <c r="V1" s="12"/>
      <c r="W1"/>
      <c r="X1"/>
      <c r="Y1" s="36"/>
      <c r="AB1" s="12"/>
      <c r="AC1"/>
      <c r="AD1"/>
      <c r="AE1" s="36"/>
      <c r="AG1" s="12"/>
      <c r="AH1"/>
      <c r="AI1"/>
      <c r="AJ1" s="36"/>
      <c r="AL1" s="12"/>
      <c r="AM1"/>
      <c r="AN1"/>
      <c r="AO1" s="36"/>
    </row>
    <row r="2" spans="1:41" ht="16.5">
      <c r="A2" s="12"/>
      <c r="B2"/>
      <c r="C2"/>
      <c r="D2" s="36"/>
      <c r="G2" s="12"/>
      <c r="H2"/>
      <c r="I2"/>
      <c r="J2" s="36"/>
      <c r="L2" s="12"/>
      <c r="M2"/>
      <c r="N2"/>
      <c r="O2" s="36"/>
      <c r="Q2" s="12"/>
      <c r="R2"/>
      <c r="S2"/>
      <c r="T2" s="36"/>
      <c r="V2" s="12"/>
      <c r="W2"/>
      <c r="X2"/>
      <c r="Y2" s="36"/>
      <c r="AB2" s="12"/>
      <c r="AC2"/>
      <c r="AD2"/>
      <c r="AE2" s="36"/>
      <c r="AG2" s="12"/>
      <c r="AH2"/>
      <c r="AI2"/>
      <c r="AJ2" s="36"/>
      <c r="AL2" s="12"/>
      <c r="AM2"/>
      <c r="AN2"/>
      <c r="AO2" s="36"/>
    </row>
    <row r="3" spans="1:41">
      <c r="A3" s="117" t="s">
        <v>1127</v>
      </c>
      <c r="B3" s="117"/>
      <c r="C3" s="117"/>
      <c r="D3" s="117"/>
      <c r="G3" s="117" t="s">
        <v>1126</v>
      </c>
      <c r="H3" s="117"/>
      <c r="I3" s="117"/>
      <c r="J3" s="117"/>
      <c r="L3" s="117" t="s">
        <v>1125</v>
      </c>
      <c r="M3" s="117"/>
      <c r="N3" s="117"/>
      <c r="O3" s="117"/>
      <c r="Q3" s="117" t="s">
        <v>1124</v>
      </c>
      <c r="R3" s="117"/>
      <c r="S3" s="117"/>
      <c r="T3" s="117"/>
      <c r="V3" s="117" t="s">
        <v>1123</v>
      </c>
      <c r="W3" s="117"/>
      <c r="X3" s="117"/>
      <c r="Y3" s="117"/>
      <c r="AB3" s="117" t="s">
        <v>1282</v>
      </c>
      <c r="AC3" s="117"/>
      <c r="AD3" s="117"/>
      <c r="AE3" s="117"/>
      <c r="AG3" s="117" t="s">
        <v>1124</v>
      </c>
      <c r="AH3" s="117"/>
      <c r="AI3" s="117"/>
      <c r="AJ3" s="117"/>
      <c r="AL3" s="117" t="s">
        <v>1123</v>
      </c>
      <c r="AM3" s="117"/>
      <c r="AN3" s="117"/>
      <c r="AO3" s="117"/>
    </row>
    <row r="4" spans="1:41">
      <c r="A4" s="5" t="s">
        <v>1118</v>
      </c>
      <c r="B4" s="1" t="s">
        <v>0</v>
      </c>
      <c r="C4" s="6" t="s">
        <v>1117</v>
      </c>
      <c r="D4" s="7" t="s">
        <v>1122</v>
      </c>
      <c r="G4" s="5" t="s">
        <v>1118</v>
      </c>
      <c r="H4" s="1" t="s">
        <v>0</v>
      </c>
      <c r="I4" s="6" t="s">
        <v>1117</v>
      </c>
      <c r="J4" s="7" t="s">
        <v>1121</v>
      </c>
      <c r="K4" s="34"/>
      <c r="L4" s="5" t="s">
        <v>1118</v>
      </c>
      <c r="M4" s="1" t="s">
        <v>0</v>
      </c>
      <c r="N4" s="6" t="s">
        <v>1117</v>
      </c>
      <c r="O4" s="7" t="s">
        <v>1120</v>
      </c>
      <c r="Q4" s="5" t="s">
        <v>1118</v>
      </c>
      <c r="R4" s="1" t="s">
        <v>0</v>
      </c>
      <c r="S4" s="6" t="s">
        <v>1117</v>
      </c>
      <c r="T4" s="7" t="s">
        <v>1119</v>
      </c>
      <c r="V4" s="5" t="s">
        <v>1118</v>
      </c>
      <c r="W4" s="1" t="s">
        <v>0</v>
      </c>
      <c r="X4" s="6" t="s">
        <v>1117</v>
      </c>
      <c r="Y4" s="7" t="s">
        <v>1116</v>
      </c>
      <c r="AB4" s="5" t="s">
        <v>1118</v>
      </c>
      <c r="AC4" s="1" t="s">
        <v>0</v>
      </c>
      <c r="AD4" s="6" t="s">
        <v>1117</v>
      </c>
      <c r="AE4" s="7" t="s">
        <v>1283</v>
      </c>
      <c r="AF4" s="34"/>
      <c r="AG4" s="5" t="s">
        <v>1118</v>
      </c>
      <c r="AH4" s="1" t="s">
        <v>0</v>
      </c>
      <c r="AI4" s="6" t="s">
        <v>1117</v>
      </c>
      <c r="AJ4" s="7" t="s">
        <v>1284</v>
      </c>
      <c r="AL4" s="5" t="s">
        <v>1118</v>
      </c>
      <c r="AM4" s="1" t="s">
        <v>0</v>
      </c>
      <c r="AN4" s="6" t="s">
        <v>1117</v>
      </c>
      <c r="AO4" s="7" t="s">
        <v>1285</v>
      </c>
    </row>
    <row r="5" spans="1:41">
      <c r="A5" s="2">
        <v>35826</v>
      </c>
      <c r="B5" s="3">
        <v>1713.1816088867188</v>
      </c>
      <c r="C5" s="3">
        <v>2916.0099792480469</v>
      </c>
      <c r="D5" s="4">
        <f t="shared" ref="D5:D68" si="0">B5/C5*100</f>
        <v>58.750882921480873</v>
      </c>
      <c r="G5" s="2">
        <v>35826</v>
      </c>
      <c r="H5" s="3">
        <v>1087.991201171875</v>
      </c>
      <c r="I5" s="3">
        <v>1387.4400024414063</v>
      </c>
      <c r="J5" s="4">
        <f t="shared" ref="J5:J68" si="1">H5/I5*100</f>
        <v>78.417171139464998</v>
      </c>
      <c r="K5" s="34"/>
      <c r="L5" s="2">
        <v>35826</v>
      </c>
      <c r="M5" s="3">
        <v>1087.9769970703126</v>
      </c>
      <c r="N5" s="3">
        <v>1387.3999938964844</v>
      </c>
      <c r="O5" s="4">
        <f t="shared" ref="O5:O68" si="2">M5/N5*100</f>
        <v>78.418408667766499</v>
      </c>
      <c r="Q5" s="2">
        <v>35826</v>
      </c>
      <c r="R5" s="3">
        <v>151.47499999999999</v>
      </c>
      <c r="S5" s="3">
        <v>182.5</v>
      </c>
      <c r="T5" s="4">
        <f t="shared" ref="T5:T16" si="3">R5/S5*100</f>
        <v>83</v>
      </c>
      <c r="V5" s="2">
        <v>35826</v>
      </c>
      <c r="W5" s="3">
        <v>473.71540771484376</v>
      </c>
      <c r="X5" s="3">
        <v>1346.0699768066406</v>
      </c>
      <c r="Y5" s="4">
        <f t="shared" ref="Y5:Y68" si="4">W5/X5*100</f>
        <v>35.192480025345048</v>
      </c>
      <c r="AB5" s="2">
        <v>35826</v>
      </c>
      <c r="AE5" s="4" t="e">
        <f t="shared" ref="AE5:AE68" si="5">AC5/AD5*100</f>
        <v>#DIV/0!</v>
      </c>
      <c r="AF5" s="34"/>
      <c r="AG5" s="2">
        <v>35826</v>
      </c>
      <c r="AJ5" s="4" t="e">
        <f t="shared" ref="AJ5:AJ20" si="6">AH5/AI5*100</f>
        <v>#DIV/0!</v>
      </c>
      <c r="AL5" s="2">
        <v>35826</v>
      </c>
      <c r="AO5" s="4" t="e">
        <f t="shared" ref="AO5:AO68" si="7">AM5/AN5*100</f>
        <v>#DIV/0!</v>
      </c>
    </row>
    <row r="6" spans="1:41">
      <c r="A6" s="2">
        <v>35854</v>
      </c>
      <c r="B6" s="3">
        <v>2294.4019995117187</v>
      </c>
      <c r="C6" s="3">
        <v>4168.6899566650391</v>
      </c>
      <c r="D6" s="4">
        <f t="shared" si="0"/>
        <v>55.038921660349274</v>
      </c>
      <c r="G6" s="2">
        <v>35854</v>
      </c>
      <c r="H6" s="3">
        <v>1462.0955957031249</v>
      </c>
      <c r="I6" s="3">
        <v>2112.9199829101563</v>
      </c>
      <c r="J6" s="4">
        <f t="shared" si="1"/>
        <v>69.197868709129196</v>
      </c>
      <c r="K6" s="34"/>
      <c r="L6" s="2">
        <v>35854</v>
      </c>
      <c r="M6" s="3">
        <v>1464.3419970703126</v>
      </c>
      <c r="N6" s="3">
        <v>2117.8999938964844</v>
      </c>
      <c r="O6" s="4">
        <f t="shared" si="2"/>
        <v>69.141224859075407</v>
      </c>
      <c r="Q6" s="2">
        <v>35854</v>
      </c>
      <c r="R6" s="3">
        <v>266.59099609374999</v>
      </c>
      <c r="S6" s="3">
        <v>309.69999694824219</v>
      </c>
      <c r="T6" s="4">
        <f t="shared" si="3"/>
        <v>86.080399974399526</v>
      </c>
      <c r="V6" s="2">
        <v>35854</v>
      </c>
      <c r="W6" s="3">
        <v>565.71540771484376</v>
      </c>
      <c r="X6" s="3">
        <v>1746.0699768066406</v>
      </c>
      <c r="Y6" s="4">
        <f t="shared" si="4"/>
        <v>32.399354849996996</v>
      </c>
      <c r="AB6" s="2">
        <v>35854</v>
      </c>
      <c r="AE6" s="4" t="e">
        <f t="shared" si="5"/>
        <v>#DIV/0!</v>
      </c>
      <c r="AF6" s="34"/>
      <c r="AG6" s="2">
        <v>35854</v>
      </c>
      <c r="AJ6" s="4" t="e">
        <f t="shared" si="6"/>
        <v>#DIV/0!</v>
      </c>
      <c r="AL6" s="2">
        <v>35854</v>
      </c>
      <c r="AO6" s="4" t="e">
        <f t="shared" si="7"/>
        <v>#DIV/0!</v>
      </c>
    </row>
    <row r="7" spans="1:41">
      <c r="A7" s="2">
        <v>35885</v>
      </c>
      <c r="B7" s="3">
        <v>1434.7095922851563</v>
      </c>
      <c r="C7" s="3">
        <v>2851.1799850463867</v>
      </c>
      <c r="D7" s="4">
        <f t="shared" si="0"/>
        <v>50.319853527654956</v>
      </c>
      <c r="G7" s="2">
        <v>35885</v>
      </c>
      <c r="H7" s="3">
        <v>893.59559570312501</v>
      </c>
      <c r="I7" s="3">
        <v>1537.9199829101563</v>
      </c>
      <c r="J7" s="4">
        <f t="shared" si="1"/>
        <v>58.104167032942954</v>
      </c>
      <c r="K7" s="34"/>
      <c r="L7" s="2">
        <v>35885</v>
      </c>
      <c r="M7" s="3">
        <v>895.84199707031246</v>
      </c>
      <c r="N7" s="3">
        <v>1542.8999938964844</v>
      </c>
      <c r="O7" s="4">
        <f t="shared" si="2"/>
        <v>58.062220533680033</v>
      </c>
      <c r="Q7" s="2">
        <v>35885</v>
      </c>
      <c r="R7" s="3">
        <v>346.31499511718749</v>
      </c>
      <c r="S7" s="3">
        <v>414.59999847412109</v>
      </c>
      <c r="T7" s="4">
        <f t="shared" si="3"/>
        <v>83.529907475097147</v>
      </c>
      <c r="V7" s="2">
        <v>35885</v>
      </c>
      <c r="W7" s="3">
        <v>194.79900146484374</v>
      </c>
      <c r="X7" s="3">
        <v>898.66000366210938</v>
      </c>
      <c r="Y7" s="4">
        <f t="shared" si="4"/>
        <v>21.676607467899167</v>
      </c>
      <c r="AB7" s="2">
        <v>35885</v>
      </c>
      <c r="AE7" s="4" t="e">
        <f t="shared" si="5"/>
        <v>#DIV/0!</v>
      </c>
      <c r="AF7" s="34"/>
      <c r="AG7" s="2">
        <v>35885</v>
      </c>
      <c r="AJ7" s="4" t="e">
        <f t="shared" si="6"/>
        <v>#DIV/0!</v>
      </c>
      <c r="AL7" s="2">
        <v>35885</v>
      </c>
      <c r="AO7" s="4" t="e">
        <f t="shared" si="7"/>
        <v>#DIV/0!</v>
      </c>
    </row>
    <row r="8" spans="1:41">
      <c r="A8" s="2">
        <v>35915</v>
      </c>
      <c r="B8" s="3">
        <v>1479.7095922851563</v>
      </c>
      <c r="C8" s="3">
        <v>2976.1799850463867</v>
      </c>
      <c r="D8" s="4">
        <f t="shared" si="0"/>
        <v>49.718417559416977</v>
      </c>
      <c r="G8" s="2">
        <v>35915</v>
      </c>
      <c r="H8" s="3">
        <v>938.59559570312501</v>
      </c>
      <c r="I8" s="3">
        <v>1662.9199829101563</v>
      </c>
      <c r="J8" s="4">
        <f t="shared" si="1"/>
        <v>56.442619329196866</v>
      </c>
      <c r="K8" s="34"/>
      <c r="L8" s="2">
        <v>35915</v>
      </c>
      <c r="M8" s="3">
        <v>940.84199707031246</v>
      </c>
      <c r="N8" s="3">
        <v>1667.8999938964844</v>
      </c>
      <c r="O8" s="4">
        <f t="shared" si="2"/>
        <v>56.408777535417656</v>
      </c>
      <c r="Q8" s="2">
        <v>35915</v>
      </c>
      <c r="R8" s="3">
        <v>346.31499511718749</v>
      </c>
      <c r="S8" s="3">
        <v>414.59999847412109</v>
      </c>
      <c r="T8" s="4">
        <f t="shared" si="3"/>
        <v>83.529907475097147</v>
      </c>
      <c r="V8" s="2">
        <v>35915</v>
      </c>
      <c r="W8" s="3">
        <v>194.79900146484374</v>
      </c>
      <c r="X8" s="3">
        <v>898.66000366210938</v>
      </c>
      <c r="Y8" s="4">
        <f t="shared" si="4"/>
        <v>21.676607467899167</v>
      </c>
      <c r="AB8" s="2">
        <v>35915</v>
      </c>
      <c r="AE8" s="4" t="e">
        <f t="shared" si="5"/>
        <v>#DIV/0!</v>
      </c>
      <c r="AF8" s="34"/>
      <c r="AG8" s="2">
        <v>35915</v>
      </c>
      <c r="AJ8" s="4" t="e">
        <f t="shared" si="6"/>
        <v>#DIV/0!</v>
      </c>
      <c r="AL8" s="2">
        <v>35915</v>
      </c>
      <c r="AO8" s="4" t="e">
        <f t="shared" si="7"/>
        <v>#DIV/0!</v>
      </c>
    </row>
    <row r="9" spans="1:41">
      <c r="A9" s="2">
        <v>35946</v>
      </c>
      <c r="B9" s="3">
        <v>1404.4308911132812</v>
      </c>
      <c r="C9" s="3">
        <v>2801.0399856567383</v>
      </c>
      <c r="D9" s="4">
        <f t="shared" si="0"/>
        <v>50.139623079461145</v>
      </c>
      <c r="G9" s="2">
        <v>35946</v>
      </c>
      <c r="H9" s="3">
        <v>863.31689453125</v>
      </c>
      <c r="I9" s="3">
        <v>1487.7799835205078</v>
      </c>
      <c r="J9" s="4">
        <f t="shared" si="1"/>
        <v>58.027188434703781</v>
      </c>
      <c r="K9" s="34"/>
      <c r="L9" s="2">
        <v>35946</v>
      </c>
      <c r="M9" s="3">
        <v>883.60249999999996</v>
      </c>
      <c r="N9" s="3">
        <v>1564.8999938964844</v>
      </c>
      <c r="O9" s="4">
        <f t="shared" si="2"/>
        <v>56.463831774955509</v>
      </c>
      <c r="Q9" s="2">
        <v>35946</v>
      </c>
      <c r="R9" s="3">
        <v>346.31499511718749</v>
      </c>
      <c r="S9" s="3">
        <v>414.59999847412109</v>
      </c>
      <c r="T9" s="4">
        <f t="shared" si="3"/>
        <v>83.529907475097147</v>
      </c>
      <c r="V9" s="2">
        <v>35946</v>
      </c>
      <c r="W9" s="3">
        <v>194.79900146484374</v>
      </c>
      <c r="X9" s="3">
        <v>898.66000366210938</v>
      </c>
      <c r="Y9" s="4">
        <f t="shared" si="4"/>
        <v>21.676607467899167</v>
      </c>
      <c r="AB9" s="2">
        <v>35946</v>
      </c>
      <c r="AE9" s="4" t="e">
        <f t="shared" si="5"/>
        <v>#DIV/0!</v>
      </c>
      <c r="AF9" s="34"/>
      <c r="AG9" s="2">
        <v>35946</v>
      </c>
      <c r="AJ9" s="4" t="e">
        <f t="shared" si="6"/>
        <v>#DIV/0!</v>
      </c>
      <c r="AL9" s="2">
        <v>35946</v>
      </c>
      <c r="AO9" s="4" t="e">
        <f t="shared" si="7"/>
        <v>#DIV/0!</v>
      </c>
    </row>
    <row r="10" spans="1:41">
      <c r="A10" s="2">
        <v>35976</v>
      </c>
      <c r="B10" s="3">
        <v>1230.1433911132813</v>
      </c>
      <c r="C10" s="3">
        <v>2576.0399856567383</v>
      </c>
      <c r="D10" s="4">
        <f t="shared" si="0"/>
        <v>47.753272385625152</v>
      </c>
      <c r="G10" s="2">
        <v>35976</v>
      </c>
      <c r="H10" s="3">
        <v>689.02939453124998</v>
      </c>
      <c r="I10" s="3">
        <v>1262.7799835205078</v>
      </c>
      <c r="J10" s="4">
        <f t="shared" si="1"/>
        <v>54.564484987345388</v>
      </c>
      <c r="K10" s="34"/>
      <c r="L10" s="2">
        <v>35976</v>
      </c>
      <c r="M10" s="3">
        <v>709.31500000000005</v>
      </c>
      <c r="N10" s="3">
        <v>1339.8999938964844</v>
      </c>
      <c r="O10" s="4">
        <f t="shared" si="2"/>
        <v>52.937906055009584</v>
      </c>
      <c r="Q10" s="2">
        <v>35976</v>
      </c>
      <c r="R10" s="3">
        <v>346.31499511718749</v>
      </c>
      <c r="S10" s="3">
        <v>414.59999847412109</v>
      </c>
      <c r="T10" s="4">
        <f t="shared" si="3"/>
        <v>83.529907475097147</v>
      </c>
      <c r="V10" s="2">
        <v>35976</v>
      </c>
      <c r="W10" s="3">
        <v>194.79900146484374</v>
      </c>
      <c r="X10" s="3">
        <v>898.66000366210938</v>
      </c>
      <c r="Y10" s="4">
        <f t="shared" si="4"/>
        <v>21.676607467899167</v>
      </c>
      <c r="AB10" s="2">
        <v>35976</v>
      </c>
      <c r="AE10" s="4" t="e">
        <f t="shared" si="5"/>
        <v>#DIV/0!</v>
      </c>
      <c r="AF10" s="34"/>
      <c r="AG10" s="2">
        <v>35976</v>
      </c>
      <c r="AJ10" s="4" t="e">
        <f t="shared" si="6"/>
        <v>#DIV/0!</v>
      </c>
      <c r="AL10" s="2">
        <v>35976</v>
      </c>
      <c r="AO10" s="4" t="e">
        <f t="shared" si="7"/>
        <v>#DIV/0!</v>
      </c>
    </row>
    <row r="11" spans="1:41">
      <c r="A11" s="2">
        <v>36007</v>
      </c>
      <c r="B11" s="3">
        <v>1162.2193896484375</v>
      </c>
      <c r="C11" s="3">
        <v>2429.8799819946289</v>
      </c>
      <c r="D11" s="4">
        <f t="shared" si="0"/>
        <v>47.830320767299796</v>
      </c>
      <c r="G11" s="2">
        <v>36007</v>
      </c>
      <c r="H11" s="3">
        <v>665.90439453124998</v>
      </c>
      <c r="I11" s="3">
        <v>1415.2799835205078</v>
      </c>
      <c r="J11" s="4">
        <f t="shared" si="1"/>
        <v>47.05107132758377</v>
      </c>
      <c r="K11" s="34"/>
      <c r="L11" s="2">
        <v>36007</v>
      </c>
      <c r="M11" s="3">
        <v>686.19</v>
      </c>
      <c r="N11" s="3">
        <v>1492.3999938964844</v>
      </c>
      <c r="O11" s="4">
        <f t="shared" si="2"/>
        <v>45.978960252367536</v>
      </c>
      <c r="Q11" s="2">
        <v>36007</v>
      </c>
      <c r="R11" s="3">
        <v>346.31499511718749</v>
      </c>
      <c r="S11" s="3">
        <v>414.59999847412109</v>
      </c>
      <c r="T11" s="4">
        <f t="shared" si="3"/>
        <v>83.529907475097147</v>
      </c>
      <c r="V11" s="2">
        <v>36007</v>
      </c>
      <c r="W11" s="3">
        <v>150</v>
      </c>
      <c r="X11" s="3">
        <v>600</v>
      </c>
      <c r="Y11" s="4">
        <f t="shared" si="4"/>
        <v>25</v>
      </c>
      <c r="AB11" s="2">
        <v>36007</v>
      </c>
      <c r="AE11" s="4" t="e">
        <f t="shared" si="5"/>
        <v>#DIV/0!</v>
      </c>
      <c r="AF11" s="34"/>
      <c r="AG11" s="2">
        <v>36007</v>
      </c>
      <c r="AJ11" s="4" t="e">
        <f t="shared" si="6"/>
        <v>#DIV/0!</v>
      </c>
      <c r="AL11" s="2">
        <v>36007</v>
      </c>
      <c r="AO11" s="4" t="e">
        <f t="shared" si="7"/>
        <v>#DIV/0!</v>
      </c>
    </row>
    <row r="12" spans="1:41">
      <c r="A12" s="2">
        <v>36038</v>
      </c>
      <c r="B12" s="3">
        <v>1162.2193896484375</v>
      </c>
      <c r="C12" s="3">
        <v>2429.8799819946289</v>
      </c>
      <c r="D12" s="4">
        <f t="shared" si="0"/>
        <v>47.830320767299796</v>
      </c>
      <c r="G12" s="2">
        <v>36038</v>
      </c>
      <c r="H12" s="3">
        <v>665.90439453124998</v>
      </c>
      <c r="I12" s="3">
        <v>1415.2799835205078</v>
      </c>
      <c r="J12" s="4">
        <f t="shared" si="1"/>
        <v>47.05107132758377</v>
      </c>
      <c r="K12" s="34"/>
      <c r="L12" s="2">
        <v>36038</v>
      </c>
      <c r="M12" s="3">
        <v>686.19</v>
      </c>
      <c r="N12" s="3">
        <v>1492.3999938964844</v>
      </c>
      <c r="O12" s="4">
        <f t="shared" si="2"/>
        <v>45.978960252367536</v>
      </c>
      <c r="Q12" s="2">
        <v>36038</v>
      </c>
      <c r="R12" s="3">
        <v>346.31499511718749</v>
      </c>
      <c r="S12" s="3">
        <v>414.59999847412109</v>
      </c>
      <c r="T12" s="4">
        <f t="shared" si="3"/>
        <v>83.529907475097147</v>
      </c>
      <c r="V12" s="2">
        <v>36038</v>
      </c>
      <c r="W12" s="3">
        <v>150</v>
      </c>
      <c r="X12" s="3">
        <v>600</v>
      </c>
      <c r="Y12" s="4">
        <f t="shared" si="4"/>
        <v>25</v>
      </c>
      <c r="AB12" s="2">
        <v>36038</v>
      </c>
      <c r="AE12" s="4" t="e">
        <f t="shared" si="5"/>
        <v>#DIV/0!</v>
      </c>
      <c r="AF12" s="34"/>
      <c r="AG12" s="2">
        <v>36038</v>
      </c>
      <c r="AJ12" s="4" t="e">
        <f t="shared" si="6"/>
        <v>#DIV/0!</v>
      </c>
      <c r="AL12" s="2">
        <v>36038</v>
      </c>
      <c r="AO12" s="4" t="e">
        <f t="shared" si="7"/>
        <v>#DIV/0!</v>
      </c>
    </row>
    <row r="13" spans="1:41">
      <c r="A13" s="2">
        <v>36068</v>
      </c>
      <c r="B13" s="3">
        <v>1133.3693896484374</v>
      </c>
      <c r="C13" s="3">
        <v>2664.8799819946289</v>
      </c>
      <c r="D13" s="4">
        <f t="shared" si="0"/>
        <v>42.529847396734347</v>
      </c>
      <c r="G13" s="2">
        <v>36068</v>
      </c>
      <c r="H13" s="3">
        <v>672.05439453124995</v>
      </c>
      <c r="I13" s="3">
        <v>1750.2799835205078</v>
      </c>
      <c r="J13" s="4">
        <f t="shared" si="1"/>
        <v>38.396965106090157</v>
      </c>
      <c r="K13" s="34"/>
      <c r="L13" s="2">
        <v>36068</v>
      </c>
      <c r="M13" s="3">
        <v>692.34</v>
      </c>
      <c r="N13" s="3">
        <v>1827.3999938964844</v>
      </c>
      <c r="O13" s="4">
        <f t="shared" si="2"/>
        <v>37.88661498918767</v>
      </c>
      <c r="Q13" s="2">
        <v>36068</v>
      </c>
      <c r="R13" s="3">
        <v>346.31499511718749</v>
      </c>
      <c r="S13" s="3">
        <v>414.59999847412109</v>
      </c>
      <c r="T13" s="4">
        <f t="shared" si="3"/>
        <v>83.529907475097147</v>
      </c>
      <c r="V13" s="2">
        <v>36068</v>
      </c>
      <c r="W13" s="3">
        <v>115</v>
      </c>
      <c r="X13" s="3">
        <v>500</v>
      </c>
      <c r="Y13" s="4">
        <f t="shared" si="4"/>
        <v>23</v>
      </c>
      <c r="AB13" s="2">
        <v>36068</v>
      </c>
      <c r="AE13" s="4" t="e">
        <f t="shared" si="5"/>
        <v>#DIV/0!</v>
      </c>
      <c r="AF13" s="34"/>
      <c r="AG13" s="2">
        <v>36068</v>
      </c>
      <c r="AJ13" s="4" t="e">
        <f t="shared" si="6"/>
        <v>#DIV/0!</v>
      </c>
      <c r="AL13" s="2">
        <v>36068</v>
      </c>
      <c r="AO13" s="4" t="e">
        <f t="shared" si="7"/>
        <v>#DIV/0!</v>
      </c>
    </row>
    <row r="14" spans="1:41">
      <c r="A14" s="2">
        <v>36099</v>
      </c>
      <c r="B14" s="3">
        <v>1133.3693896484374</v>
      </c>
      <c r="C14" s="3">
        <v>2664.8799819946289</v>
      </c>
      <c r="D14" s="4">
        <f t="shared" si="0"/>
        <v>42.529847396734347</v>
      </c>
      <c r="G14" s="2">
        <v>36099</v>
      </c>
      <c r="H14" s="3">
        <v>672.05439453124995</v>
      </c>
      <c r="I14" s="3">
        <v>1750.2799835205078</v>
      </c>
      <c r="J14" s="4">
        <f t="shared" si="1"/>
        <v>38.396965106090157</v>
      </c>
      <c r="K14" s="34"/>
      <c r="L14" s="2">
        <v>36099</v>
      </c>
      <c r="M14" s="3">
        <v>692.34</v>
      </c>
      <c r="N14" s="3">
        <v>1827.3999938964844</v>
      </c>
      <c r="O14" s="4">
        <f t="shared" si="2"/>
        <v>37.88661498918767</v>
      </c>
      <c r="Q14" s="2">
        <v>36099</v>
      </c>
      <c r="R14" s="3">
        <v>346.31499511718749</v>
      </c>
      <c r="S14" s="3">
        <v>414.59999847412109</v>
      </c>
      <c r="T14" s="4">
        <f t="shared" si="3"/>
        <v>83.529907475097147</v>
      </c>
      <c r="V14" s="2">
        <v>36099</v>
      </c>
      <c r="W14" s="3">
        <v>115</v>
      </c>
      <c r="X14" s="3">
        <v>500</v>
      </c>
      <c r="Y14" s="4">
        <f t="shared" si="4"/>
        <v>23</v>
      </c>
      <c r="AB14" s="2">
        <v>36099</v>
      </c>
      <c r="AE14" s="4" t="e">
        <f t="shared" si="5"/>
        <v>#DIV/0!</v>
      </c>
      <c r="AF14" s="34"/>
      <c r="AG14" s="2">
        <v>36099</v>
      </c>
      <c r="AJ14" s="4" t="e">
        <f t="shared" si="6"/>
        <v>#DIV/0!</v>
      </c>
      <c r="AL14" s="2">
        <v>36099</v>
      </c>
      <c r="AO14" s="4" t="e">
        <f t="shared" si="7"/>
        <v>#DIV/0!</v>
      </c>
    </row>
    <row r="15" spans="1:41">
      <c r="A15" s="2">
        <v>36129</v>
      </c>
      <c r="B15" s="3">
        <v>1141.4882896423339</v>
      </c>
      <c r="C15" s="3">
        <v>2765.1699819862843</v>
      </c>
      <c r="D15" s="4">
        <f t="shared" si="0"/>
        <v>41.280944646389408</v>
      </c>
      <c r="G15" s="2">
        <v>36129</v>
      </c>
      <c r="H15" s="3">
        <v>672.1732945251465</v>
      </c>
      <c r="I15" s="3">
        <v>1750.5699835121632</v>
      </c>
      <c r="J15" s="4">
        <f t="shared" si="1"/>
        <v>38.397396325542346</v>
      </c>
      <c r="K15" s="34"/>
      <c r="L15" s="2">
        <v>36129</v>
      </c>
      <c r="M15" s="3">
        <v>692.34</v>
      </c>
      <c r="N15" s="3">
        <v>1827.3999938964844</v>
      </c>
      <c r="O15" s="4">
        <f t="shared" si="2"/>
        <v>37.88661498918767</v>
      </c>
      <c r="Q15" s="2">
        <v>36129</v>
      </c>
      <c r="R15" s="3">
        <v>346.31499511718749</v>
      </c>
      <c r="S15" s="3">
        <v>414.59999847412109</v>
      </c>
      <c r="T15" s="4">
        <f t="shared" si="3"/>
        <v>83.529907475097147</v>
      </c>
      <c r="V15" s="2">
        <v>36129</v>
      </c>
      <c r="W15" s="3">
        <v>123</v>
      </c>
      <c r="X15" s="3">
        <v>600</v>
      </c>
      <c r="Y15" s="4">
        <f t="shared" si="4"/>
        <v>20.5</v>
      </c>
      <c r="AB15" s="2">
        <v>36129</v>
      </c>
      <c r="AE15" s="4" t="e">
        <f t="shared" si="5"/>
        <v>#DIV/0!</v>
      </c>
      <c r="AF15" s="34"/>
      <c r="AG15" s="2">
        <v>36129</v>
      </c>
      <c r="AJ15" s="4" t="e">
        <f t="shared" si="6"/>
        <v>#DIV/0!</v>
      </c>
      <c r="AL15" s="2">
        <v>36129</v>
      </c>
      <c r="AO15" s="4" t="e">
        <f t="shared" si="7"/>
        <v>#DIV/0!</v>
      </c>
    </row>
    <row r="16" spans="1:41">
      <c r="A16" s="2">
        <v>36160</v>
      </c>
      <c r="B16" s="3">
        <v>1829.4032896423339</v>
      </c>
      <c r="C16" s="3">
        <v>4527.3699789345264</v>
      </c>
      <c r="D16" s="4">
        <f t="shared" si="0"/>
        <v>40.407638389493108</v>
      </c>
      <c r="G16" s="2">
        <v>36160</v>
      </c>
      <c r="H16" s="3">
        <v>1237.6982945251466</v>
      </c>
      <c r="I16" s="3">
        <v>2812.7699804604053</v>
      </c>
      <c r="J16" s="4">
        <f t="shared" si="1"/>
        <v>44.00282650636634</v>
      </c>
      <c r="K16" s="34"/>
      <c r="L16" s="2">
        <v>36160</v>
      </c>
      <c r="M16" s="3">
        <v>1236.2650000000001</v>
      </c>
      <c r="N16" s="3">
        <v>2754.5999908447266</v>
      </c>
      <c r="O16" s="4">
        <f t="shared" si="2"/>
        <v>44.880019026678596</v>
      </c>
      <c r="Q16" s="2">
        <v>36160</v>
      </c>
      <c r="R16" s="3">
        <v>346.31499511718749</v>
      </c>
      <c r="S16" s="3">
        <v>414.59999847412109</v>
      </c>
      <c r="T16" s="4">
        <f t="shared" si="3"/>
        <v>83.529907475097147</v>
      </c>
      <c r="V16" s="2">
        <v>36160</v>
      </c>
      <c r="W16" s="3">
        <v>245.39</v>
      </c>
      <c r="X16" s="3">
        <v>1300</v>
      </c>
      <c r="Y16" s="4">
        <f t="shared" si="4"/>
        <v>18.876153846153844</v>
      </c>
      <c r="AB16" s="2">
        <v>36160</v>
      </c>
      <c r="AE16" s="4" t="e">
        <f t="shared" si="5"/>
        <v>#DIV/0!</v>
      </c>
      <c r="AF16" s="34"/>
      <c r="AG16" s="2">
        <v>36160</v>
      </c>
      <c r="AJ16" s="4" t="e">
        <f t="shared" si="6"/>
        <v>#DIV/0!</v>
      </c>
      <c r="AL16" s="2">
        <v>36160</v>
      </c>
      <c r="AO16" s="4" t="e">
        <f t="shared" si="7"/>
        <v>#DIV/0!</v>
      </c>
    </row>
    <row r="17" spans="1:41">
      <c r="A17" s="2">
        <v>36191</v>
      </c>
      <c r="B17" s="3">
        <v>1459.9693945312499</v>
      </c>
      <c r="C17" s="3">
        <v>4012.47998046875</v>
      </c>
      <c r="D17" s="4">
        <f t="shared" si="0"/>
        <v>36.385711620689307</v>
      </c>
      <c r="G17" s="2">
        <v>36191</v>
      </c>
      <c r="H17" s="3">
        <v>1237.57939453125</v>
      </c>
      <c r="I17" s="3">
        <v>2812.47998046875</v>
      </c>
      <c r="J17" s="4">
        <f t="shared" si="1"/>
        <v>44.003136133434282</v>
      </c>
      <c r="K17" s="34"/>
      <c r="L17" s="2">
        <v>36191</v>
      </c>
      <c r="M17" s="3">
        <v>1236.2650000000001</v>
      </c>
      <c r="N17" s="3">
        <v>2754.5999908447266</v>
      </c>
      <c r="O17" s="4">
        <f t="shared" si="2"/>
        <v>44.880019026678596</v>
      </c>
      <c r="Q17" s="2">
        <v>36191</v>
      </c>
      <c r="V17" s="2">
        <v>36191</v>
      </c>
      <c r="W17" s="3">
        <v>222.39</v>
      </c>
      <c r="X17" s="3">
        <v>1200</v>
      </c>
      <c r="Y17" s="4">
        <f t="shared" si="4"/>
        <v>18.532499999999999</v>
      </c>
      <c r="AB17" s="2">
        <v>36191</v>
      </c>
      <c r="AC17" s="3">
        <v>1087.991201171875</v>
      </c>
      <c r="AD17" s="3">
        <v>1387.4400024414063</v>
      </c>
      <c r="AE17" s="4">
        <f t="shared" si="5"/>
        <v>78.417171139464998</v>
      </c>
      <c r="AF17" s="34"/>
      <c r="AG17" s="2">
        <v>36191</v>
      </c>
      <c r="AH17" s="3">
        <v>151.47499999999999</v>
      </c>
      <c r="AI17" s="3">
        <v>182.5</v>
      </c>
      <c r="AJ17" s="4">
        <f t="shared" si="6"/>
        <v>83</v>
      </c>
      <c r="AL17" s="2">
        <v>36191</v>
      </c>
      <c r="AM17" s="3">
        <v>473.71540771484376</v>
      </c>
      <c r="AN17" s="3">
        <v>1346.0699768066406</v>
      </c>
      <c r="AO17" s="4">
        <f t="shared" si="7"/>
        <v>35.192480025345048</v>
      </c>
    </row>
    <row r="18" spans="1:41">
      <c r="A18" s="2">
        <v>36219</v>
      </c>
      <c r="B18" s="3">
        <v>1112.1051013183594</v>
      </c>
      <c r="C18" s="3">
        <v>3354.4300079345703</v>
      </c>
      <c r="D18" s="4">
        <f t="shared" si="0"/>
        <v>33.153325563144428</v>
      </c>
      <c r="G18" s="2">
        <v>36219</v>
      </c>
      <c r="H18" s="3">
        <v>981.71510131835942</v>
      </c>
      <c r="I18" s="3">
        <v>2554.4300079345703</v>
      </c>
      <c r="J18" s="4">
        <f t="shared" si="1"/>
        <v>38.431865358179948</v>
      </c>
      <c r="K18" s="34"/>
      <c r="L18" s="2">
        <v>36219</v>
      </c>
      <c r="M18" s="3">
        <v>900.7239990234375</v>
      </c>
      <c r="N18" s="3">
        <v>2326.7999877929688</v>
      </c>
      <c r="O18" s="4">
        <f t="shared" si="2"/>
        <v>38.710847677019203</v>
      </c>
      <c r="Q18" s="2">
        <v>36219</v>
      </c>
      <c r="V18" s="2">
        <v>36219</v>
      </c>
      <c r="W18" s="3">
        <v>130.38999999999999</v>
      </c>
      <c r="X18" s="3">
        <v>800</v>
      </c>
      <c r="Y18" s="4">
        <f t="shared" si="4"/>
        <v>16.298749999999998</v>
      </c>
      <c r="AB18" s="2">
        <v>36219</v>
      </c>
      <c r="AC18" s="3">
        <v>1462.0955957031249</v>
      </c>
      <c r="AD18" s="3">
        <v>2112.9199829101563</v>
      </c>
      <c r="AE18" s="4">
        <f t="shared" si="5"/>
        <v>69.197868709129196</v>
      </c>
      <c r="AF18" s="34"/>
      <c r="AG18" s="2">
        <v>36219</v>
      </c>
      <c r="AH18" s="3">
        <v>266.59099609374999</v>
      </c>
      <c r="AI18" s="3">
        <v>309.69999694824219</v>
      </c>
      <c r="AJ18" s="4">
        <f t="shared" si="6"/>
        <v>86.080399974399526</v>
      </c>
      <c r="AL18" s="2">
        <v>36219</v>
      </c>
      <c r="AM18" s="3">
        <v>565.71540771484376</v>
      </c>
      <c r="AN18" s="3">
        <v>1746.0699768066406</v>
      </c>
      <c r="AO18" s="4">
        <f t="shared" si="7"/>
        <v>32.399354849996996</v>
      </c>
    </row>
    <row r="19" spans="1:41">
      <c r="A19" s="2">
        <v>36250</v>
      </c>
      <c r="B19" s="3">
        <v>1373.4576013183594</v>
      </c>
      <c r="C19" s="3">
        <v>4104.4300079345703</v>
      </c>
      <c r="D19" s="4">
        <f t="shared" si="0"/>
        <v>33.46280966329622</v>
      </c>
      <c r="G19" s="2">
        <v>36250</v>
      </c>
      <c r="H19" s="3">
        <v>1034.2151013183593</v>
      </c>
      <c r="I19" s="3">
        <v>2779.4300079345703</v>
      </c>
      <c r="J19" s="4">
        <f t="shared" si="1"/>
        <v>37.209611264393658</v>
      </c>
      <c r="K19" s="34"/>
      <c r="L19" s="2">
        <v>36250</v>
      </c>
      <c r="M19" s="3">
        <v>953.2239990234375</v>
      </c>
      <c r="N19" s="3">
        <v>2551.7999877929688</v>
      </c>
      <c r="O19" s="4">
        <f t="shared" si="2"/>
        <v>37.354965263083692</v>
      </c>
      <c r="Q19" s="2">
        <v>36250</v>
      </c>
      <c r="V19" s="2">
        <v>36250</v>
      </c>
      <c r="W19" s="3">
        <v>339.24250000000001</v>
      </c>
      <c r="X19" s="3">
        <v>1325</v>
      </c>
      <c r="Y19" s="4">
        <f t="shared" si="4"/>
        <v>25.603207547169809</v>
      </c>
      <c r="AB19" s="2">
        <v>36250</v>
      </c>
      <c r="AC19" s="3">
        <v>893.59559570312501</v>
      </c>
      <c r="AD19" s="3">
        <v>1537.9199829101563</v>
      </c>
      <c r="AE19" s="4">
        <f t="shared" si="5"/>
        <v>58.104167032942954</v>
      </c>
      <c r="AF19" s="34"/>
      <c r="AG19" s="2">
        <v>36250</v>
      </c>
      <c r="AH19" s="3">
        <v>346.31499511718749</v>
      </c>
      <c r="AI19" s="3">
        <v>414.59999847412109</v>
      </c>
      <c r="AJ19" s="4">
        <f t="shared" si="6"/>
        <v>83.529907475097147</v>
      </c>
      <c r="AL19" s="2">
        <v>36250</v>
      </c>
      <c r="AM19" s="3">
        <v>194.79900146484374</v>
      </c>
      <c r="AN19" s="3">
        <v>898.66000366210938</v>
      </c>
      <c r="AO19" s="4">
        <f t="shared" si="7"/>
        <v>21.676607467899167</v>
      </c>
    </row>
    <row r="20" spans="1:41">
      <c r="A20" s="2">
        <v>36280</v>
      </c>
      <c r="B20" s="3">
        <v>2028.2101013183594</v>
      </c>
      <c r="C20" s="3">
        <v>6400.4300079345703</v>
      </c>
      <c r="D20" s="4">
        <f t="shared" si="0"/>
        <v>31.688653712391211</v>
      </c>
      <c r="G20" s="2">
        <v>36280</v>
      </c>
      <c r="H20" s="3">
        <v>989.21510131835942</v>
      </c>
      <c r="I20" s="3">
        <v>2654.4300079345703</v>
      </c>
      <c r="J20" s="4">
        <f t="shared" si="1"/>
        <v>37.266573176215495</v>
      </c>
      <c r="K20" s="34"/>
      <c r="L20" s="2">
        <v>36280</v>
      </c>
      <c r="M20" s="3">
        <v>908.2239990234375</v>
      </c>
      <c r="N20" s="3">
        <v>2426.7999877929688</v>
      </c>
      <c r="O20" s="4">
        <f t="shared" si="2"/>
        <v>37.424757029499311</v>
      </c>
      <c r="Q20" s="2">
        <v>36280</v>
      </c>
      <c r="R20" s="3">
        <v>208.5575</v>
      </c>
      <c r="S20" s="3">
        <v>1686</v>
      </c>
      <c r="T20" s="4">
        <f t="shared" ref="T20:T83" si="8">R20/S20*100</f>
        <v>12.369958481613285</v>
      </c>
      <c r="V20" s="8">
        <v>36280</v>
      </c>
      <c r="W20" s="9">
        <v>830.4375</v>
      </c>
      <c r="X20" s="9">
        <v>2060</v>
      </c>
      <c r="Y20" s="4">
        <f t="shared" si="4"/>
        <v>40.3125</v>
      </c>
      <c r="AB20" s="2">
        <v>36280</v>
      </c>
      <c r="AC20" s="3">
        <v>938.59559570312501</v>
      </c>
      <c r="AD20" s="3">
        <v>1662.9199829101563</v>
      </c>
      <c r="AE20" s="4">
        <f t="shared" si="5"/>
        <v>56.442619329196866</v>
      </c>
      <c r="AF20" s="34"/>
      <c r="AG20" s="2">
        <v>36280</v>
      </c>
      <c r="AH20" s="3">
        <v>346.31499511718749</v>
      </c>
      <c r="AI20" s="3">
        <v>414.59999847412109</v>
      </c>
      <c r="AJ20" s="4">
        <f t="shared" si="6"/>
        <v>83.529907475097147</v>
      </c>
      <c r="AL20" s="8">
        <v>36280</v>
      </c>
      <c r="AM20" s="9">
        <v>194.79900146484374</v>
      </c>
      <c r="AN20" s="9">
        <v>898.66000366210938</v>
      </c>
      <c r="AO20" s="4">
        <f t="shared" si="7"/>
        <v>21.676607467899167</v>
      </c>
    </row>
    <row r="21" spans="1:41">
      <c r="A21" s="2">
        <v>36311</v>
      </c>
      <c r="B21" s="3">
        <v>2067.1076013183592</v>
      </c>
      <c r="C21" s="3">
        <v>6662.1300048828125</v>
      </c>
      <c r="D21" s="4">
        <f t="shared" si="0"/>
        <v>31.027728366203199</v>
      </c>
      <c r="G21" s="2">
        <v>36311</v>
      </c>
      <c r="H21" s="3">
        <v>901.36510131835939</v>
      </c>
      <c r="I21" s="3">
        <v>2634.6300048828125</v>
      </c>
      <c r="J21" s="4">
        <f t="shared" si="1"/>
        <v>34.212208152485978</v>
      </c>
      <c r="K21" s="34"/>
      <c r="L21" s="2">
        <v>36311</v>
      </c>
      <c r="M21" s="3">
        <v>803.19899902343752</v>
      </c>
      <c r="N21" s="3">
        <v>2339.8999938964844</v>
      </c>
      <c r="O21" s="4">
        <f t="shared" si="2"/>
        <v>34.326210569620201</v>
      </c>
      <c r="Q21" s="2">
        <v>36311</v>
      </c>
      <c r="R21" s="3">
        <v>243.30500000000001</v>
      </c>
      <c r="S21" s="3">
        <v>1742.5</v>
      </c>
      <c r="T21" s="4">
        <f t="shared" si="8"/>
        <v>13.962984218077477</v>
      </c>
      <c r="V21" s="8">
        <v>36311</v>
      </c>
      <c r="W21" s="9">
        <v>922.4375</v>
      </c>
      <c r="X21" s="9">
        <v>2285</v>
      </c>
      <c r="Y21" s="4">
        <f t="shared" si="4"/>
        <v>40.369256017505471</v>
      </c>
      <c r="AB21" s="2">
        <v>36311</v>
      </c>
      <c r="AC21" s="3">
        <v>863.31689453125</v>
      </c>
      <c r="AD21" s="3">
        <v>1487.7799835205078</v>
      </c>
      <c r="AE21" s="4">
        <f t="shared" si="5"/>
        <v>58.027188434703781</v>
      </c>
      <c r="AF21" s="34"/>
      <c r="AG21" s="2">
        <v>36311</v>
      </c>
      <c r="AH21" s="3">
        <v>346.31499511718749</v>
      </c>
      <c r="AI21" s="3">
        <v>414.59999847412109</v>
      </c>
      <c r="AJ21" s="4">
        <f t="shared" ref="AJ21:AJ83" si="9">AH21/AI21*100</f>
        <v>83.529907475097147</v>
      </c>
      <c r="AL21" s="8">
        <v>36311</v>
      </c>
      <c r="AM21" s="9">
        <v>194.79900146484374</v>
      </c>
      <c r="AN21" s="9">
        <v>898.66000366210938</v>
      </c>
      <c r="AO21" s="4">
        <f t="shared" si="7"/>
        <v>21.676607467899167</v>
      </c>
    </row>
    <row r="22" spans="1:41">
      <c r="A22" s="2">
        <v>36341</v>
      </c>
      <c r="B22" s="3">
        <v>2974.8140008544924</v>
      </c>
      <c r="C22" s="3">
        <v>8151.8600015640259</v>
      </c>
      <c r="D22" s="4">
        <f t="shared" si="0"/>
        <v>36.492456939689113</v>
      </c>
      <c r="G22" s="2">
        <v>36341</v>
      </c>
      <c r="H22" s="3">
        <v>1581.9440008544923</v>
      </c>
      <c r="I22" s="3">
        <v>3518.9100046157837</v>
      </c>
      <c r="J22" s="4">
        <f t="shared" si="1"/>
        <v>44.955511757318121</v>
      </c>
      <c r="K22" s="34"/>
      <c r="L22" s="2">
        <v>36341</v>
      </c>
      <c r="M22" s="3">
        <v>1377.9649999999999</v>
      </c>
      <c r="N22" s="3">
        <v>3054</v>
      </c>
      <c r="O22" s="4">
        <f t="shared" si="2"/>
        <v>45.120006548788474</v>
      </c>
      <c r="Q22" s="2">
        <v>36341</v>
      </c>
      <c r="R22" s="3">
        <v>291.1925</v>
      </c>
      <c r="S22" s="3">
        <v>2061.75</v>
      </c>
      <c r="T22" s="4">
        <f t="shared" si="8"/>
        <v>14.123560082454226</v>
      </c>
      <c r="V22" s="8">
        <v>36341</v>
      </c>
      <c r="W22" s="9">
        <v>1101.6775</v>
      </c>
      <c r="X22" s="9">
        <v>2571.1999969482422</v>
      </c>
      <c r="Y22" s="4">
        <f t="shared" si="4"/>
        <v>42.846822546187823</v>
      </c>
      <c r="AB22" s="2">
        <v>36341</v>
      </c>
      <c r="AC22" s="3">
        <v>689.02939453124998</v>
      </c>
      <c r="AD22" s="3">
        <v>1262.7799835205078</v>
      </c>
      <c r="AE22" s="4">
        <f t="shared" si="5"/>
        <v>54.564484987345388</v>
      </c>
      <c r="AF22" s="34"/>
      <c r="AG22" s="2">
        <v>36341</v>
      </c>
      <c r="AH22" s="3">
        <v>346.31499511718749</v>
      </c>
      <c r="AI22" s="3">
        <v>414.59999847412109</v>
      </c>
      <c r="AJ22" s="4">
        <f t="shared" si="9"/>
        <v>83.529907475097147</v>
      </c>
      <c r="AL22" s="8">
        <v>36341</v>
      </c>
      <c r="AM22" s="9">
        <v>194.79900146484374</v>
      </c>
      <c r="AN22" s="9">
        <v>898.66000366210938</v>
      </c>
      <c r="AO22" s="4">
        <f t="shared" si="7"/>
        <v>21.676607467899167</v>
      </c>
    </row>
    <row r="23" spans="1:41">
      <c r="A23" s="2">
        <v>36372</v>
      </c>
      <c r="B23" s="3">
        <v>3026.0290008544921</v>
      </c>
      <c r="C23" s="3">
        <v>8327.8600015640259</v>
      </c>
      <c r="D23" s="4">
        <f t="shared" si="0"/>
        <v>36.336213628545437</v>
      </c>
      <c r="G23" s="2">
        <v>36372</v>
      </c>
      <c r="H23" s="3">
        <v>1590.0340008544922</v>
      </c>
      <c r="I23" s="3">
        <v>3569.9100046157837</v>
      </c>
      <c r="J23" s="4">
        <f t="shared" si="1"/>
        <v>44.539890327728912</v>
      </c>
      <c r="K23" s="34"/>
      <c r="L23" s="2">
        <v>36372</v>
      </c>
      <c r="M23" s="3">
        <v>1352.6799951171874</v>
      </c>
      <c r="N23" s="3">
        <v>2906.5999908447266</v>
      </c>
      <c r="O23" s="4">
        <f t="shared" si="2"/>
        <v>46.53822333234325</v>
      </c>
      <c r="Q23" s="2">
        <v>36372</v>
      </c>
      <c r="R23" s="3">
        <v>291.1925</v>
      </c>
      <c r="S23" s="3">
        <v>2061.75</v>
      </c>
      <c r="T23" s="4">
        <f t="shared" si="8"/>
        <v>14.123560082454226</v>
      </c>
      <c r="V23" s="2">
        <v>36372</v>
      </c>
      <c r="W23" s="3">
        <v>1144.8025</v>
      </c>
      <c r="X23" s="3">
        <v>2696.1999969482422</v>
      </c>
      <c r="Y23" s="4">
        <f t="shared" si="4"/>
        <v>42.459850949327638</v>
      </c>
      <c r="AB23" s="2">
        <v>36372</v>
      </c>
      <c r="AC23" s="3">
        <v>665.90439453124998</v>
      </c>
      <c r="AD23" s="3">
        <v>1415.2799835205078</v>
      </c>
      <c r="AE23" s="4">
        <f t="shared" si="5"/>
        <v>47.05107132758377</v>
      </c>
      <c r="AF23" s="34"/>
      <c r="AG23" s="2">
        <v>36372</v>
      </c>
      <c r="AH23" s="3">
        <v>346.31499511718749</v>
      </c>
      <c r="AI23" s="3">
        <v>414.59999847412109</v>
      </c>
      <c r="AJ23" s="4">
        <f t="shared" si="9"/>
        <v>83.529907475097147</v>
      </c>
      <c r="AL23" s="2">
        <v>36372</v>
      </c>
      <c r="AM23" s="3">
        <v>150</v>
      </c>
      <c r="AN23" s="3">
        <v>600</v>
      </c>
      <c r="AO23" s="4">
        <f t="shared" si="7"/>
        <v>25</v>
      </c>
    </row>
    <row r="24" spans="1:41">
      <c r="A24" s="2">
        <v>36403</v>
      </c>
      <c r="B24" s="3">
        <v>3294.9790008544924</v>
      </c>
      <c r="C24" s="3">
        <v>8807.8600015640259</v>
      </c>
      <c r="D24" s="4">
        <f t="shared" si="0"/>
        <v>37.409529673148725</v>
      </c>
      <c r="G24" s="2">
        <v>36403</v>
      </c>
      <c r="H24" s="3">
        <v>1713.7840008544922</v>
      </c>
      <c r="I24" s="3">
        <v>3594.9100046157837</v>
      </c>
      <c r="J24" s="4">
        <f t="shared" si="1"/>
        <v>47.672514712580622</v>
      </c>
      <c r="K24" s="34"/>
      <c r="L24" s="2">
        <v>36403</v>
      </c>
      <c r="M24" s="3">
        <v>1476.4299951171874</v>
      </c>
      <c r="N24" s="3">
        <v>2931.5999908447266</v>
      </c>
      <c r="O24" s="4">
        <f t="shared" si="2"/>
        <v>50.36260061836613</v>
      </c>
      <c r="Q24" s="2">
        <v>36403</v>
      </c>
      <c r="R24" s="3">
        <v>381.39249999999998</v>
      </c>
      <c r="S24" s="3">
        <v>2266.75</v>
      </c>
      <c r="T24" s="4">
        <f t="shared" si="8"/>
        <v>16.825521120547037</v>
      </c>
      <c r="V24" s="2">
        <v>36403</v>
      </c>
      <c r="W24" s="3">
        <v>1199.8025</v>
      </c>
      <c r="X24" s="3">
        <v>2946.1999969482422</v>
      </c>
      <c r="Y24" s="4">
        <f t="shared" si="4"/>
        <v>40.723728913270982</v>
      </c>
      <c r="AB24" s="2">
        <v>36403</v>
      </c>
      <c r="AC24" s="3">
        <v>665.90439453124998</v>
      </c>
      <c r="AD24" s="3">
        <v>1415.2799835205078</v>
      </c>
      <c r="AE24" s="4">
        <f t="shared" si="5"/>
        <v>47.05107132758377</v>
      </c>
      <c r="AF24" s="34"/>
      <c r="AG24" s="2">
        <v>36403</v>
      </c>
      <c r="AH24" s="3">
        <v>346.31499511718749</v>
      </c>
      <c r="AI24" s="3">
        <v>414.59999847412109</v>
      </c>
      <c r="AJ24" s="4">
        <f t="shared" si="9"/>
        <v>83.529907475097147</v>
      </c>
      <c r="AL24" s="2">
        <v>36403</v>
      </c>
      <c r="AM24" s="3">
        <v>150</v>
      </c>
      <c r="AN24" s="3">
        <v>600</v>
      </c>
      <c r="AO24" s="4">
        <f t="shared" si="7"/>
        <v>25</v>
      </c>
    </row>
    <row r="25" spans="1:41">
      <c r="A25" s="2">
        <v>36433</v>
      </c>
      <c r="B25" s="3">
        <v>3314.231500854492</v>
      </c>
      <c r="C25" s="3">
        <v>8951.3600015640259</v>
      </c>
      <c r="D25" s="4">
        <f t="shared" si="0"/>
        <v>37.024893427092785</v>
      </c>
      <c r="G25" s="2">
        <v>36433</v>
      </c>
      <c r="H25" s="3">
        <v>1707.7840008544922</v>
      </c>
      <c r="I25" s="3">
        <v>3494.9100046157837</v>
      </c>
      <c r="J25" s="4">
        <f t="shared" si="1"/>
        <v>48.864892045832207</v>
      </c>
      <c r="K25" s="34"/>
      <c r="L25" s="2">
        <v>36433</v>
      </c>
      <c r="M25" s="3">
        <v>1476.4299951171874</v>
      </c>
      <c r="N25" s="3">
        <v>2931.5999908447266</v>
      </c>
      <c r="O25" s="4">
        <f t="shared" si="2"/>
        <v>50.36260061836613</v>
      </c>
      <c r="Q25" s="2">
        <v>36433</v>
      </c>
      <c r="R25" s="3">
        <v>346.64499999999998</v>
      </c>
      <c r="S25" s="3">
        <v>2210.25</v>
      </c>
      <c r="T25" s="4">
        <f t="shared" si="8"/>
        <v>15.683519963804999</v>
      </c>
      <c r="V25" s="2">
        <v>36433</v>
      </c>
      <c r="W25" s="3">
        <v>1259.8025</v>
      </c>
      <c r="X25" s="3">
        <v>3246.1999969482422</v>
      </c>
      <c r="Y25" s="4">
        <f t="shared" si="4"/>
        <v>38.808530009991451</v>
      </c>
      <c r="AB25" s="2">
        <v>36433</v>
      </c>
      <c r="AC25" s="3">
        <v>672.05439453124995</v>
      </c>
      <c r="AD25" s="3">
        <v>1750.2799835205078</v>
      </c>
      <c r="AE25" s="4">
        <f t="shared" si="5"/>
        <v>38.396965106090157</v>
      </c>
      <c r="AF25" s="34"/>
      <c r="AG25" s="2">
        <v>36433</v>
      </c>
      <c r="AH25" s="3">
        <v>346.31499511718749</v>
      </c>
      <c r="AI25" s="3">
        <v>414.59999847412109</v>
      </c>
      <c r="AJ25" s="4">
        <f t="shared" si="9"/>
        <v>83.529907475097147</v>
      </c>
      <c r="AL25" s="2">
        <v>36433</v>
      </c>
      <c r="AM25" s="3">
        <v>115</v>
      </c>
      <c r="AN25" s="3">
        <v>500</v>
      </c>
      <c r="AO25" s="4">
        <f t="shared" si="7"/>
        <v>23</v>
      </c>
    </row>
    <row r="26" spans="1:41">
      <c r="A26" s="2">
        <v>36464</v>
      </c>
      <c r="B26" s="3">
        <v>3680.1952508544923</v>
      </c>
      <c r="C26" s="3">
        <v>10194.860001564026</v>
      </c>
      <c r="D26" s="4">
        <f t="shared" si="0"/>
        <v>36.098536422176487</v>
      </c>
      <c r="G26" s="2">
        <v>36464</v>
      </c>
      <c r="H26" s="3">
        <v>2065.7477508544921</v>
      </c>
      <c r="I26" s="3">
        <v>4388.4100046157837</v>
      </c>
      <c r="J26" s="4">
        <f t="shared" si="1"/>
        <v>47.072806521763304</v>
      </c>
      <c r="K26" s="34"/>
      <c r="L26" s="2">
        <v>36464</v>
      </c>
      <c r="M26" s="3">
        <v>1664.0549951171874</v>
      </c>
      <c r="N26" s="3">
        <v>3456.5999908447266</v>
      </c>
      <c r="O26" s="4">
        <f t="shared" si="2"/>
        <v>48.141381690813589</v>
      </c>
      <c r="Q26" s="8">
        <v>36464</v>
      </c>
      <c r="R26" s="9">
        <v>346.64499999999998</v>
      </c>
      <c r="S26" s="9">
        <v>2210.25</v>
      </c>
      <c r="T26" s="4">
        <f t="shared" si="8"/>
        <v>15.683519963804999</v>
      </c>
      <c r="V26" s="2">
        <v>36464</v>
      </c>
      <c r="W26" s="3">
        <v>1267.8025</v>
      </c>
      <c r="X26" s="3">
        <v>3596.1999969482422</v>
      </c>
      <c r="Y26" s="4">
        <f t="shared" si="4"/>
        <v>35.253948642340951</v>
      </c>
      <c r="AB26" s="2">
        <v>36464</v>
      </c>
      <c r="AC26" s="3">
        <v>672.05439453124995</v>
      </c>
      <c r="AD26" s="3">
        <v>1750.2799835205078</v>
      </c>
      <c r="AE26" s="4">
        <f t="shared" si="5"/>
        <v>38.396965106090157</v>
      </c>
      <c r="AF26" s="34"/>
      <c r="AG26" s="8">
        <v>36464</v>
      </c>
      <c r="AH26" s="9">
        <v>346.31499511718749</v>
      </c>
      <c r="AI26" s="9">
        <v>414.59999847412109</v>
      </c>
      <c r="AJ26" s="4">
        <f t="shared" si="9"/>
        <v>83.529907475097147</v>
      </c>
      <c r="AL26" s="2">
        <v>36464</v>
      </c>
      <c r="AM26" s="3">
        <v>115</v>
      </c>
      <c r="AN26" s="3">
        <v>500</v>
      </c>
      <c r="AO26" s="4">
        <f t="shared" si="7"/>
        <v>23</v>
      </c>
    </row>
    <row r="27" spans="1:41">
      <c r="A27" s="2">
        <v>36494</v>
      </c>
      <c r="B27" s="3">
        <v>3904.5915496826174</v>
      </c>
      <c r="C27" s="3">
        <v>11744.149994850159</v>
      </c>
      <c r="D27" s="4">
        <f t="shared" si="0"/>
        <v>33.24711921590572</v>
      </c>
      <c r="G27" s="2">
        <v>36494</v>
      </c>
      <c r="H27" s="3">
        <v>2210.2440496826171</v>
      </c>
      <c r="I27" s="3">
        <v>4807.6999979019165</v>
      </c>
      <c r="J27" s="4">
        <f t="shared" si="1"/>
        <v>45.973002696656799</v>
      </c>
      <c r="K27" s="34"/>
      <c r="L27" s="2">
        <v>36494</v>
      </c>
      <c r="M27" s="3">
        <v>1885.1337487792969</v>
      </c>
      <c r="N27" s="3">
        <v>4035.6500015258789</v>
      </c>
      <c r="O27" s="4">
        <f t="shared" si="2"/>
        <v>46.712022798471821</v>
      </c>
      <c r="Q27" s="8">
        <v>36494</v>
      </c>
      <c r="R27" s="9">
        <v>346.64499999999998</v>
      </c>
      <c r="S27" s="9">
        <v>2210.25</v>
      </c>
      <c r="T27" s="4">
        <f t="shared" si="8"/>
        <v>15.683519963804999</v>
      </c>
      <c r="V27" s="2">
        <v>36494</v>
      </c>
      <c r="W27" s="3">
        <v>1347.7025000000001</v>
      </c>
      <c r="X27" s="3">
        <v>4726.1999969482422</v>
      </c>
      <c r="Y27" s="4">
        <f t="shared" si="4"/>
        <v>28.515562203677923</v>
      </c>
      <c r="AB27" s="2">
        <v>36494</v>
      </c>
      <c r="AC27" s="3">
        <v>672.1732945251465</v>
      </c>
      <c r="AD27" s="3">
        <v>1750.5699835121632</v>
      </c>
      <c r="AE27" s="4">
        <f t="shared" si="5"/>
        <v>38.397396325542346</v>
      </c>
      <c r="AF27" s="34"/>
      <c r="AG27" s="8">
        <v>36494</v>
      </c>
      <c r="AH27" s="9">
        <v>346.31499511718749</v>
      </c>
      <c r="AI27" s="9">
        <v>414.59999847412109</v>
      </c>
      <c r="AJ27" s="4">
        <f t="shared" si="9"/>
        <v>83.529907475097147</v>
      </c>
      <c r="AL27" s="2">
        <v>36494</v>
      </c>
      <c r="AM27" s="3">
        <v>123</v>
      </c>
      <c r="AN27" s="3">
        <v>600</v>
      </c>
      <c r="AO27" s="4">
        <f t="shared" si="7"/>
        <v>20.5</v>
      </c>
    </row>
    <row r="28" spans="1:41">
      <c r="A28" s="2">
        <v>36525</v>
      </c>
      <c r="B28" s="3">
        <v>3737.797741088867</v>
      </c>
      <c r="C28" s="3">
        <v>11080.949997901917</v>
      </c>
      <c r="D28" s="4">
        <f t="shared" si="0"/>
        <v>33.731744496605323</v>
      </c>
      <c r="G28" s="2">
        <v>36525</v>
      </c>
      <c r="H28" s="3">
        <v>2060.7102410888674</v>
      </c>
      <c r="I28" s="3">
        <v>4519.5000009536743</v>
      </c>
      <c r="J28" s="4">
        <f t="shared" si="1"/>
        <v>45.59597833065672</v>
      </c>
      <c r="K28" s="34"/>
      <c r="L28" s="2">
        <v>36525</v>
      </c>
      <c r="M28" s="3">
        <v>1571.1899951171874</v>
      </c>
      <c r="N28" s="3">
        <v>3608.3999938964844</v>
      </c>
      <c r="O28" s="4">
        <f t="shared" si="2"/>
        <v>43.542567281199837</v>
      </c>
      <c r="Q28" s="8">
        <v>36525</v>
      </c>
      <c r="R28" s="9">
        <v>386.64499999999998</v>
      </c>
      <c r="S28" s="9">
        <v>2335.25</v>
      </c>
      <c r="T28" s="4">
        <f t="shared" si="8"/>
        <v>16.556899689540732</v>
      </c>
      <c r="V28" s="2">
        <v>36525</v>
      </c>
      <c r="W28" s="3">
        <v>1290.4425000000001</v>
      </c>
      <c r="X28" s="3">
        <v>4226.1999969482422</v>
      </c>
      <c r="Y28" s="4">
        <f t="shared" si="4"/>
        <v>30.534345296763867</v>
      </c>
      <c r="AB28" s="2">
        <v>36525</v>
      </c>
      <c r="AC28" s="3">
        <v>1237.6982945251466</v>
      </c>
      <c r="AD28" s="3">
        <v>2812.7699804604053</v>
      </c>
      <c r="AE28" s="4">
        <f t="shared" si="5"/>
        <v>44.00282650636634</v>
      </c>
      <c r="AF28" s="34"/>
      <c r="AG28" s="8">
        <v>36525</v>
      </c>
      <c r="AH28" s="9">
        <v>346.31499511718749</v>
      </c>
      <c r="AI28" s="9">
        <v>414.59999847412109</v>
      </c>
      <c r="AJ28" s="4">
        <f t="shared" si="9"/>
        <v>83.529907475097147</v>
      </c>
      <c r="AL28" s="2">
        <v>36525</v>
      </c>
      <c r="AM28" s="3">
        <v>245.39</v>
      </c>
      <c r="AN28" s="3">
        <v>1300</v>
      </c>
      <c r="AO28" s="4">
        <f t="shared" si="7"/>
        <v>18.876153846153844</v>
      </c>
    </row>
    <row r="29" spans="1:41">
      <c r="A29" s="2">
        <v>36556</v>
      </c>
      <c r="B29" s="3">
        <v>4556.2493426513674</v>
      </c>
      <c r="C29" s="3">
        <v>13113.129990577698</v>
      </c>
      <c r="D29" s="4">
        <f t="shared" si="0"/>
        <v>34.745704083809223</v>
      </c>
      <c r="G29" s="2">
        <v>36556</v>
      </c>
      <c r="H29" s="3">
        <v>2093.7102410888674</v>
      </c>
      <c r="I29" s="3">
        <v>4769.5000009536743</v>
      </c>
      <c r="J29" s="4">
        <f t="shared" si="1"/>
        <v>43.897897906913187</v>
      </c>
      <c r="K29" s="34"/>
      <c r="L29" s="2">
        <v>36556</v>
      </c>
      <c r="M29" s="3">
        <v>1604.1899951171874</v>
      </c>
      <c r="N29" s="3">
        <v>3858.3999938964844</v>
      </c>
      <c r="O29" s="4">
        <f t="shared" si="2"/>
        <v>41.576560171439439</v>
      </c>
      <c r="Q29" s="2">
        <v>36556</v>
      </c>
      <c r="R29" s="3">
        <v>386.64499999999998</v>
      </c>
      <c r="S29" s="3">
        <v>2335.25</v>
      </c>
      <c r="T29" s="4">
        <f t="shared" si="8"/>
        <v>16.556899689540732</v>
      </c>
      <c r="V29" s="2">
        <v>36556</v>
      </c>
      <c r="W29" s="3">
        <v>2075.8941015625001</v>
      </c>
      <c r="X29" s="3">
        <v>6008.3799896240234</v>
      </c>
      <c r="Y29" s="4">
        <f t="shared" si="4"/>
        <v>34.549980279998898</v>
      </c>
      <c r="AB29" s="2">
        <v>36556</v>
      </c>
      <c r="AC29" s="3">
        <v>1237.57939453125</v>
      </c>
      <c r="AD29" s="3">
        <v>2812.47998046875</v>
      </c>
      <c r="AE29" s="4">
        <f t="shared" si="5"/>
        <v>44.003136133434282</v>
      </c>
      <c r="AF29" s="34"/>
      <c r="AG29" s="2">
        <v>36556</v>
      </c>
      <c r="AJ29" s="4" t="e">
        <f t="shared" si="9"/>
        <v>#DIV/0!</v>
      </c>
      <c r="AL29" s="2">
        <v>36556</v>
      </c>
      <c r="AM29" s="3">
        <v>222.39</v>
      </c>
      <c r="AN29" s="3">
        <v>1200</v>
      </c>
      <c r="AO29" s="4">
        <f t="shared" si="7"/>
        <v>18.532499999999999</v>
      </c>
    </row>
    <row r="30" spans="1:41">
      <c r="A30" s="2">
        <v>36585</v>
      </c>
      <c r="B30" s="3">
        <v>4843.6729425048825</v>
      </c>
      <c r="C30" s="3">
        <v>13275.409989356995</v>
      </c>
      <c r="D30" s="4">
        <f t="shared" si="0"/>
        <v>36.486051627694323</v>
      </c>
      <c r="G30" s="2">
        <v>36585</v>
      </c>
      <c r="H30" s="3">
        <v>2087.8838409423829</v>
      </c>
      <c r="I30" s="3">
        <v>4566.7799997329712</v>
      </c>
      <c r="J30" s="4">
        <f t="shared" si="1"/>
        <v>45.718949480037701</v>
      </c>
      <c r="K30" s="34"/>
      <c r="L30" s="2">
        <v>36585</v>
      </c>
      <c r="M30" s="3">
        <v>1598.36599609375</v>
      </c>
      <c r="N30" s="3">
        <v>3655.6999969482422</v>
      </c>
      <c r="O30" s="4">
        <f t="shared" si="2"/>
        <v>43.722570162432831</v>
      </c>
      <c r="Q30" s="2">
        <v>36585</v>
      </c>
      <c r="R30" s="3">
        <v>386.64499999999998</v>
      </c>
      <c r="S30" s="3">
        <v>2335.25</v>
      </c>
      <c r="T30" s="4">
        <f t="shared" si="8"/>
        <v>16.556899689540732</v>
      </c>
      <c r="V30" s="2">
        <v>36585</v>
      </c>
      <c r="W30" s="3">
        <v>2369.1441015625001</v>
      </c>
      <c r="X30" s="3">
        <v>6373.3799896240234</v>
      </c>
      <c r="Y30" s="4">
        <f t="shared" si="4"/>
        <v>37.172490976836606</v>
      </c>
      <c r="AB30" s="2">
        <v>36585</v>
      </c>
      <c r="AC30" s="3">
        <v>981.71510131835942</v>
      </c>
      <c r="AD30" s="3">
        <v>2554.4300079345703</v>
      </c>
      <c r="AE30" s="4">
        <f t="shared" si="5"/>
        <v>38.431865358179948</v>
      </c>
      <c r="AF30" s="34"/>
      <c r="AG30" s="2">
        <v>36585</v>
      </c>
      <c r="AJ30" s="4" t="e">
        <f t="shared" si="9"/>
        <v>#DIV/0!</v>
      </c>
      <c r="AL30" s="2">
        <v>36585</v>
      </c>
      <c r="AM30" s="3">
        <v>130.38999999999999</v>
      </c>
      <c r="AN30" s="3">
        <v>800</v>
      </c>
      <c r="AO30" s="4">
        <f t="shared" si="7"/>
        <v>16.298749999999998</v>
      </c>
    </row>
    <row r="31" spans="1:41">
      <c r="A31" s="2">
        <v>36616</v>
      </c>
      <c r="B31" s="3">
        <v>4922.5704425048825</v>
      </c>
      <c r="C31" s="3">
        <v>13500.409989356995</v>
      </c>
      <c r="D31" s="4">
        <f t="shared" si="0"/>
        <v>36.462377412134707</v>
      </c>
      <c r="G31" s="2">
        <v>36616</v>
      </c>
      <c r="H31" s="3">
        <v>2261.8838409423829</v>
      </c>
      <c r="I31" s="3">
        <v>4766.7799997329712</v>
      </c>
      <c r="J31" s="4">
        <f t="shared" si="1"/>
        <v>47.450980348769832</v>
      </c>
      <c r="K31" s="34"/>
      <c r="L31" s="2">
        <v>36616</v>
      </c>
      <c r="M31" s="3">
        <v>1772.36599609375</v>
      </c>
      <c r="N31" s="3">
        <v>3855.6999969482422</v>
      </c>
      <c r="O31" s="4">
        <f t="shared" si="2"/>
        <v>45.967424786590364</v>
      </c>
      <c r="Q31" s="2">
        <v>36616</v>
      </c>
      <c r="R31" s="3">
        <v>386.64499999999998</v>
      </c>
      <c r="S31" s="3">
        <v>2335.25</v>
      </c>
      <c r="T31" s="4">
        <f t="shared" si="8"/>
        <v>16.556899689540732</v>
      </c>
      <c r="V31" s="2">
        <v>36616</v>
      </c>
      <c r="W31" s="3">
        <v>2274.0416015625001</v>
      </c>
      <c r="X31" s="3">
        <v>6398.3799896240234</v>
      </c>
      <c r="Y31" s="4">
        <f t="shared" si="4"/>
        <v>35.54089637142863</v>
      </c>
      <c r="AB31" s="2">
        <v>36616</v>
      </c>
      <c r="AC31" s="3">
        <v>1034.2151013183593</v>
      </c>
      <c r="AD31" s="3">
        <v>2779.4300079345703</v>
      </c>
      <c r="AE31" s="4">
        <f t="shared" si="5"/>
        <v>37.209611264393658</v>
      </c>
      <c r="AF31" s="34"/>
      <c r="AG31" s="2">
        <v>36616</v>
      </c>
      <c r="AJ31" s="4" t="e">
        <f t="shared" si="9"/>
        <v>#DIV/0!</v>
      </c>
      <c r="AL31" s="2">
        <v>36616</v>
      </c>
      <c r="AM31" s="3">
        <v>339.24250000000001</v>
      </c>
      <c r="AN31" s="3">
        <v>1325</v>
      </c>
      <c r="AO31" s="4">
        <f t="shared" si="7"/>
        <v>25.603207547169809</v>
      </c>
    </row>
    <row r="32" spans="1:41">
      <c r="A32" s="2">
        <v>36646</v>
      </c>
      <c r="B32" s="3">
        <v>4175.1554425048826</v>
      </c>
      <c r="C32" s="3">
        <v>11434.409989356995</v>
      </c>
      <c r="D32" s="4">
        <f t="shared" si="0"/>
        <v>36.513956088605056</v>
      </c>
      <c r="G32" s="2">
        <v>36646</v>
      </c>
      <c r="H32" s="3">
        <v>2164.221340942383</v>
      </c>
      <c r="I32" s="3">
        <v>4541.7799997329712</v>
      </c>
      <c r="J32" s="4">
        <f t="shared" si="1"/>
        <v>47.651390887925572</v>
      </c>
      <c r="K32" s="34"/>
      <c r="L32" s="2">
        <v>36646</v>
      </c>
      <c r="M32" s="3">
        <v>1737.36599609375</v>
      </c>
      <c r="N32" s="3">
        <v>3755.6999969482422</v>
      </c>
      <c r="O32" s="4">
        <f t="shared" si="2"/>
        <v>46.259445576203539</v>
      </c>
      <c r="Q32" s="2">
        <v>36646</v>
      </c>
      <c r="R32" s="3">
        <v>178.08750000000001</v>
      </c>
      <c r="S32" s="3">
        <v>649.25</v>
      </c>
      <c r="T32" s="4">
        <f t="shared" si="8"/>
        <v>27.429726607624183</v>
      </c>
      <c r="V32" s="2">
        <v>36646</v>
      </c>
      <c r="W32" s="3">
        <v>1832.8466015624999</v>
      </c>
      <c r="X32" s="3">
        <v>6243.3799896240234</v>
      </c>
      <c r="Y32" s="4">
        <f t="shared" si="4"/>
        <v>29.356640227065117</v>
      </c>
      <c r="AB32" s="2">
        <v>36646</v>
      </c>
      <c r="AC32" s="3">
        <v>989.21510131835942</v>
      </c>
      <c r="AD32" s="3">
        <v>2654.4300079345703</v>
      </c>
      <c r="AE32" s="4">
        <f t="shared" si="5"/>
        <v>37.266573176215495</v>
      </c>
      <c r="AF32" s="34"/>
      <c r="AG32" s="2">
        <v>36646</v>
      </c>
      <c r="AH32" s="3">
        <v>208.5575</v>
      </c>
      <c r="AI32" s="3">
        <v>1686</v>
      </c>
      <c r="AJ32" s="4">
        <f t="shared" si="9"/>
        <v>12.369958481613285</v>
      </c>
      <c r="AL32" s="2">
        <v>36646</v>
      </c>
      <c r="AM32" s="3">
        <v>830.4375</v>
      </c>
      <c r="AN32" s="3">
        <v>2060</v>
      </c>
      <c r="AO32" s="4">
        <f t="shared" si="7"/>
        <v>40.3125</v>
      </c>
    </row>
    <row r="33" spans="1:41">
      <c r="A33" s="2">
        <v>36677</v>
      </c>
      <c r="B33" s="3">
        <v>4163.4836309814455</v>
      </c>
      <c r="C33" s="3">
        <v>11682.519989967346</v>
      </c>
      <c r="D33" s="4">
        <f t="shared" si="0"/>
        <v>35.638574849920566</v>
      </c>
      <c r="G33" s="2">
        <v>36677</v>
      </c>
      <c r="H33" s="3">
        <v>1989.7888409423829</v>
      </c>
      <c r="I33" s="3">
        <v>4456.7799997329712</v>
      </c>
      <c r="J33" s="4">
        <f t="shared" si="1"/>
        <v>44.646333026570787</v>
      </c>
      <c r="K33" s="34"/>
      <c r="L33" s="2">
        <v>36677</v>
      </c>
      <c r="M33" s="3">
        <v>1735.16599609375</v>
      </c>
      <c r="N33" s="3">
        <v>3945.6999969482422</v>
      </c>
      <c r="O33" s="4">
        <f t="shared" si="2"/>
        <v>43.976125844230296</v>
      </c>
      <c r="Q33" s="2">
        <v>36677</v>
      </c>
      <c r="R33" s="3">
        <v>87.887500000000003</v>
      </c>
      <c r="S33" s="3">
        <v>444.25</v>
      </c>
      <c r="T33" s="4">
        <f t="shared" si="8"/>
        <v>19.783342712436692</v>
      </c>
      <c r="V33" s="2">
        <v>36677</v>
      </c>
      <c r="W33" s="3">
        <v>2085.8072900390625</v>
      </c>
      <c r="X33" s="3">
        <v>6781.489990234375</v>
      </c>
      <c r="Y33" s="4">
        <f t="shared" si="4"/>
        <v>30.757360005584477</v>
      </c>
      <c r="AB33" s="2">
        <v>36677</v>
      </c>
      <c r="AC33" s="3">
        <v>901.36510131835939</v>
      </c>
      <c r="AD33" s="3">
        <v>2634.6300048828125</v>
      </c>
      <c r="AE33" s="4">
        <f t="shared" si="5"/>
        <v>34.212208152485978</v>
      </c>
      <c r="AF33" s="34"/>
      <c r="AG33" s="2">
        <v>36677</v>
      </c>
      <c r="AH33" s="3">
        <v>243.30500000000001</v>
      </c>
      <c r="AI33" s="3">
        <v>1742.5</v>
      </c>
      <c r="AJ33" s="4">
        <f t="shared" si="9"/>
        <v>13.962984218077477</v>
      </c>
      <c r="AL33" s="2">
        <v>36677</v>
      </c>
      <c r="AM33" s="3">
        <v>922.4375</v>
      </c>
      <c r="AN33" s="3">
        <v>2285</v>
      </c>
      <c r="AO33" s="4">
        <f t="shared" si="7"/>
        <v>40.369256017505471</v>
      </c>
    </row>
    <row r="34" spans="1:41">
      <c r="A34" s="2">
        <v>36707</v>
      </c>
      <c r="B34" s="3">
        <v>3006.7597314453124</v>
      </c>
      <c r="C34" s="3">
        <v>10167.789993286133</v>
      </c>
      <c r="D34" s="4">
        <f t="shared" si="0"/>
        <v>29.571418503241098</v>
      </c>
      <c r="G34" s="2">
        <v>36707</v>
      </c>
      <c r="H34" s="3">
        <v>1040.6924414062501</v>
      </c>
      <c r="I34" s="3">
        <v>3322.5</v>
      </c>
      <c r="J34" s="4">
        <f t="shared" si="1"/>
        <v>31.322571599887134</v>
      </c>
      <c r="K34" s="34"/>
      <c r="L34" s="2">
        <v>36707</v>
      </c>
      <c r="M34" s="3">
        <v>719.02499999999998</v>
      </c>
      <c r="N34" s="3">
        <v>2705</v>
      </c>
      <c r="O34" s="4">
        <f t="shared" si="2"/>
        <v>26.581330868761555</v>
      </c>
      <c r="Q34" s="2">
        <v>36707</v>
      </c>
      <c r="R34" s="3">
        <v>40</v>
      </c>
      <c r="S34" s="3">
        <v>125</v>
      </c>
      <c r="T34" s="4">
        <f t="shared" si="8"/>
        <v>32</v>
      </c>
      <c r="V34" s="2">
        <v>36707</v>
      </c>
      <c r="W34" s="3">
        <v>1926.0672900390625</v>
      </c>
      <c r="X34" s="3">
        <v>6720.2899932861328</v>
      </c>
      <c r="Y34" s="4">
        <f t="shared" si="4"/>
        <v>28.66047881807614</v>
      </c>
      <c r="AB34" s="2">
        <v>36707</v>
      </c>
      <c r="AC34" s="3">
        <v>1581.9440008544923</v>
      </c>
      <c r="AD34" s="3">
        <v>3518.9100046157837</v>
      </c>
      <c r="AE34" s="4">
        <f t="shared" si="5"/>
        <v>44.955511757318121</v>
      </c>
      <c r="AF34" s="34"/>
      <c r="AG34" s="2">
        <v>36707</v>
      </c>
      <c r="AH34" s="3">
        <v>291.1925</v>
      </c>
      <c r="AI34" s="3">
        <v>2061.75</v>
      </c>
      <c r="AJ34" s="4">
        <f t="shared" si="9"/>
        <v>14.123560082454226</v>
      </c>
      <c r="AL34" s="2">
        <v>36707</v>
      </c>
      <c r="AM34" s="3">
        <v>1101.6775</v>
      </c>
      <c r="AN34" s="3">
        <v>2571.1999969482422</v>
      </c>
      <c r="AO34" s="4">
        <f t="shared" si="7"/>
        <v>42.846822546187823</v>
      </c>
    </row>
    <row r="35" spans="1:41">
      <c r="A35" s="2">
        <v>36738</v>
      </c>
      <c r="B35" s="3">
        <v>2838.0172314453125</v>
      </c>
      <c r="C35" s="3">
        <v>9626.2899932861328</v>
      </c>
      <c r="D35" s="4">
        <f t="shared" si="0"/>
        <v>29.481941988291343</v>
      </c>
      <c r="G35" s="2">
        <v>36738</v>
      </c>
      <c r="H35" s="3">
        <v>901.25244140625</v>
      </c>
      <c r="I35" s="3">
        <v>2736.5</v>
      </c>
      <c r="J35" s="4">
        <f t="shared" si="1"/>
        <v>32.934494478576646</v>
      </c>
      <c r="K35" s="34"/>
      <c r="L35" s="2">
        <v>36738</v>
      </c>
      <c r="M35" s="3">
        <v>579.58500000000004</v>
      </c>
      <c r="N35" s="3">
        <v>2119</v>
      </c>
      <c r="O35" s="4">
        <f t="shared" si="2"/>
        <v>27.351816894761683</v>
      </c>
      <c r="Q35" s="2">
        <v>36738</v>
      </c>
      <c r="R35" s="3">
        <v>40</v>
      </c>
      <c r="S35" s="3">
        <v>125</v>
      </c>
      <c r="T35" s="4">
        <f t="shared" si="8"/>
        <v>32</v>
      </c>
      <c r="V35" s="2">
        <v>36738</v>
      </c>
      <c r="W35" s="3">
        <v>1896.7647900390625</v>
      </c>
      <c r="X35" s="3">
        <v>6764.7899932861328</v>
      </c>
      <c r="Y35" s="4">
        <f t="shared" si="4"/>
        <v>28.03878305049453</v>
      </c>
      <c r="AB35" s="2">
        <v>36738</v>
      </c>
      <c r="AC35" s="3">
        <v>1590.0340008544922</v>
      </c>
      <c r="AD35" s="3">
        <v>3569.9100046157837</v>
      </c>
      <c r="AE35" s="4">
        <f t="shared" si="5"/>
        <v>44.539890327728912</v>
      </c>
      <c r="AF35" s="34"/>
      <c r="AG35" s="2">
        <v>36738</v>
      </c>
      <c r="AH35" s="3">
        <v>291.1925</v>
      </c>
      <c r="AI35" s="3">
        <v>2061.75</v>
      </c>
      <c r="AJ35" s="4">
        <f t="shared" si="9"/>
        <v>14.123560082454226</v>
      </c>
      <c r="AL35" s="2">
        <v>36738</v>
      </c>
      <c r="AM35" s="3">
        <v>1144.8025</v>
      </c>
      <c r="AN35" s="3">
        <v>2696.1999969482422</v>
      </c>
      <c r="AO35" s="4">
        <f t="shared" si="7"/>
        <v>42.459850949327638</v>
      </c>
    </row>
    <row r="36" spans="1:41">
      <c r="A36" s="2">
        <v>36769</v>
      </c>
      <c r="B36" s="3">
        <v>3093.8522314453126</v>
      </c>
      <c r="C36" s="3">
        <v>11152.789993286133</v>
      </c>
      <c r="D36" s="4">
        <f t="shared" si="0"/>
        <v>27.740612289012706</v>
      </c>
      <c r="G36" s="2">
        <v>36769</v>
      </c>
      <c r="H36" s="3">
        <v>977.25244140625</v>
      </c>
      <c r="I36" s="3">
        <v>3211.5</v>
      </c>
      <c r="J36" s="4">
        <f t="shared" si="1"/>
        <v>30.429781765724741</v>
      </c>
      <c r="K36" s="34"/>
      <c r="L36" s="2">
        <v>36769</v>
      </c>
      <c r="M36" s="3">
        <v>716.33500000000004</v>
      </c>
      <c r="N36" s="3">
        <v>2729</v>
      </c>
      <c r="O36" s="4">
        <f t="shared" si="2"/>
        <v>26.248992304873582</v>
      </c>
      <c r="Q36" s="2">
        <v>36769</v>
      </c>
      <c r="R36" s="3">
        <v>158.83500000000001</v>
      </c>
      <c r="S36" s="3">
        <v>826.5</v>
      </c>
      <c r="T36" s="4">
        <f t="shared" si="8"/>
        <v>19.217785843920147</v>
      </c>
      <c r="V36" s="2">
        <v>36769</v>
      </c>
      <c r="W36" s="3">
        <v>1957.7647900390625</v>
      </c>
      <c r="X36" s="3">
        <v>7114.7899932861328</v>
      </c>
      <c r="Y36" s="4">
        <f t="shared" si="4"/>
        <v>27.516831724991263</v>
      </c>
      <c r="AB36" s="2">
        <v>36769</v>
      </c>
      <c r="AC36" s="3">
        <v>1713.7840008544922</v>
      </c>
      <c r="AD36" s="3">
        <v>3594.9100046157837</v>
      </c>
      <c r="AE36" s="4">
        <f t="shared" si="5"/>
        <v>47.672514712580622</v>
      </c>
      <c r="AF36" s="34"/>
      <c r="AG36" s="2">
        <v>36769</v>
      </c>
      <c r="AH36" s="3">
        <v>381.39249999999998</v>
      </c>
      <c r="AI36" s="3">
        <v>2266.75</v>
      </c>
      <c r="AJ36" s="4">
        <f t="shared" si="9"/>
        <v>16.825521120547037</v>
      </c>
      <c r="AL36" s="2">
        <v>36769</v>
      </c>
      <c r="AM36" s="3">
        <v>1199.8025</v>
      </c>
      <c r="AN36" s="3">
        <v>2946.1999969482422</v>
      </c>
      <c r="AO36" s="4">
        <f t="shared" si="7"/>
        <v>40.723728913270982</v>
      </c>
    </row>
    <row r="37" spans="1:41">
      <c r="A37" s="2">
        <v>36799</v>
      </c>
      <c r="B37" s="3">
        <v>3219.6717285156251</v>
      </c>
      <c r="C37" s="3">
        <v>11744.639991760254</v>
      </c>
      <c r="D37" s="4">
        <f t="shared" si="0"/>
        <v>27.413966973653224</v>
      </c>
      <c r="G37" s="2">
        <v>36799</v>
      </c>
      <c r="H37" s="3">
        <v>1006.5219384765625</v>
      </c>
      <c r="I37" s="3">
        <v>3233.3499984741211</v>
      </c>
      <c r="J37" s="4">
        <f t="shared" si="1"/>
        <v>31.129384042913983</v>
      </c>
      <c r="K37" s="34"/>
      <c r="L37" s="2">
        <v>36799</v>
      </c>
      <c r="M37" s="3">
        <v>740.18499999999995</v>
      </c>
      <c r="N37" s="3">
        <v>2774</v>
      </c>
      <c r="O37" s="4">
        <f t="shared" si="2"/>
        <v>26.682948810382118</v>
      </c>
      <c r="Q37" s="2">
        <v>36799</v>
      </c>
      <c r="R37" s="3">
        <v>158.83500000000001</v>
      </c>
      <c r="S37" s="3">
        <v>826.5</v>
      </c>
      <c r="T37" s="4">
        <f t="shared" si="8"/>
        <v>19.217785843920147</v>
      </c>
      <c r="V37" s="2">
        <v>36799</v>
      </c>
      <c r="W37" s="3">
        <v>2054.3147900390627</v>
      </c>
      <c r="X37" s="3">
        <v>7684.7899932861328</v>
      </c>
      <c r="Y37" s="4">
        <f t="shared" si="4"/>
        <v>26.732217690188385</v>
      </c>
      <c r="AB37" s="2">
        <v>36799</v>
      </c>
      <c r="AC37" s="3">
        <v>1707.7840008544922</v>
      </c>
      <c r="AD37" s="3">
        <v>3494.9100046157837</v>
      </c>
      <c r="AE37" s="4">
        <f t="shared" si="5"/>
        <v>48.864892045832207</v>
      </c>
      <c r="AF37" s="34"/>
      <c r="AG37" s="2">
        <v>36799</v>
      </c>
      <c r="AH37" s="3">
        <v>346.64499999999998</v>
      </c>
      <c r="AI37" s="3">
        <v>2210.25</v>
      </c>
      <c r="AJ37" s="4">
        <f t="shared" si="9"/>
        <v>15.683519963804999</v>
      </c>
      <c r="AL37" s="2">
        <v>36799</v>
      </c>
      <c r="AM37" s="3">
        <v>1259.8025</v>
      </c>
      <c r="AN37" s="3">
        <v>3246.1999969482422</v>
      </c>
      <c r="AO37" s="4">
        <f t="shared" si="7"/>
        <v>38.808530009991451</v>
      </c>
    </row>
    <row r="38" spans="1:41">
      <c r="A38" s="2">
        <v>36830</v>
      </c>
      <c r="B38" s="3">
        <v>2902.5589794921875</v>
      </c>
      <c r="C38" s="3">
        <v>11346.139991760254</v>
      </c>
      <c r="D38" s="4">
        <f t="shared" si="0"/>
        <v>25.581906988632891</v>
      </c>
      <c r="G38" s="2">
        <v>36830</v>
      </c>
      <c r="H38" s="3">
        <v>668.40918945312501</v>
      </c>
      <c r="I38" s="3">
        <v>2984.8499984741211</v>
      </c>
      <c r="J38" s="4">
        <f t="shared" si="1"/>
        <v>22.393392960946816</v>
      </c>
      <c r="K38" s="34"/>
      <c r="L38" s="2">
        <v>36830</v>
      </c>
      <c r="M38" s="3">
        <v>509.74850097656253</v>
      </c>
      <c r="N38" s="3">
        <v>2769</v>
      </c>
      <c r="O38" s="4">
        <f t="shared" si="2"/>
        <v>18.409118850724539</v>
      </c>
      <c r="Q38" s="2">
        <v>36830</v>
      </c>
      <c r="R38" s="3">
        <v>158.83500000000001</v>
      </c>
      <c r="S38" s="3">
        <v>826.5</v>
      </c>
      <c r="T38" s="4">
        <f t="shared" si="8"/>
        <v>19.217785843920147</v>
      </c>
      <c r="V38" s="2">
        <v>36830</v>
      </c>
      <c r="W38" s="3">
        <v>2075.3147900390627</v>
      </c>
      <c r="X38" s="3">
        <v>7534.7899932861328</v>
      </c>
      <c r="Y38" s="4">
        <f t="shared" si="4"/>
        <v>27.543100629058937</v>
      </c>
      <c r="AB38" s="2">
        <v>36830</v>
      </c>
      <c r="AC38" s="3">
        <v>2065.7477508544921</v>
      </c>
      <c r="AD38" s="3">
        <v>4388.4100046157837</v>
      </c>
      <c r="AE38" s="4">
        <f t="shared" si="5"/>
        <v>47.072806521763304</v>
      </c>
      <c r="AF38" s="34"/>
      <c r="AG38" s="2">
        <v>36830</v>
      </c>
      <c r="AH38" s="3">
        <v>346.64499999999998</v>
      </c>
      <c r="AI38" s="3">
        <v>2210.25</v>
      </c>
      <c r="AJ38" s="4">
        <f t="shared" si="9"/>
        <v>15.683519963804999</v>
      </c>
      <c r="AL38" s="2">
        <v>36830</v>
      </c>
      <c r="AM38" s="3">
        <v>1267.8025</v>
      </c>
      <c r="AN38" s="3">
        <v>3596.1999969482422</v>
      </c>
      <c r="AO38" s="4">
        <f t="shared" si="7"/>
        <v>35.253948642340951</v>
      </c>
    </row>
    <row r="39" spans="1:41">
      <c r="A39" s="2">
        <v>36860</v>
      </c>
      <c r="B39" s="3">
        <v>2834.5111987304685</v>
      </c>
      <c r="C39" s="3">
        <v>12827.489967346191</v>
      </c>
      <c r="D39" s="4">
        <f t="shared" si="0"/>
        <v>22.097161689044647</v>
      </c>
      <c r="G39" s="2">
        <v>36860</v>
      </c>
      <c r="H39" s="3">
        <v>651.1864086914062</v>
      </c>
      <c r="I39" s="3">
        <v>5047.6999740600586</v>
      </c>
      <c r="J39" s="4">
        <f t="shared" si="1"/>
        <v>12.900655982681791</v>
      </c>
      <c r="K39" s="34"/>
      <c r="L39" s="2">
        <v>36860</v>
      </c>
      <c r="M39" s="3">
        <v>670.27047607421878</v>
      </c>
      <c r="N39" s="3">
        <v>4830.8999633789063</v>
      </c>
      <c r="O39" s="4">
        <f t="shared" si="2"/>
        <v>13.874650296120134</v>
      </c>
      <c r="Q39" s="2">
        <v>36860</v>
      </c>
      <c r="R39" s="3">
        <v>158.83500000000001</v>
      </c>
      <c r="S39" s="3">
        <v>826.5</v>
      </c>
      <c r="T39" s="4">
        <f t="shared" si="8"/>
        <v>19.217785843920147</v>
      </c>
      <c r="V39" s="2">
        <v>36860</v>
      </c>
      <c r="W39" s="3">
        <v>2024.4897900390624</v>
      </c>
      <c r="X39" s="3">
        <v>6953.2899932861328</v>
      </c>
      <c r="Y39" s="4">
        <f t="shared" si="4"/>
        <v>29.115566760394618</v>
      </c>
      <c r="AB39" s="2">
        <v>36860</v>
      </c>
      <c r="AC39" s="3">
        <v>2210.2440496826171</v>
      </c>
      <c r="AD39" s="3">
        <v>4807.6999979019165</v>
      </c>
      <c r="AE39" s="4">
        <f t="shared" si="5"/>
        <v>45.973002696656799</v>
      </c>
      <c r="AF39" s="34"/>
      <c r="AG39" s="2">
        <v>36860</v>
      </c>
      <c r="AH39" s="3">
        <v>346.64499999999998</v>
      </c>
      <c r="AI39" s="3">
        <v>2210.25</v>
      </c>
      <c r="AJ39" s="4">
        <f t="shared" si="9"/>
        <v>15.683519963804999</v>
      </c>
      <c r="AL39" s="2">
        <v>36860</v>
      </c>
      <c r="AM39" s="3">
        <v>1347.7025000000001</v>
      </c>
      <c r="AN39" s="3">
        <v>4726.1999969482422</v>
      </c>
      <c r="AO39" s="4">
        <f t="shared" si="7"/>
        <v>28.515562203677923</v>
      </c>
    </row>
    <row r="40" spans="1:41">
      <c r="A40" s="2">
        <v>36891</v>
      </c>
      <c r="B40" s="3">
        <v>2508.8811987304689</v>
      </c>
      <c r="C40" s="3">
        <v>13017.489967346191</v>
      </c>
      <c r="D40" s="4">
        <f t="shared" si="0"/>
        <v>19.273156384401975</v>
      </c>
      <c r="G40" s="2">
        <v>36891</v>
      </c>
      <c r="H40" s="3">
        <v>522.4364086914062</v>
      </c>
      <c r="I40" s="3">
        <v>4912.6999740600586</v>
      </c>
      <c r="J40" s="4">
        <f t="shared" si="1"/>
        <v>10.634404939238394</v>
      </c>
      <c r="K40" s="34"/>
      <c r="L40" s="2">
        <v>36891</v>
      </c>
      <c r="M40" s="3">
        <v>520.77047607421878</v>
      </c>
      <c r="N40" s="3">
        <v>4280.8999633789063</v>
      </c>
      <c r="O40" s="4">
        <f t="shared" si="2"/>
        <v>12.164976535989307</v>
      </c>
      <c r="Q40" s="2">
        <v>36891</v>
      </c>
      <c r="R40" s="3">
        <v>118.83499999999999</v>
      </c>
      <c r="S40" s="3">
        <v>701.5</v>
      </c>
      <c r="T40" s="4">
        <f t="shared" si="8"/>
        <v>16.940128296507485</v>
      </c>
      <c r="V40" s="2">
        <v>36891</v>
      </c>
      <c r="W40" s="3">
        <v>1867.6097900390625</v>
      </c>
      <c r="X40" s="3">
        <v>7403.2899932861328</v>
      </c>
      <c r="Y40" s="4">
        <f t="shared" si="4"/>
        <v>25.226754479869808</v>
      </c>
      <c r="AB40" s="2">
        <v>36891</v>
      </c>
      <c r="AC40" s="3">
        <v>2060.7102410888674</v>
      </c>
      <c r="AD40" s="3">
        <v>4519.5000009536743</v>
      </c>
      <c r="AE40" s="4">
        <f t="shared" si="5"/>
        <v>45.59597833065672</v>
      </c>
      <c r="AF40" s="34"/>
      <c r="AG40" s="2">
        <v>36891</v>
      </c>
      <c r="AH40" s="3">
        <v>386.64499999999998</v>
      </c>
      <c r="AI40" s="3">
        <v>2335.25</v>
      </c>
      <c r="AJ40" s="4">
        <f t="shared" si="9"/>
        <v>16.556899689540732</v>
      </c>
      <c r="AL40" s="2">
        <v>36891</v>
      </c>
      <c r="AM40" s="3">
        <v>1290.4425000000001</v>
      </c>
      <c r="AN40" s="3">
        <v>4226.1999969482422</v>
      </c>
      <c r="AO40" s="4">
        <f t="shared" si="7"/>
        <v>30.534345296763867</v>
      </c>
    </row>
    <row r="41" spans="1:41">
      <c r="A41" s="2">
        <v>36922</v>
      </c>
      <c r="B41" s="3">
        <v>2378.6292968749999</v>
      </c>
      <c r="C41" s="3">
        <v>13820.769973754883</v>
      </c>
      <c r="D41" s="4">
        <f t="shared" si="0"/>
        <v>17.21054110148658</v>
      </c>
      <c r="G41" s="2">
        <v>36922</v>
      </c>
      <c r="H41" s="3">
        <v>1012.6361083984375</v>
      </c>
      <c r="I41" s="3">
        <v>7158.1599731445313</v>
      </c>
      <c r="J41" s="4">
        <f t="shared" si="1"/>
        <v>14.146597899426286</v>
      </c>
      <c r="K41" s="34"/>
      <c r="L41" s="2">
        <v>36922</v>
      </c>
      <c r="M41" s="3">
        <v>1017.6699755859376</v>
      </c>
      <c r="N41" s="3">
        <v>6519.7999572753906</v>
      </c>
      <c r="O41" s="4">
        <f t="shared" si="2"/>
        <v>15.608914111702585</v>
      </c>
      <c r="Q41" s="2">
        <v>36922</v>
      </c>
      <c r="R41" s="3">
        <v>237.83500000000001</v>
      </c>
      <c r="S41" s="3">
        <v>841.5</v>
      </c>
      <c r="T41" s="4">
        <f t="shared" si="8"/>
        <v>28.263220439691029</v>
      </c>
      <c r="V41" s="2">
        <v>36922</v>
      </c>
      <c r="W41" s="3">
        <v>1128.1581884765626</v>
      </c>
      <c r="X41" s="3">
        <v>5821.1100006103516</v>
      </c>
      <c r="Y41" s="4">
        <f t="shared" si="4"/>
        <v>19.380465037738055</v>
      </c>
      <c r="AB41" s="2">
        <v>36922</v>
      </c>
      <c r="AC41" s="3">
        <v>2093.7102410888674</v>
      </c>
      <c r="AD41" s="3">
        <v>4769.5000009536743</v>
      </c>
      <c r="AE41" s="4">
        <f t="shared" si="5"/>
        <v>43.897897906913187</v>
      </c>
      <c r="AF41" s="34"/>
      <c r="AG41" s="2">
        <v>36922</v>
      </c>
      <c r="AH41" s="3">
        <v>386.64499999999998</v>
      </c>
      <c r="AI41" s="3">
        <v>2335.25</v>
      </c>
      <c r="AJ41" s="4">
        <f t="shared" si="9"/>
        <v>16.556899689540732</v>
      </c>
      <c r="AL41" s="2">
        <v>36922</v>
      </c>
      <c r="AM41" s="3">
        <v>2075.8941015625001</v>
      </c>
      <c r="AN41" s="3">
        <v>6008.3799896240234</v>
      </c>
      <c r="AO41" s="4">
        <f t="shared" si="7"/>
        <v>34.549980279998898</v>
      </c>
    </row>
    <row r="42" spans="1:41">
      <c r="A42" s="2">
        <v>36950</v>
      </c>
      <c r="B42" s="3">
        <v>2660.5542968750001</v>
      </c>
      <c r="C42" s="3">
        <v>14540.769973754883</v>
      </c>
      <c r="D42" s="4">
        <f t="shared" si="0"/>
        <v>18.297203667186281</v>
      </c>
      <c r="G42" s="2">
        <v>36950</v>
      </c>
      <c r="H42" s="3">
        <v>955.1361083984375</v>
      </c>
      <c r="I42" s="3">
        <v>6908.1599731445313</v>
      </c>
      <c r="J42" s="4">
        <f t="shared" si="1"/>
        <v>13.826201363482152</v>
      </c>
      <c r="K42" s="34"/>
      <c r="L42" s="2">
        <v>36950</v>
      </c>
      <c r="M42" s="3">
        <v>957.66997558593755</v>
      </c>
      <c r="N42" s="3">
        <v>6019.7999572753906</v>
      </c>
      <c r="O42" s="4">
        <f t="shared" si="2"/>
        <v>15.908667769408513</v>
      </c>
      <c r="Q42" s="2">
        <v>36950</v>
      </c>
      <c r="R42" s="3">
        <v>697.91</v>
      </c>
      <c r="S42" s="3">
        <v>1611.5</v>
      </c>
      <c r="T42" s="4">
        <f t="shared" si="8"/>
        <v>43.30809804529941</v>
      </c>
      <c r="V42" s="2">
        <v>36950</v>
      </c>
      <c r="W42" s="3">
        <v>1007.5081884765625</v>
      </c>
      <c r="X42" s="3">
        <v>6021.1100006103516</v>
      </c>
      <c r="Y42" s="4">
        <f t="shared" si="4"/>
        <v>16.732931110284195</v>
      </c>
      <c r="AB42" s="2">
        <v>36950</v>
      </c>
      <c r="AC42" s="3">
        <v>2087.8838409423829</v>
      </c>
      <c r="AD42" s="3">
        <v>4566.7799997329712</v>
      </c>
      <c r="AE42" s="4">
        <f t="shared" si="5"/>
        <v>45.718949480037701</v>
      </c>
      <c r="AF42" s="34"/>
      <c r="AG42" s="2">
        <v>36950</v>
      </c>
      <c r="AH42" s="3">
        <v>386.64499999999998</v>
      </c>
      <c r="AI42" s="3">
        <v>2335.25</v>
      </c>
      <c r="AJ42" s="4">
        <f t="shared" si="9"/>
        <v>16.556899689540732</v>
      </c>
      <c r="AL42" s="2">
        <v>36950</v>
      </c>
      <c r="AM42" s="3">
        <v>2369.1441015625001</v>
      </c>
      <c r="AN42" s="3">
        <v>6373.3799896240234</v>
      </c>
      <c r="AO42" s="4">
        <f t="shared" si="7"/>
        <v>37.172490976836606</v>
      </c>
    </row>
    <row r="43" spans="1:41">
      <c r="A43" s="2">
        <v>36981</v>
      </c>
      <c r="B43" s="3">
        <v>2175.755221557617</v>
      </c>
      <c r="C43" s="3">
        <v>14388.769973754883</v>
      </c>
      <c r="D43" s="4">
        <f t="shared" si="0"/>
        <v>15.121203727116317</v>
      </c>
      <c r="G43" s="2">
        <v>36981</v>
      </c>
      <c r="H43" s="3">
        <v>1015.1361083984375</v>
      </c>
      <c r="I43" s="3">
        <v>7408.1599731445313</v>
      </c>
      <c r="J43" s="4">
        <f t="shared" si="1"/>
        <v>13.702945293816923</v>
      </c>
      <c r="K43" s="34"/>
      <c r="L43" s="2">
        <v>36981</v>
      </c>
      <c r="M43" s="3">
        <v>1017.6699755859376</v>
      </c>
      <c r="N43" s="3">
        <v>6519.7999572753906</v>
      </c>
      <c r="O43" s="4">
        <f t="shared" si="2"/>
        <v>15.608914111702585</v>
      </c>
      <c r="Q43" s="2">
        <v>36981</v>
      </c>
      <c r="R43" s="3">
        <v>237.83500000000001</v>
      </c>
      <c r="S43" s="3">
        <v>841.5</v>
      </c>
      <c r="T43" s="4">
        <f t="shared" si="8"/>
        <v>28.263220439691029</v>
      </c>
      <c r="V43" s="2">
        <v>36981</v>
      </c>
      <c r="W43" s="3">
        <v>922.7841131591797</v>
      </c>
      <c r="X43" s="3">
        <v>6139.1100006103516</v>
      </c>
      <c r="Y43" s="4">
        <f t="shared" si="4"/>
        <v>15.031236010878391</v>
      </c>
      <c r="AB43" s="2">
        <v>36981</v>
      </c>
      <c r="AC43" s="3">
        <v>2261.8838409423829</v>
      </c>
      <c r="AD43" s="3">
        <v>4766.7799997329712</v>
      </c>
      <c r="AE43" s="4">
        <f t="shared" si="5"/>
        <v>47.450980348769832</v>
      </c>
      <c r="AF43" s="34"/>
      <c r="AG43" s="2">
        <v>36981</v>
      </c>
      <c r="AH43" s="3">
        <v>386.64499999999998</v>
      </c>
      <c r="AI43" s="3">
        <v>2335.25</v>
      </c>
      <c r="AJ43" s="4">
        <f t="shared" si="9"/>
        <v>16.556899689540732</v>
      </c>
      <c r="AL43" s="2">
        <v>36981</v>
      </c>
      <c r="AM43" s="3">
        <v>2274.0416015625001</v>
      </c>
      <c r="AN43" s="3">
        <v>6398.3799896240234</v>
      </c>
      <c r="AO43" s="4">
        <f t="shared" si="7"/>
        <v>35.54089637142863</v>
      </c>
    </row>
    <row r="44" spans="1:41">
      <c r="A44" s="2">
        <v>37011</v>
      </c>
      <c r="B44" s="3">
        <v>2332.5199237060547</v>
      </c>
      <c r="C44" s="3">
        <v>15323.379989624023</v>
      </c>
      <c r="D44" s="4">
        <f t="shared" si="0"/>
        <v>15.221967511642227</v>
      </c>
      <c r="G44" s="2">
        <v>37011</v>
      </c>
      <c r="H44" s="3">
        <v>1228.6076098632811</v>
      </c>
      <c r="I44" s="3">
        <v>9112.6099853515625</v>
      </c>
      <c r="J44" s="4">
        <f t="shared" si="1"/>
        <v>13.482499655293672</v>
      </c>
      <c r="K44" s="34"/>
      <c r="L44" s="2">
        <v>37011</v>
      </c>
      <c r="M44" s="3">
        <v>1197.1474755859374</v>
      </c>
      <c r="N44" s="3">
        <v>8024.2999572753906</v>
      </c>
      <c r="O44" s="4">
        <f t="shared" si="2"/>
        <v>14.919026980048519</v>
      </c>
      <c r="Q44" s="2">
        <v>37011</v>
      </c>
      <c r="R44" s="3">
        <v>237.83500000000001</v>
      </c>
      <c r="S44" s="3">
        <v>841.5</v>
      </c>
      <c r="T44" s="4">
        <f t="shared" si="8"/>
        <v>28.263220439691029</v>
      </c>
      <c r="V44" s="2">
        <v>37011</v>
      </c>
      <c r="W44" s="3">
        <v>866.07731384277349</v>
      </c>
      <c r="X44" s="3">
        <v>5369.2700042724609</v>
      </c>
      <c r="Y44" s="4">
        <f t="shared" si="4"/>
        <v>16.130261900660877</v>
      </c>
      <c r="AB44" s="2">
        <v>37011</v>
      </c>
      <c r="AC44" s="3">
        <v>2164.221340942383</v>
      </c>
      <c r="AD44" s="3">
        <v>4541.7799997329712</v>
      </c>
      <c r="AE44" s="4">
        <f t="shared" si="5"/>
        <v>47.651390887925572</v>
      </c>
      <c r="AF44" s="34"/>
      <c r="AG44" s="2">
        <v>37011</v>
      </c>
      <c r="AH44" s="3">
        <v>178.08750000000001</v>
      </c>
      <c r="AI44" s="3">
        <v>649.25</v>
      </c>
      <c r="AJ44" s="4">
        <f t="shared" si="9"/>
        <v>27.429726607624183</v>
      </c>
      <c r="AL44" s="2">
        <v>37011</v>
      </c>
      <c r="AM44" s="3">
        <v>1832.8466015624999</v>
      </c>
      <c r="AN44" s="3">
        <v>6243.3799896240234</v>
      </c>
      <c r="AO44" s="4">
        <f t="shared" si="7"/>
        <v>29.356640227065117</v>
      </c>
    </row>
    <row r="45" spans="1:41">
      <c r="A45" s="2">
        <v>37042</v>
      </c>
      <c r="B45" s="3">
        <v>2164.0482347106936</v>
      </c>
      <c r="C45" s="3">
        <v>17737.539993286133</v>
      </c>
      <c r="D45" s="4">
        <f t="shared" si="0"/>
        <v>12.200385372096758</v>
      </c>
      <c r="G45" s="2">
        <v>37042</v>
      </c>
      <c r="H45" s="3">
        <v>1473.9716093444824</v>
      </c>
      <c r="I45" s="3">
        <v>12339.879989624023</v>
      </c>
      <c r="J45" s="4">
        <f t="shared" si="1"/>
        <v>11.944780748142366</v>
      </c>
      <c r="K45" s="34"/>
      <c r="L45" s="2">
        <v>37042</v>
      </c>
      <c r="M45" s="3">
        <v>1413.5994706726074</v>
      </c>
      <c r="N45" s="3">
        <v>10945.599960327148</v>
      </c>
      <c r="O45" s="4">
        <f t="shared" si="2"/>
        <v>12.914773751975831</v>
      </c>
      <c r="Q45" s="2">
        <v>37042</v>
      </c>
      <c r="R45" s="3">
        <v>237.83500000000001</v>
      </c>
      <c r="S45" s="3">
        <v>841.5</v>
      </c>
      <c r="T45" s="4">
        <f t="shared" si="8"/>
        <v>28.263220439691029</v>
      </c>
      <c r="V45" s="2">
        <v>37042</v>
      </c>
      <c r="W45" s="3">
        <v>452.24162536621094</v>
      </c>
      <c r="X45" s="3">
        <v>4556.1600036621094</v>
      </c>
      <c r="Y45" s="4">
        <f t="shared" si="4"/>
        <v>9.9259381804570577</v>
      </c>
      <c r="AB45" s="2">
        <v>37042</v>
      </c>
      <c r="AC45" s="3">
        <v>1989.7888409423829</v>
      </c>
      <c r="AD45" s="3">
        <v>4456.7799997329712</v>
      </c>
      <c r="AE45" s="4">
        <f t="shared" si="5"/>
        <v>44.646333026570787</v>
      </c>
      <c r="AF45" s="34"/>
      <c r="AG45" s="2">
        <v>37042</v>
      </c>
      <c r="AH45" s="3">
        <v>87.887500000000003</v>
      </c>
      <c r="AI45" s="3">
        <v>444.25</v>
      </c>
      <c r="AJ45" s="4">
        <f t="shared" si="9"/>
        <v>19.783342712436692</v>
      </c>
      <c r="AL45" s="2">
        <v>37042</v>
      </c>
      <c r="AM45" s="3">
        <v>2085.8072900390625</v>
      </c>
      <c r="AN45" s="3">
        <v>6781.489990234375</v>
      </c>
      <c r="AO45" s="4">
        <f t="shared" si="7"/>
        <v>30.757360005584477</v>
      </c>
    </row>
    <row r="46" spans="1:41">
      <c r="A46" s="2">
        <v>37072</v>
      </c>
      <c r="B46" s="3">
        <v>2718.3034837341311</v>
      </c>
      <c r="C46" s="3">
        <v>19411.889999389648</v>
      </c>
      <c r="D46" s="4">
        <f t="shared" si="0"/>
        <v>14.003291198433541</v>
      </c>
      <c r="G46" s="2">
        <v>37072</v>
      </c>
      <c r="H46" s="3">
        <v>2028.9768583679199</v>
      </c>
      <c r="I46" s="3">
        <v>14114.229995727539</v>
      </c>
      <c r="J46" s="4">
        <f t="shared" si="1"/>
        <v>14.375398863289767</v>
      </c>
      <c r="K46" s="34"/>
      <c r="L46" s="2">
        <v>37072</v>
      </c>
      <c r="M46" s="3">
        <v>1994.1104667663574</v>
      </c>
      <c r="N46" s="3">
        <v>12890.599960327148</v>
      </c>
      <c r="O46" s="4">
        <f t="shared" si="2"/>
        <v>15.469493063965576</v>
      </c>
      <c r="Q46" s="2">
        <v>37072</v>
      </c>
      <c r="R46" s="3">
        <v>237.83500000000001</v>
      </c>
      <c r="S46" s="3">
        <v>841.5</v>
      </c>
      <c r="T46" s="4">
        <f t="shared" si="8"/>
        <v>28.263220439691029</v>
      </c>
      <c r="V46" s="2">
        <v>37072</v>
      </c>
      <c r="W46" s="3">
        <v>451.49162536621094</v>
      </c>
      <c r="X46" s="3">
        <v>4456.1600036621094</v>
      </c>
      <c r="Y46" s="4">
        <f t="shared" si="4"/>
        <v>10.131853995259851</v>
      </c>
      <c r="AB46" s="2">
        <v>37072</v>
      </c>
      <c r="AC46" s="3">
        <v>1040.6924414062501</v>
      </c>
      <c r="AD46" s="3">
        <v>3322.5</v>
      </c>
      <c r="AE46" s="4">
        <f t="shared" si="5"/>
        <v>31.322571599887134</v>
      </c>
      <c r="AF46" s="34"/>
      <c r="AG46" s="2">
        <v>37072</v>
      </c>
      <c r="AH46" s="3">
        <v>40</v>
      </c>
      <c r="AI46" s="3">
        <v>125</v>
      </c>
      <c r="AJ46" s="4">
        <f t="shared" si="9"/>
        <v>32</v>
      </c>
      <c r="AL46" s="2">
        <v>37072</v>
      </c>
      <c r="AM46" s="3">
        <v>1926.0672900390625</v>
      </c>
      <c r="AN46" s="3">
        <v>6720.2899932861328</v>
      </c>
      <c r="AO46" s="4">
        <f t="shared" si="7"/>
        <v>28.66047881807614</v>
      </c>
    </row>
    <row r="47" spans="1:41">
      <c r="A47" s="2">
        <v>37103</v>
      </c>
      <c r="B47" s="3">
        <v>3623.9702024841308</v>
      </c>
      <c r="C47" s="3">
        <v>22389.099990844727</v>
      </c>
      <c r="D47" s="4">
        <f t="shared" si="0"/>
        <v>16.186314786954508</v>
      </c>
      <c r="G47" s="2">
        <v>37103</v>
      </c>
      <c r="H47" s="3">
        <v>2281.7968583679199</v>
      </c>
      <c r="I47" s="3">
        <v>15661.229995727539</v>
      </c>
      <c r="J47" s="4">
        <f t="shared" si="1"/>
        <v>14.569716803791307</v>
      </c>
      <c r="K47" s="34"/>
      <c r="L47" s="2">
        <v>37103</v>
      </c>
      <c r="M47" s="3">
        <v>2246.9304667663573</v>
      </c>
      <c r="N47" s="3">
        <v>14437.599960327148</v>
      </c>
      <c r="O47" s="4">
        <f t="shared" si="2"/>
        <v>15.56304699493449</v>
      </c>
      <c r="Q47" s="2">
        <v>37103</v>
      </c>
      <c r="R47" s="3">
        <v>481.65249999999997</v>
      </c>
      <c r="S47" s="3">
        <v>1328.25</v>
      </c>
      <c r="T47" s="4">
        <f t="shared" si="8"/>
        <v>36.262187088274047</v>
      </c>
      <c r="V47" s="2">
        <v>37103</v>
      </c>
      <c r="W47" s="3">
        <v>860.52084411621092</v>
      </c>
      <c r="X47" s="3">
        <v>5399.6199951171875</v>
      </c>
      <c r="Y47" s="4">
        <f t="shared" si="4"/>
        <v>15.936692672713445</v>
      </c>
      <c r="AB47" s="2">
        <v>37103</v>
      </c>
      <c r="AC47" s="3">
        <v>901.25244140625</v>
      </c>
      <c r="AD47" s="3">
        <v>2736.5</v>
      </c>
      <c r="AE47" s="4">
        <f t="shared" si="5"/>
        <v>32.934494478576646</v>
      </c>
      <c r="AF47" s="34"/>
      <c r="AG47" s="2">
        <v>37103</v>
      </c>
      <c r="AH47" s="3">
        <v>40</v>
      </c>
      <c r="AI47" s="3">
        <v>125</v>
      </c>
      <c r="AJ47" s="4">
        <f t="shared" si="9"/>
        <v>32</v>
      </c>
      <c r="AL47" s="2">
        <v>37103</v>
      </c>
      <c r="AM47" s="3">
        <v>1896.7647900390625</v>
      </c>
      <c r="AN47" s="3">
        <v>6764.7899932861328</v>
      </c>
      <c r="AO47" s="4">
        <f t="shared" si="7"/>
        <v>28.03878305049453</v>
      </c>
    </row>
    <row r="48" spans="1:41">
      <c r="A48" s="2">
        <v>37134</v>
      </c>
      <c r="B48" s="3">
        <v>3708.6600025939942</v>
      </c>
      <c r="C48" s="3">
        <v>23306.759994506836</v>
      </c>
      <c r="D48" s="4">
        <f t="shared" si="0"/>
        <v>15.91237908430038</v>
      </c>
      <c r="G48" s="2">
        <v>37134</v>
      </c>
      <c r="H48" s="3">
        <v>2473.3716584777831</v>
      </c>
      <c r="I48" s="3">
        <v>17365.389999389648</v>
      </c>
      <c r="J48" s="4">
        <f t="shared" si="1"/>
        <v>14.243110339386078</v>
      </c>
      <c r="K48" s="34"/>
      <c r="L48" s="2">
        <v>37134</v>
      </c>
      <c r="M48" s="3">
        <v>2438.6294633483885</v>
      </c>
      <c r="N48" s="3">
        <v>16149.299942016602</v>
      </c>
      <c r="O48" s="4">
        <f t="shared" si="2"/>
        <v>15.100527404309707</v>
      </c>
      <c r="Q48" s="2">
        <v>37134</v>
      </c>
      <c r="R48" s="3">
        <v>362.8175</v>
      </c>
      <c r="S48" s="3">
        <v>626.75</v>
      </c>
      <c r="T48" s="4">
        <f t="shared" si="8"/>
        <v>57.888711607498998</v>
      </c>
      <c r="V48" s="2">
        <v>37134</v>
      </c>
      <c r="W48" s="3">
        <v>872.47084411621097</v>
      </c>
      <c r="X48" s="3">
        <v>5314.6199951171875</v>
      </c>
      <c r="Y48" s="4">
        <f t="shared" si="4"/>
        <v>16.416429489178803</v>
      </c>
      <c r="AB48" s="2">
        <v>37134</v>
      </c>
      <c r="AC48" s="3">
        <v>977.25244140625</v>
      </c>
      <c r="AD48" s="3">
        <v>3211.5</v>
      </c>
      <c r="AE48" s="4">
        <f t="shared" si="5"/>
        <v>30.429781765724741</v>
      </c>
      <c r="AF48" s="34"/>
      <c r="AG48" s="2">
        <v>37134</v>
      </c>
      <c r="AH48" s="3">
        <v>158.83500000000001</v>
      </c>
      <c r="AI48" s="3">
        <v>826.5</v>
      </c>
      <c r="AJ48" s="4">
        <f t="shared" si="9"/>
        <v>19.217785843920147</v>
      </c>
      <c r="AL48" s="2">
        <v>37134</v>
      </c>
      <c r="AM48" s="3">
        <v>1957.7647900390625</v>
      </c>
      <c r="AN48" s="3">
        <v>7114.7899932861328</v>
      </c>
      <c r="AO48" s="4">
        <f t="shared" si="7"/>
        <v>27.516831724991263</v>
      </c>
    </row>
    <row r="49" spans="1:41">
      <c r="A49" s="2">
        <v>37164</v>
      </c>
      <c r="B49" s="3">
        <v>3869.9605055236816</v>
      </c>
      <c r="C49" s="3">
        <v>24375.909996032715</v>
      </c>
      <c r="D49" s="4">
        <f t="shared" si="0"/>
        <v>15.876168340601579</v>
      </c>
      <c r="G49" s="2">
        <v>37164</v>
      </c>
      <c r="H49" s="3">
        <v>2563.6571614074705</v>
      </c>
      <c r="I49" s="3">
        <v>18067.540000915527</v>
      </c>
      <c r="J49" s="4">
        <f t="shared" si="1"/>
        <v>14.189298384160566</v>
      </c>
      <c r="K49" s="34"/>
      <c r="L49" s="2">
        <v>37164</v>
      </c>
      <c r="M49" s="3">
        <v>2501.5844633483885</v>
      </c>
      <c r="N49" s="3">
        <v>16793.299942016602</v>
      </c>
      <c r="O49" s="4">
        <f t="shared" si="2"/>
        <v>14.896324557923599</v>
      </c>
      <c r="Q49" s="2">
        <v>37164</v>
      </c>
      <c r="R49" s="3">
        <v>410.41750000000002</v>
      </c>
      <c r="S49" s="3">
        <v>906.75</v>
      </c>
      <c r="T49" s="4">
        <f t="shared" si="8"/>
        <v>45.262475875379103</v>
      </c>
      <c r="V49" s="2">
        <v>37164</v>
      </c>
      <c r="W49" s="3">
        <v>895.88584411621093</v>
      </c>
      <c r="X49" s="3">
        <v>5401.6199951171875</v>
      </c>
      <c r="Y49" s="4">
        <f t="shared" si="4"/>
        <v>16.585502958854008</v>
      </c>
      <c r="AB49" s="2">
        <v>37164</v>
      </c>
      <c r="AC49" s="3">
        <v>1006.5219384765625</v>
      </c>
      <c r="AD49" s="3">
        <v>3233.3499984741211</v>
      </c>
      <c r="AE49" s="4">
        <f t="shared" si="5"/>
        <v>31.129384042913983</v>
      </c>
      <c r="AF49" s="34"/>
      <c r="AG49" s="2">
        <v>37164</v>
      </c>
      <c r="AH49" s="3">
        <v>158.83500000000001</v>
      </c>
      <c r="AI49" s="3">
        <v>826.5</v>
      </c>
      <c r="AJ49" s="4">
        <f t="shared" si="9"/>
        <v>19.217785843920147</v>
      </c>
      <c r="AL49" s="2">
        <v>37164</v>
      </c>
      <c r="AM49" s="3">
        <v>2054.3147900390627</v>
      </c>
      <c r="AN49" s="3">
        <v>7684.7899932861328</v>
      </c>
      <c r="AO49" s="4">
        <f t="shared" si="7"/>
        <v>26.732217690188385</v>
      </c>
    </row>
    <row r="50" spans="1:41">
      <c r="A50" s="2">
        <v>37195</v>
      </c>
      <c r="B50" s="3">
        <v>4234.3007301330563</v>
      </c>
      <c r="C50" s="3">
        <v>27465.979995727539</v>
      </c>
      <c r="D50" s="4">
        <f t="shared" si="0"/>
        <v>15.416528850569764</v>
      </c>
      <c r="G50" s="2">
        <v>37195</v>
      </c>
      <c r="H50" s="3">
        <v>2673.3124104309081</v>
      </c>
      <c r="I50" s="3">
        <v>19934.040000915527</v>
      </c>
      <c r="J50" s="4">
        <f t="shared" si="1"/>
        <v>13.410790839730073</v>
      </c>
      <c r="K50" s="34"/>
      <c r="L50" s="2">
        <v>37195</v>
      </c>
      <c r="M50" s="3">
        <v>2596.3517106628419</v>
      </c>
      <c r="N50" s="3">
        <v>18395.199951171875</v>
      </c>
      <c r="O50" s="4">
        <f t="shared" si="2"/>
        <v>14.11428914909642</v>
      </c>
      <c r="Q50" s="2">
        <v>37195</v>
      </c>
      <c r="R50" s="3">
        <v>454.21749999999997</v>
      </c>
      <c r="S50" s="3">
        <v>1116.75</v>
      </c>
      <c r="T50" s="4">
        <f t="shared" si="8"/>
        <v>40.673158719498545</v>
      </c>
      <c r="V50" s="2">
        <v>37195</v>
      </c>
      <c r="W50" s="3">
        <v>1106.7708197021484</v>
      </c>
      <c r="X50" s="3">
        <v>6415.1899948120117</v>
      </c>
      <c r="Y50" s="4">
        <f t="shared" si="4"/>
        <v>17.2523467051981</v>
      </c>
      <c r="AB50" s="2">
        <v>37195</v>
      </c>
      <c r="AC50" s="3">
        <v>668.40918945312501</v>
      </c>
      <c r="AD50" s="3">
        <v>2984.8499984741211</v>
      </c>
      <c r="AE50" s="4">
        <f t="shared" si="5"/>
        <v>22.393392960946816</v>
      </c>
      <c r="AF50" s="34"/>
      <c r="AG50" s="2">
        <v>37195</v>
      </c>
      <c r="AH50" s="3">
        <v>158.83500000000001</v>
      </c>
      <c r="AI50" s="3">
        <v>826.5</v>
      </c>
      <c r="AJ50" s="4">
        <f t="shared" si="9"/>
        <v>19.217785843920147</v>
      </c>
      <c r="AL50" s="2">
        <v>37195</v>
      </c>
      <c r="AM50" s="3">
        <v>2075.3147900390627</v>
      </c>
      <c r="AN50" s="3">
        <v>7534.7899932861328</v>
      </c>
      <c r="AO50" s="4">
        <f t="shared" si="7"/>
        <v>27.543100629058937</v>
      </c>
    </row>
    <row r="51" spans="1:41">
      <c r="A51" s="2">
        <v>37225</v>
      </c>
      <c r="B51" s="3">
        <v>4902.9255653381351</v>
      </c>
      <c r="C51" s="3">
        <v>30418.669998168945</v>
      </c>
      <c r="D51" s="4">
        <f t="shared" si="0"/>
        <v>16.118145749413987</v>
      </c>
      <c r="G51" s="2">
        <v>37225</v>
      </c>
      <c r="H51" s="3">
        <v>3057.2802449035644</v>
      </c>
      <c r="I51" s="3">
        <v>22369.089988708496</v>
      </c>
      <c r="J51" s="4">
        <f t="shared" si="1"/>
        <v>13.667432365137888</v>
      </c>
      <c r="K51" s="34"/>
      <c r="L51" s="2">
        <v>37225</v>
      </c>
      <c r="M51" s="3">
        <v>2885.3597404479979</v>
      </c>
      <c r="N51" s="3">
        <v>20828.400024414063</v>
      </c>
      <c r="O51" s="4">
        <f t="shared" si="2"/>
        <v>13.853007130004782</v>
      </c>
      <c r="Q51" s="2">
        <v>37225</v>
      </c>
      <c r="R51" s="3">
        <v>540.84249999999997</v>
      </c>
      <c r="S51" s="3">
        <v>1281.75</v>
      </c>
      <c r="T51" s="4">
        <f t="shared" si="8"/>
        <v>42.195630973278718</v>
      </c>
      <c r="V51" s="2">
        <v>37225</v>
      </c>
      <c r="W51" s="3">
        <v>1304.8028204345703</v>
      </c>
      <c r="X51" s="3">
        <v>6767.8300094604492</v>
      </c>
      <c r="Y51" s="4">
        <f t="shared" si="4"/>
        <v>19.279485723055164</v>
      </c>
      <c r="AB51" s="2">
        <v>37225</v>
      </c>
      <c r="AC51" s="3">
        <v>651.1864086914062</v>
      </c>
      <c r="AD51" s="3">
        <v>5047.6999740600586</v>
      </c>
      <c r="AE51" s="4">
        <f t="shared" si="5"/>
        <v>12.900655982681791</v>
      </c>
      <c r="AF51" s="34"/>
      <c r="AG51" s="2">
        <v>37225</v>
      </c>
      <c r="AH51" s="3">
        <v>158.83500000000001</v>
      </c>
      <c r="AI51" s="3">
        <v>826.5</v>
      </c>
      <c r="AJ51" s="4">
        <f t="shared" si="9"/>
        <v>19.217785843920147</v>
      </c>
      <c r="AL51" s="2">
        <v>37225</v>
      </c>
      <c r="AM51" s="3">
        <v>2024.4897900390624</v>
      </c>
      <c r="AN51" s="3">
        <v>6953.2899932861328</v>
      </c>
      <c r="AO51" s="4">
        <f t="shared" si="7"/>
        <v>29.115566760394618</v>
      </c>
    </row>
    <row r="52" spans="1:41">
      <c r="A52" s="2">
        <v>37256</v>
      </c>
      <c r="B52" s="3">
        <v>5633.906265044212</v>
      </c>
      <c r="C52" s="3">
        <v>31978.519998162985</v>
      </c>
      <c r="D52" s="4">
        <f t="shared" si="0"/>
        <v>17.617783016124115</v>
      </c>
      <c r="G52" s="2">
        <v>37256</v>
      </c>
      <c r="H52" s="3">
        <v>3545.4224446105959</v>
      </c>
      <c r="I52" s="3">
        <v>23182.089988708496</v>
      </c>
      <c r="J52" s="4">
        <f t="shared" si="1"/>
        <v>15.293799852979156</v>
      </c>
      <c r="K52" s="34"/>
      <c r="L52" s="2">
        <v>37256</v>
      </c>
      <c r="M52" s="3">
        <v>3389.909740447998</v>
      </c>
      <c r="N52" s="3">
        <v>21972.400024414063</v>
      </c>
      <c r="O52" s="4">
        <f t="shared" si="2"/>
        <v>15.42803579345628</v>
      </c>
      <c r="Q52" s="2">
        <v>37256</v>
      </c>
      <c r="R52" s="3">
        <v>540.84249999999997</v>
      </c>
      <c r="S52" s="3">
        <v>1281.75</v>
      </c>
      <c r="T52" s="4">
        <f t="shared" si="8"/>
        <v>42.195630973278718</v>
      </c>
      <c r="V52" s="2">
        <v>37256</v>
      </c>
      <c r="W52" s="3">
        <v>1547.6413204336166</v>
      </c>
      <c r="X52" s="3">
        <v>7514.6800094544888</v>
      </c>
      <c r="Y52" s="4">
        <f t="shared" si="4"/>
        <v>20.594906482863852</v>
      </c>
      <c r="AB52" s="2">
        <v>37256</v>
      </c>
      <c r="AC52" s="3">
        <v>522.4364086914062</v>
      </c>
      <c r="AD52" s="3">
        <v>4912.6999740600586</v>
      </c>
      <c r="AE52" s="4">
        <f t="shared" si="5"/>
        <v>10.634404939238394</v>
      </c>
      <c r="AF52" s="34"/>
      <c r="AG52" s="2">
        <v>37256</v>
      </c>
      <c r="AH52" s="3">
        <v>118.83499999999999</v>
      </c>
      <c r="AI52" s="3">
        <v>701.5</v>
      </c>
      <c r="AJ52" s="4">
        <f t="shared" si="9"/>
        <v>16.940128296507485</v>
      </c>
      <c r="AL52" s="2">
        <v>37256</v>
      </c>
      <c r="AM52" s="3">
        <v>1867.6097900390625</v>
      </c>
      <c r="AN52" s="3">
        <v>7403.2899932861328</v>
      </c>
      <c r="AO52" s="4">
        <f t="shared" si="7"/>
        <v>25.226754479869808</v>
      </c>
    </row>
    <row r="53" spans="1:41">
      <c r="A53" s="2">
        <v>37287</v>
      </c>
      <c r="B53" s="3">
        <v>9972.8371708059312</v>
      </c>
      <c r="C53" s="3">
        <v>39033.70001372695</v>
      </c>
      <c r="D53" s="4">
        <f t="shared" si="0"/>
        <v>25.549300136289389</v>
      </c>
      <c r="G53" s="2">
        <v>37287</v>
      </c>
      <c r="H53" s="3">
        <v>4473.0977449035645</v>
      </c>
      <c r="I53" s="3">
        <v>24956.629989624023</v>
      </c>
      <c r="J53" s="4">
        <f t="shared" si="1"/>
        <v>17.923484648220938</v>
      </c>
      <c r="K53" s="34"/>
      <c r="L53" s="2">
        <v>37287</v>
      </c>
      <c r="M53" s="3">
        <v>4010.8002409362794</v>
      </c>
      <c r="N53" s="3">
        <v>23352.700042724609</v>
      </c>
      <c r="O53" s="4">
        <f t="shared" si="2"/>
        <v>17.174888700657206</v>
      </c>
      <c r="Q53" s="2">
        <v>37287</v>
      </c>
      <c r="R53" s="3">
        <v>3867.09810546875</v>
      </c>
      <c r="S53" s="3">
        <v>6112.3900146484375</v>
      </c>
      <c r="T53" s="4">
        <f t="shared" si="8"/>
        <v>63.266547065897129</v>
      </c>
      <c r="V53" s="2">
        <v>37287</v>
      </c>
      <c r="W53" s="3">
        <v>1632.6413204336166</v>
      </c>
      <c r="X53" s="3">
        <v>7964.6800094544888</v>
      </c>
      <c r="Y53" s="4">
        <f t="shared" si="4"/>
        <v>20.498517435673332</v>
      </c>
      <c r="AB53" s="2">
        <v>37287</v>
      </c>
      <c r="AC53" s="3">
        <v>1012.6361083984375</v>
      </c>
      <c r="AD53" s="3">
        <v>7158.1599731445313</v>
      </c>
      <c r="AE53" s="4">
        <f t="shared" si="5"/>
        <v>14.146597899426286</v>
      </c>
      <c r="AF53" s="34"/>
      <c r="AG53" s="2">
        <v>37287</v>
      </c>
      <c r="AH53" s="3">
        <v>237.83500000000001</v>
      </c>
      <c r="AI53" s="3">
        <v>841.5</v>
      </c>
      <c r="AJ53" s="4">
        <f t="shared" si="9"/>
        <v>28.263220439691029</v>
      </c>
      <c r="AL53" s="2">
        <v>37287</v>
      </c>
      <c r="AM53" s="3">
        <v>1128.1581884765626</v>
      </c>
      <c r="AN53" s="3">
        <v>5821.1100006103516</v>
      </c>
      <c r="AO53" s="4">
        <f t="shared" si="7"/>
        <v>19.380465037738055</v>
      </c>
    </row>
    <row r="54" spans="1:41">
      <c r="A54" s="2">
        <v>37315</v>
      </c>
      <c r="B54" s="3">
        <v>9846.1043973684318</v>
      </c>
      <c r="C54" s="3">
        <v>40046.590036004782</v>
      </c>
      <c r="D54" s="4">
        <f t="shared" si="0"/>
        <v>24.586623701334052</v>
      </c>
      <c r="G54" s="2">
        <v>37315</v>
      </c>
      <c r="H54" s="3">
        <v>4417.7249470520019</v>
      </c>
      <c r="I54" s="3">
        <v>26163.09001159668</v>
      </c>
      <c r="J54" s="4">
        <f t="shared" si="1"/>
        <v>16.885333288590392</v>
      </c>
      <c r="K54" s="34"/>
      <c r="L54" s="2">
        <v>37315</v>
      </c>
      <c r="M54" s="3">
        <v>4125.7989909362796</v>
      </c>
      <c r="N54" s="3">
        <v>25021.600067138672</v>
      </c>
      <c r="O54" s="4">
        <f t="shared" si="2"/>
        <v>16.488949467123675</v>
      </c>
      <c r="Q54" s="2">
        <v>37315</v>
      </c>
      <c r="R54" s="3">
        <v>3867.09810546875</v>
      </c>
      <c r="S54" s="3">
        <v>6112.3900146484375</v>
      </c>
      <c r="T54" s="4">
        <f t="shared" si="8"/>
        <v>63.266547065897129</v>
      </c>
      <c r="V54" s="2">
        <v>37315</v>
      </c>
      <c r="W54" s="3">
        <v>1561.2813448476791</v>
      </c>
      <c r="X54" s="3">
        <v>7771.1100097596645</v>
      </c>
      <c r="Y54" s="4">
        <f t="shared" si="4"/>
        <v>20.090840856542762</v>
      </c>
      <c r="AB54" s="2">
        <v>37315</v>
      </c>
      <c r="AC54" s="3">
        <v>955.1361083984375</v>
      </c>
      <c r="AD54" s="3">
        <v>6908.1599731445313</v>
      </c>
      <c r="AE54" s="4">
        <f t="shared" si="5"/>
        <v>13.826201363482152</v>
      </c>
      <c r="AF54" s="34"/>
      <c r="AG54" s="2">
        <v>37315</v>
      </c>
      <c r="AH54" s="3">
        <v>697.91</v>
      </c>
      <c r="AI54" s="3">
        <v>1611.5</v>
      </c>
      <c r="AJ54" s="4">
        <f t="shared" si="9"/>
        <v>43.30809804529941</v>
      </c>
      <c r="AL54" s="2">
        <v>37315</v>
      </c>
      <c r="AM54" s="3">
        <v>1007.5081884765625</v>
      </c>
      <c r="AN54" s="3">
        <v>6021.1100006103516</v>
      </c>
      <c r="AO54" s="4">
        <f t="shared" si="7"/>
        <v>16.732931110284195</v>
      </c>
    </row>
    <row r="55" spans="1:41">
      <c r="A55" s="2">
        <v>37346</v>
      </c>
      <c r="B55" s="3">
        <v>10413.663971953392</v>
      </c>
      <c r="C55" s="3">
        <v>42869.490029901266</v>
      </c>
      <c r="D55" s="4">
        <f t="shared" si="0"/>
        <v>24.291550855141761</v>
      </c>
      <c r="G55" s="2">
        <v>37346</v>
      </c>
      <c r="H55" s="3">
        <v>5004.2854463195799</v>
      </c>
      <c r="I55" s="3">
        <v>28688.990005493164</v>
      </c>
      <c r="J55" s="4">
        <f t="shared" si="1"/>
        <v>17.443226287720115</v>
      </c>
      <c r="K55" s="34"/>
      <c r="L55" s="2">
        <v>37346</v>
      </c>
      <c r="M55" s="3">
        <v>4318.8092387390134</v>
      </c>
      <c r="N55" s="3">
        <v>27012.325057983398</v>
      </c>
      <c r="O55" s="4">
        <f t="shared" si="2"/>
        <v>15.988291379836644</v>
      </c>
      <c r="Q55" s="2">
        <v>37346</v>
      </c>
      <c r="R55" s="3">
        <v>3778.72310546875</v>
      </c>
      <c r="S55" s="3">
        <v>6412.3900146484375</v>
      </c>
      <c r="T55" s="4">
        <f t="shared" si="8"/>
        <v>58.928466559841965</v>
      </c>
      <c r="V55" s="2">
        <v>37346</v>
      </c>
      <c r="W55" s="3">
        <v>1630.655420165062</v>
      </c>
      <c r="X55" s="3">
        <v>7768.1100097596645</v>
      </c>
      <c r="Y55" s="4">
        <f t="shared" si="4"/>
        <v>20.99166229773196</v>
      </c>
      <c r="AB55" s="2">
        <v>37346</v>
      </c>
      <c r="AC55" s="3">
        <v>1015.1361083984375</v>
      </c>
      <c r="AD55" s="3">
        <v>7408.1599731445313</v>
      </c>
      <c r="AE55" s="4">
        <f t="shared" si="5"/>
        <v>13.702945293816923</v>
      </c>
      <c r="AF55" s="34"/>
      <c r="AG55" s="2">
        <v>37346</v>
      </c>
      <c r="AH55" s="3">
        <v>237.83500000000001</v>
      </c>
      <c r="AI55" s="3">
        <v>841.5</v>
      </c>
      <c r="AJ55" s="4">
        <f t="shared" si="9"/>
        <v>28.263220439691029</v>
      </c>
      <c r="AL55" s="2">
        <v>37346</v>
      </c>
      <c r="AM55" s="3">
        <v>922.7841131591797</v>
      </c>
      <c r="AN55" s="3">
        <v>6139.1100006103516</v>
      </c>
      <c r="AO55" s="4">
        <f t="shared" si="7"/>
        <v>15.031236010878391</v>
      </c>
    </row>
    <row r="56" spans="1:41">
      <c r="A56" s="2">
        <v>37376</v>
      </c>
      <c r="B56" s="3">
        <v>10795.092165312766</v>
      </c>
      <c r="C56" s="3">
        <v>46579.640008538961</v>
      </c>
      <c r="D56" s="4">
        <f t="shared" si="0"/>
        <v>23.175559457595238</v>
      </c>
      <c r="G56" s="2">
        <v>37376</v>
      </c>
      <c r="H56" s="3">
        <v>7860.3624458312988</v>
      </c>
      <c r="I56" s="3">
        <v>35394.940002441406</v>
      </c>
      <c r="J56" s="4">
        <f t="shared" si="1"/>
        <v>22.207587992207703</v>
      </c>
      <c r="K56" s="34"/>
      <c r="L56" s="2">
        <v>37376</v>
      </c>
      <c r="M56" s="3">
        <v>7219.6605009460445</v>
      </c>
      <c r="N56" s="3">
        <v>34098.148040771484</v>
      </c>
      <c r="O56" s="4">
        <f t="shared" si="2"/>
        <v>21.173174837276871</v>
      </c>
      <c r="Q56" s="2">
        <v>37376</v>
      </c>
      <c r="R56" s="3">
        <v>1273.1925000000001</v>
      </c>
      <c r="S56" s="3">
        <v>3376.75</v>
      </c>
      <c r="T56" s="4">
        <f t="shared" si="8"/>
        <v>37.704671651736135</v>
      </c>
      <c r="V56" s="2">
        <v>37376</v>
      </c>
      <c r="W56" s="3">
        <v>1661.5372194814681</v>
      </c>
      <c r="X56" s="3">
        <v>7807.9500060975552</v>
      </c>
      <c r="Y56" s="4">
        <f t="shared" si="4"/>
        <v>21.280069905466917</v>
      </c>
      <c r="AB56" s="2">
        <v>37376</v>
      </c>
      <c r="AC56" s="3">
        <v>1228.6076098632811</v>
      </c>
      <c r="AD56" s="3">
        <v>9112.6099853515625</v>
      </c>
      <c r="AE56" s="4">
        <f t="shared" si="5"/>
        <v>13.482499655293672</v>
      </c>
      <c r="AF56" s="34"/>
      <c r="AG56" s="2">
        <v>37376</v>
      </c>
      <c r="AH56" s="3">
        <v>237.83500000000001</v>
      </c>
      <c r="AI56" s="3">
        <v>841.5</v>
      </c>
      <c r="AJ56" s="4">
        <f t="shared" si="9"/>
        <v>28.263220439691029</v>
      </c>
      <c r="AL56" s="2">
        <v>37376</v>
      </c>
      <c r="AM56" s="3">
        <v>866.07731384277349</v>
      </c>
      <c r="AN56" s="3">
        <v>5369.2700042724609</v>
      </c>
      <c r="AO56" s="4">
        <f t="shared" si="7"/>
        <v>16.130261900660877</v>
      </c>
    </row>
    <row r="57" spans="1:41">
      <c r="A57" s="2">
        <v>37407</v>
      </c>
      <c r="B57" s="3">
        <v>14402.063665099144</v>
      </c>
      <c r="C57" s="3">
        <v>48300.229989618063</v>
      </c>
      <c r="D57" s="4">
        <f t="shared" si="0"/>
        <v>29.817795211730481</v>
      </c>
      <c r="G57" s="2">
        <v>37407</v>
      </c>
      <c r="H57" s="3">
        <v>11500.640946350097</v>
      </c>
      <c r="I57" s="3">
        <v>37906.669998168945</v>
      </c>
      <c r="J57" s="4">
        <f t="shared" si="1"/>
        <v>30.33935966125652</v>
      </c>
      <c r="K57" s="34"/>
      <c r="L57" s="2">
        <v>37407</v>
      </c>
      <c r="M57" s="3">
        <v>10688.411868896485</v>
      </c>
      <c r="N57" s="3">
        <v>36325.000045776367</v>
      </c>
      <c r="O57" s="4">
        <f t="shared" si="2"/>
        <v>29.42439602319908</v>
      </c>
      <c r="Q57" s="2">
        <v>37407</v>
      </c>
      <c r="R57" s="3">
        <v>1273.1925000000001</v>
      </c>
      <c r="S57" s="3">
        <v>3376.75</v>
      </c>
      <c r="T57" s="4">
        <f t="shared" si="8"/>
        <v>37.704671651736135</v>
      </c>
      <c r="V57" s="2">
        <v>37407</v>
      </c>
      <c r="W57" s="3">
        <v>1628.2302187490463</v>
      </c>
      <c r="X57" s="3">
        <v>7016.8099914491177</v>
      </c>
      <c r="Y57" s="4">
        <f t="shared" si="4"/>
        <v>23.20470727771243</v>
      </c>
      <c r="AB57" s="2">
        <v>37407</v>
      </c>
      <c r="AC57" s="3">
        <v>1473.9716093444824</v>
      </c>
      <c r="AD57" s="3">
        <v>12339.879989624023</v>
      </c>
      <c r="AE57" s="4">
        <f t="shared" si="5"/>
        <v>11.944780748142366</v>
      </c>
      <c r="AF57" s="34"/>
      <c r="AG57" s="2">
        <v>37407</v>
      </c>
      <c r="AH57" s="3">
        <v>237.83500000000001</v>
      </c>
      <c r="AI57" s="3">
        <v>841.5</v>
      </c>
      <c r="AJ57" s="4">
        <f t="shared" si="9"/>
        <v>28.263220439691029</v>
      </c>
      <c r="AL57" s="2">
        <v>37407</v>
      </c>
      <c r="AM57" s="3">
        <v>452.24162536621094</v>
      </c>
      <c r="AN57" s="3">
        <v>4556.1600036621094</v>
      </c>
      <c r="AO57" s="4">
        <f t="shared" si="7"/>
        <v>9.9259381804570577</v>
      </c>
    </row>
    <row r="58" spans="1:41">
      <c r="A58" s="2">
        <v>37437</v>
      </c>
      <c r="B58" s="3">
        <v>15485.931912169457</v>
      </c>
      <c r="C58" s="3">
        <v>49511.529977411032</v>
      </c>
      <c r="D58" s="4">
        <f t="shared" si="0"/>
        <v>31.277425519338031</v>
      </c>
      <c r="G58" s="2">
        <v>37437</v>
      </c>
      <c r="H58" s="3">
        <v>12483.89919342041</v>
      </c>
      <c r="I58" s="3">
        <v>38834.969985961914</v>
      </c>
      <c r="J58" s="4">
        <f t="shared" si="1"/>
        <v>32.14602508495075</v>
      </c>
      <c r="K58" s="34"/>
      <c r="L58" s="2">
        <v>37437</v>
      </c>
      <c r="M58" s="3">
        <v>11661.402524414063</v>
      </c>
      <c r="N58" s="3">
        <v>37302.788070678711</v>
      </c>
      <c r="O58" s="4">
        <f t="shared" si="2"/>
        <v>31.261477030400126</v>
      </c>
      <c r="Q58" s="2">
        <v>37437</v>
      </c>
      <c r="R58" s="3">
        <v>1229.3924999999999</v>
      </c>
      <c r="S58" s="3">
        <v>3166.75</v>
      </c>
      <c r="T58" s="4">
        <f t="shared" si="8"/>
        <v>38.821899423699371</v>
      </c>
      <c r="V58" s="2">
        <v>37437</v>
      </c>
      <c r="W58" s="3">
        <v>1772.6402187490464</v>
      </c>
      <c r="X58" s="3">
        <v>7509.8099914491177</v>
      </c>
      <c r="Y58" s="4">
        <f t="shared" si="4"/>
        <v>23.604328481911324</v>
      </c>
      <c r="AB58" s="2">
        <v>37437</v>
      </c>
      <c r="AC58" s="3">
        <v>2028.9768583679199</v>
      </c>
      <c r="AD58" s="3">
        <v>14114.229995727539</v>
      </c>
      <c r="AE58" s="4">
        <f t="shared" si="5"/>
        <v>14.375398863289767</v>
      </c>
      <c r="AF58" s="34"/>
      <c r="AG58" s="2">
        <v>37437</v>
      </c>
      <c r="AH58" s="3">
        <v>237.83500000000001</v>
      </c>
      <c r="AI58" s="3">
        <v>841.5</v>
      </c>
      <c r="AJ58" s="4">
        <f t="shared" si="9"/>
        <v>28.263220439691029</v>
      </c>
      <c r="AL58" s="2">
        <v>37437</v>
      </c>
      <c r="AM58" s="3">
        <v>451.49162536621094</v>
      </c>
      <c r="AN58" s="3">
        <v>4456.1600036621094</v>
      </c>
      <c r="AO58" s="4">
        <f t="shared" si="7"/>
        <v>10.131853995259851</v>
      </c>
    </row>
    <row r="59" spans="1:41">
      <c r="A59" s="2">
        <v>37468</v>
      </c>
      <c r="B59" s="3">
        <v>14054.61619439602</v>
      </c>
      <c r="C59" s="3">
        <v>47298.869973748922</v>
      </c>
      <c r="D59" s="4">
        <f t="shared" si="0"/>
        <v>29.714486206956725</v>
      </c>
      <c r="G59" s="2">
        <v>37468</v>
      </c>
      <c r="H59" s="3">
        <v>11475.22919342041</v>
      </c>
      <c r="I59" s="3">
        <v>37467.969985961914</v>
      </c>
      <c r="J59" s="4">
        <f t="shared" si="1"/>
        <v>30.626770539529691</v>
      </c>
      <c r="K59" s="34"/>
      <c r="L59" s="2">
        <v>37468</v>
      </c>
      <c r="M59" s="3">
        <v>10656.889682617188</v>
      </c>
      <c r="N59" s="3">
        <v>35954.538040161133</v>
      </c>
      <c r="O59" s="4">
        <f t="shared" si="2"/>
        <v>29.639901563228172</v>
      </c>
      <c r="Q59" s="2">
        <v>37468</v>
      </c>
      <c r="R59" s="3">
        <v>1148.0985009765625</v>
      </c>
      <c r="S59" s="3">
        <v>2984.0499877929688</v>
      </c>
      <c r="T59" s="4">
        <f t="shared" si="8"/>
        <v>38.474506314343174</v>
      </c>
      <c r="V59" s="2">
        <v>37468</v>
      </c>
      <c r="W59" s="3">
        <v>1431.2884999990463</v>
      </c>
      <c r="X59" s="3">
        <v>6846.8499999940395</v>
      </c>
      <c r="Y59" s="4">
        <f t="shared" si="4"/>
        <v>20.904335570376045</v>
      </c>
      <c r="AB59" s="2">
        <v>37468</v>
      </c>
      <c r="AC59" s="3">
        <v>2281.7968583679199</v>
      </c>
      <c r="AD59" s="3">
        <v>15661.229995727539</v>
      </c>
      <c r="AE59" s="4">
        <f t="shared" si="5"/>
        <v>14.569716803791307</v>
      </c>
      <c r="AF59" s="34"/>
      <c r="AG59" s="2">
        <v>37468</v>
      </c>
      <c r="AH59" s="3">
        <v>481.65249999999997</v>
      </c>
      <c r="AI59" s="3">
        <v>1328.25</v>
      </c>
      <c r="AJ59" s="4">
        <f t="shared" si="9"/>
        <v>36.262187088274047</v>
      </c>
      <c r="AL59" s="2">
        <v>37468</v>
      </c>
      <c r="AM59" s="3">
        <v>860.52084411621092</v>
      </c>
      <c r="AN59" s="3">
        <v>5399.6199951171875</v>
      </c>
      <c r="AO59" s="4">
        <f t="shared" si="7"/>
        <v>15.936692672713445</v>
      </c>
    </row>
    <row r="60" spans="1:41">
      <c r="A60" s="2">
        <v>37499</v>
      </c>
      <c r="B60" s="3">
        <v>13862.466394286155</v>
      </c>
      <c r="C60" s="3">
        <v>47189.709970086813</v>
      </c>
      <c r="D60" s="4">
        <f t="shared" si="0"/>
        <v>29.376036434793651</v>
      </c>
      <c r="G60" s="2">
        <v>37499</v>
      </c>
      <c r="H60" s="3">
        <v>11432.654393310548</v>
      </c>
      <c r="I60" s="3">
        <v>37763.809982299805</v>
      </c>
      <c r="J60" s="4">
        <f t="shared" si="1"/>
        <v>30.274102106405902</v>
      </c>
      <c r="K60" s="34"/>
      <c r="L60" s="2">
        <v>37499</v>
      </c>
      <c r="M60" s="3">
        <v>10618.674053955077</v>
      </c>
      <c r="N60" s="3">
        <v>36262.446060180664</v>
      </c>
      <c r="O60" s="4">
        <f t="shared" si="2"/>
        <v>29.282839983636155</v>
      </c>
      <c r="Q60" s="2">
        <v>37499</v>
      </c>
      <c r="R60" s="3">
        <v>1083.9735009765625</v>
      </c>
      <c r="S60" s="3">
        <v>2969.0499877929688</v>
      </c>
      <c r="T60" s="4">
        <f t="shared" si="8"/>
        <v>36.509102421085529</v>
      </c>
      <c r="V60" s="2">
        <v>37499</v>
      </c>
      <c r="W60" s="3">
        <v>1345.8384999990462</v>
      </c>
      <c r="X60" s="3">
        <v>6456.8499999940395</v>
      </c>
      <c r="Y60" s="4">
        <f t="shared" si="4"/>
        <v>20.843576976393884</v>
      </c>
      <c r="AB60" s="2">
        <v>37499</v>
      </c>
      <c r="AC60" s="3">
        <v>2473.3716584777831</v>
      </c>
      <c r="AD60" s="3">
        <v>17365.389999389648</v>
      </c>
      <c r="AE60" s="4">
        <f t="shared" si="5"/>
        <v>14.243110339386078</v>
      </c>
      <c r="AF60" s="34"/>
      <c r="AG60" s="2">
        <v>37499</v>
      </c>
      <c r="AH60" s="3">
        <v>362.8175</v>
      </c>
      <c r="AI60" s="3">
        <v>626.75</v>
      </c>
      <c r="AJ60" s="4">
        <f t="shared" si="9"/>
        <v>57.888711607498998</v>
      </c>
      <c r="AL60" s="2">
        <v>37499</v>
      </c>
      <c r="AM60" s="3">
        <v>872.47084411621097</v>
      </c>
      <c r="AN60" s="3">
        <v>5314.6199951171875</v>
      </c>
      <c r="AO60" s="4">
        <f t="shared" si="7"/>
        <v>16.416429489178803</v>
      </c>
    </row>
    <row r="61" spans="1:41">
      <c r="A61" s="2">
        <v>37529</v>
      </c>
      <c r="B61" s="3">
        <v>13928.618547606467</v>
      </c>
      <c r="C61" s="3">
        <v>46947.249963372946</v>
      </c>
      <c r="D61" s="4">
        <f t="shared" si="0"/>
        <v>29.668656968135988</v>
      </c>
      <c r="G61" s="2">
        <v>37529</v>
      </c>
      <c r="H61" s="3">
        <v>11451.493538818359</v>
      </c>
      <c r="I61" s="3">
        <v>37838.149963378906</v>
      </c>
      <c r="J61" s="4">
        <f t="shared" si="1"/>
        <v>30.264411843342014</v>
      </c>
      <c r="K61" s="34"/>
      <c r="L61" s="2">
        <v>37529</v>
      </c>
      <c r="M61" s="3">
        <v>10639.10626953125</v>
      </c>
      <c r="N61" s="3">
        <v>36343.380035400391</v>
      </c>
      <c r="O61" s="4">
        <f t="shared" si="2"/>
        <v>29.273849210415193</v>
      </c>
      <c r="Q61" s="2">
        <v>37529</v>
      </c>
      <c r="R61" s="3">
        <v>1196.1615087890625</v>
      </c>
      <c r="S61" s="3">
        <v>3147.25</v>
      </c>
      <c r="T61" s="4">
        <f t="shared" si="8"/>
        <v>38.006561562921995</v>
      </c>
      <c r="V61" s="2">
        <v>37529</v>
      </c>
      <c r="W61" s="3">
        <v>1280.9634999990462</v>
      </c>
      <c r="X61" s="3">
        <v>5961.8499999940395</v>
      </c>
      <c r="Y61" s="4">
        <f t="shared" si="4"/>
        <v>21.486006860292139</v>
      </c>
      <c r="AB61" s="2">
        <v>37529</v>
      </c>
      <c r="AC61" s="3">
        <v>2563.6571614074705</v>
      </c>
      <c r="AD61" s="3">
        <v>18067.540000915527</v>
      </c>
      <c r="AE61" s="4">
        <f t="shared" si="5"/>
        <v>14.189298384160566</v>
      </c>
      <c r="AF61" s="34"/>
      <c r="AG61" s="2">
        <v>37529</v>
      </c>
      <c r="AH61" s="3">
        <v>410.41750000000002</v>
      </c>
      <c r="AI61" s="3">
        <v>906.75</v>
      </c>
      <c r="AJ61" s="4">
        <f t="shared" si="9"/>
        <v>45.262475875379103</v>
      </c>
      <c r="AL61" s="2">
        <v>37529</v>
      </c>
      <c r="AM61" s="3">
        <v>895.88584411621093</v>
      </c>
      <c r="AN61" s="3">
        <v>5401.6199951171875</v>
      </c>
      <c r="AO61" s="4">
        <f t="shared" si="7"/>
        <v>16.585502958854008</v>
      </c>
    </row>
    <row r="62" spans="1:41">
      <c r="A62" s="2">
        <v>37560</v>
      </c>
      <c r="B62" s="3">
        <v>13641.081047606469</v>
      </c>
      <c r="C62" s="3">
        <v>44177.249963372946</v>
      </c>
      <c r="D62" s="4">
        <f t="shared" si="0"/>
        <v>30.878067464398974</v>
      </c>
      <c r="G62" s="2">
        <v>37560</v>
      </c>
      <c r="H62" s="3">
        <v>11232.95603881836</v>
      </c>
      <c r="I62" s="3">
        <v>35368.149963378906</v>
      </c>
      <c r="J62" s="4">
        <f t="shared" si="1"/>
        <v>31.760089375467061</v>
      </c>
      <c r="K62" s="34"/>
      <c r="L62" s="2">
        <v>37560</v>
      </c>
      <c r="M62" s="3">
        <v>10338.681020507813</v>
      </c>
      <c r="N62" s="3">
        <v>33884.590026855469</v>
      </c>
      <c r="O62" s="4">
        <f t="shared" si="2"/>
        <v>30.511453767963015</v>
      </c>
      <c r="Q62" s="2">
        <v>37560</v>
      </c>
      <c r="R62" s="3">
        <v>1196.1615087890625</v>
      </c>
      <c r="S62" s="3">
        <v>3147.25</v>
      </c>
      <c r="T62" s="4">
        <f t="shared" si="8"/>
        <v>38.006561562921995</v>
      </c>
      <c r="V62" s="2">
        <v>37560</v>
      </c>
      <c r="W62" s="3">
        <v>1211.9634999990462</v>
      </c>
      <c r="X62" s="3">
        <v>5661.8499999940395</v>
      </c>
      <c r="Y62" s="4">
        <f t="shared" si="4"/>
        <v>21.405786094656733</v>
      </c>
      <c r="AB62" s="2">
        <v>37560</v>
      </c>
      <c r="AC62" s="3">
        <v>2673.3124104309081</v>
      </c>
      <c r="AD62" s="3">
        <v>19934.040000915527</v>
      </c>
      <c r="AE62" s="4">
        <f t="shared" si="5"/>
        <v>13.410790839730073</v>
      </c>
      <c r="AF62" s="34"/>
      <c r="AG62" s="2">
        <v>37560</v>
      </c>
      <c r="AH62" s="3">
        <v>454.21749999999997</v>
      </c>
      <c r="AI62" s="3">
        <v>1116.75</v>
      </c>
      <c r="AJ62" s="4">
        <f t="shared" si="9"/>
        <v>40.673158719498545</v>
      </c>
      <c r="AL62" s="2">
        <v>37560</v>
      </c>
      <c r="AM62" s="3">
        <v>1106.7708197021484</v>
      </c>
      <c r="AN62" s="3">
        <v>6415.1899948120117</v>
      </c>
      <c r="AO62" s="4">
        <f t="shared" si="7"/>
        <v>17.2523467051981</v>
      </c>
    </row>
    <row r="63" spans="1:41">
      <c r="A63" s="2">
        <v>37590</v>
      </c>
      <c r="B63" s="3">
        <v>12912.284802489281</v>
      </c>
      <c r="C63" s="3">
        <v>39446.34999999404</v>
      </c>
      <c r="D63" s="4">
        <f t="shared" si="0"/>
        <v>32.733788557093959</v>
      </c>
      <c r="G63" s="2">
        <v>37590</v>
      </c>
      <c r="H63" s="3">
        <v>10631.259793701172</v>
      </c>
      <c r="I63" s="3">
        <v>30452.25</v>
      </c>
      <c r="J63" s="4">
        <f t="shared" si="1"/>
        <v>34.911245617979532</v>
      </c>
      <c r="K63" s="34"/>
      <c r="L63" s="2">
        <v>37590</v>
      </c>
      <c r="M63" s="3">
        <v>9836.9913879394535</v>
      </c>
      <c r="N63" s="3">
        <v>29234.515960693359</v>
      </c>
      <c r="O63" s="4">
        <f t="shared" si="2"/>
        <v>33.648552283764744</v>
      </c>
      <c r="Q63" s="2">
        <v>37590</v>
      </c>
      <c r="R63" s="3">
        <v>1215.3615087890626</v>
      </c>
      <c r="S63" s="3">
        <v>3267.25</v>
      </c>
      <c r="T63" s="4">
        <f t="shared" si="8"/>
        <v>37.198301592748109</v>
      </c>
      <c r="V63" s="2">
        <v>37590</v>
      </c>
      <c r="W63" s="3">
        <v>1065.6634999990463</v>
      </c>
      <c r="X63" s="3">
        <v>5726.8499999940395</v>
      </c>
      <c r="Y63" s="4">
        <f t="shared" si="4"/>
        <v>18.608196477996724</v>
      </c>
      <c r="AB63" s="2">
        <v>37590</v>
      </c>
      <c r="AC63" s="3">
        <v>3057.2802449035644</v>
      </c>
      <c r="AD63" s="3">
        <v>22369.089988708496</v>
      </c>
      <c r="AE63" s="4">
        <f t="shared" si="5"/>
        <v>13.667432365137888</v>
      </c>
      <c r="AF63" s="34"/>
      <c r="AG63" s="2">
        <v>37590</v>
      </c>
      <c r="AH63" s="3">
        <v>540.84249999999997</v>
      </c>
      <c r="AI63" s="3">
        <v>1281.75</v>
      </c>
      <c r="AJ63" s="4">
        <f t="shared" si="9"/>
        <v>42.195630973278718</v>
      </c>
      <c r="AL63" s="2">
        <v>37590</v>
      </c>
      <c r="AM63" s="3">
        <v>1304.8028204345703</v>
      </c>
      <c r="AN63" s="3">
        <v>6767.8300094604492</v>
      </c>
      <c r="AO63" s="4">
        <f t="shared" si="7"/>
        <v>19.279485723055164</v>
      </c>
    </row>
    <row r="64" spans="1:41">
      <c r="A64" s="2">
        <v>37621</v>
      </c>
      <c r="B64" s="3">
        <v>12427.222767333984</v>
      </c>
      <c r="C64" s="3">
        <v>38561.630020141602</v>
      </c>
      <c r="D64" s="4">
        <f t="shared" si="0"/>
        <v>32.226912505625329</v>
      </c>
      <c r="G64" s="2">
        <v>37621</v>
      </c>
      <c r="H64" s="3">
        <v>10342.557593994141</v>
      </c>
      <c r="I64" s="3">
        <v>30920.450012207031</v>
      </c>
      <c r="J64" s="4">
        <f t="shared" si="1"/>
        <v>33.448923252769674</v>
      </c>
      <c r="K64" s="34"/>
      <c r="L64" s="2">
        <v>37621</v>
      </c>
      <c r="M64" s="3">
        <v>9575.4635534667977</v>
      </c>
      <c r="N64" s="3">
        <v>29953.251998901367</v>
      </c>
      <c r="O64" s="4">
        <f t="shared" si="2"/>
        <v>31.968026556241735</v>
      </c>
      <c r="Q64" s="2">
        <v>37621</v>
      </c>
      <c r="R64" s="3">
        <v>1331.2001733398438</v>
      </c>
      <c r="S64" s="3">
        <v>3761.1800079345703</v>
      </c>
      <c r="T64" s="4">
        <f t="shared" si="8"/>
        <v>35.39315242906612</v>
      </c>
      <c r="V64" s="2">
        <v>37621</v>
      </c>
      <c r="W64" s="3">
        <v>753.46500000000003</v>
      </c>
      <c r="X64" s="3">
        <v>3880</v>
      </c>
      <c r="Y64" s="4">
        <f t="shared" si="4"/>
        <v>19.419201030927834</v>
      </c>
      <c r="AB64" s="2">
        <v>37621</v>
      </c>
      <c r="AC64" s="3">
        <v>3545.4224446105959</v>
      </c>
      <c r="AD64" s="3">
        <v>23182.089988708496</v>
      </c>
      <c r="AE64" s="4">
        <f t="shared" si="5"/>
        <v>15.293799852979156</v>
      </c>
      <c r="AF64" s="34"/>
      <c r="AG64" s="2">
        <v>37621</v>
      </c>
      <c r="AH64" s="3">
        <v>540.84249999999997</v>
      </c>
      <c r="AI64" s="3">
        <v>1281.75</v>
      </c>
      <c r="AJ64" s="4">
        <f t="shared" si="9"/>
        <v>42.195630973278718</v>
      </c>
      <c r="AL64" s="2">
        <v>37621</v>
      </c>
      <c r="AM64" s="3">
        <v>1547.6413204336166</v>
      </c>
      <c r="AN64" s="3">
        <v>7514.6800094544888</v>
      </c>
      <c r="AO64" s="4">
        <f t="shared" si="7"/>
        <v>20.594906482863852</v>
      </c>
    </row>
    <row r="65" spans="1:41">
      <c r="A65" s="2">
        <v>37652</v>
      </c>
      <c r="B65" s="3">
        <v>10543.847767333984</v>
      </c>
      <c r="C65" s="3">
        <v>32676.630020141602</v>
      </c>
      <c r="D65" s="4">
        <f t="shared" si="0"/>
        <v>32.267243472888254</v>
      </c>
      <c r="G65" s="2">
        <v>37652</v>
      </c>
      <c r="H65" s="3">
        <v>9094.5575939941409</v>
      </c>
      <c r="I65" s="3">
        <v>26970.450012207031</v>
      </c>
      <c r="J65" s="4">
        <f t="shared" si="1"/>
        <v>33.720451790303372</v>
      </c>
      <c r="K65" s="34"/>
      <c r="L65" s="2">
        <v>37652</v>
      </c>
      <c r="M65" s="3">
        <v>8452.2128259277342</v>
      </c>
      <c r="N65" s="3">
        <v>26152.081985473633</v>
      </c>
      <c r="O65" s="4">
        <f t="shared" si="2"/>
        <v>32.319464395311158</v>
      </c>
      <c r="Q65" s="2">
        <v>37652</v>
      </c>
      <c r="R65" s="3">
        <v>822.77517333984372</v>
      </c>
      <c r="S65" s="3">
        <v>2341.1800079345703</v>
      </c>
      <c r="T65" s="4">
        <f t="shared" si="8"/>
        <v>35.143610083434389</v>
      </c>
      <c r="V65" s="2">
        <v>37652</v>
      </c>
      <c r="W65" s="3">
        <v>626.51499999999999</v>
      </c>
      <c r="X65" s="3">
        <v>3365</v>
      </c>
      <c r="Y65" s="4">
        <f t="shared" si="4"/>
        <v>18.618573551263001</v>
      </c>
      <c r="AB65" s="2">
        <v>37652</v>
      </c>
      <c r="AC65" s="3">
        <v>4473.0977449035645</v>
      </c>
      <c r="AD65" s="3">
        <v>24956.629989624023</v>
      </c>
      <c r="AE65" s="4">
        <f t="shared" si="5"/>
        <v>17.923484648220938</v>
      </c>
      <c r="AF65" s="34"/>
      <c r="AG65" s="2">
        <v>37652</v>
      </c>
      <c r="AH65" s="3">
        <v>3867.09810546875</v>
      </c>
      <c r="AI65" s="3">
        <v>6112.3900146484375</v>
      </c>
      <c r="AJ65" s="4">
        <f t="shared" si="9"/>
        <v>63.266547065897129</v>
      </c>
      <c r="AL65" s="2">
        <v>37652</v>
      </c>
      <c r="AM65" s="3">
        <v>1632.6413204336166</v>
      </c>
      <c r="AN65" s="3">
        <v>7964.6800094544888</v>
      </c>
      <c r="AO65" s="4">
        <f t="shared" si="7"/>
        <v>20.498517435673332</v>
      </c>
    </row>
    <row r="66" spans="1:41">
      <c r="A66" s="2">
        <v>37680</v>
      </c>
      <c r="B66" s="3">
        <v>10466.647176513672</v>
      </c>
      <c r="C66" s="3">
        <v>30553.259994506836</v>
      </c>
      <c r="D66" s="4">
        <f t="shared" si="0"/>
        <v>34.257055313886205</v>
      </c>
      <c r="G66" s="2">
        <v>37680</v>
      </c>
      <c r="H66" s="3">
        <v>9024.8570031738273</v>
      </c>
      <c r="I66" s="3">
        <v>24847.079986572266</v>
      </c>
      <c r="J66" s="4">
        <f t="shared" si="1"/>
        <v>36.321599995053724</v>
      </c>
      <c r="K66" s="34"/>
      <c r="L66" s="2">
        <v>37680</v>
      </c>
      <c r="M66" s="3">
        <v>8381.333306884766</v>
      </c>
      <c r="N66" s="3">
        <v>23993.397979736328</v>
      </c>
      <c r="O66" s="4">
        <f t="shared" si="2"/>
        <v>34.931831306108613</v>
      </c>
      <c r="Q66" s="2">
        <v>37680</v>
      </c>
      <c r="R66" s="3">
        <v>822.77517333984372</v>
      </c>
      <c r="S66" s="3">
        <v>2341.1800079345703</v>
      </c>
      <c r="T66" s="4">
        <f t="shared" si="8"/>
        <v>35.143610083434389</v>
      </c>
      <c r="V66" s="2">
        <v>37680</v>
      </c>
      <c r="W66" s="3">
        <v>619.01499999999999</v>
      </c>
      <c r="X66" s="3">
        <v>3365</v>
      </c>
      <c r="Y66" s="4">
        <f t="shared" si="4"/>
        <v>18.395690936106984</v>
      </c>
      <c r="AB66" s="2">
        <v>37680</v>
      </c>
      <c r="AC66" s="3">
        <v>4417.7249470520019</v>
      </c>
      <c r="AD66" s="3">
        <v>26163.09001159668</v>
      </c>
      <c r="AE66" s="4">
        <f t="shared" si="5"/>
        <v>16.885333288590392</v>
      </c>
      <c r="AF66" s="34"/>
      <c r="AG66" s="2">
        <v>37680</v>
      </c>
      <c r="AH66" s="3">
        <v>3867.09810546875</v>
      </c>
      <c r="AI66" s="3">
        <v>6112.3900146484375</v>
      </c>
      <c r="AJ66" s="4">
        <f t="shared" si="9"/>
        <v>63.266547065897129</v>
      </c>
      <c r="AL66" s="2">
        <v>37680</v>
      </c>
      <c r="AM66" s="3">
        <v>1561.2813448476791</v>
      </c>
      <c r="AN66" s="3">
        <v>7771.1100097596645</v>
      </c>
      <c r="AO66" s="4">
        <f t="shared" si="7"/>
        <v>20.090840856542762</v>
      </c>
    </row>
    <row r="67" spans="1:41">
      <c r="A67" s="2">
        <v>37711</v>
      </c>
      <c r="B67" s="3">
        <v>10471.269177246093</v>
      </c>
      <c r="C67" s="3">
        <v>29161.860000610352</v>
      </c>
      <c r="D67" s="4">
        <f t="shared" si="0"/>
        <v>35.90741186271017</v>
      </c>
      <c r="G67" s="2">
        <v>37711</v>
      </c>
      <c r="H67" s="3">
        <v>8984.7540039062496</v>
      </c>
      <c r="I67" s="3">
        <v>23570.679992675781</v>
      </c>
      <c r="J67" s="4">
        <f t="shared" si="1"/>
        <v>38.11834875658284</v>
      </c>
      <c r="K67" s="34"/>
      <c r="L67" s="2">
        <v>37711</v>
      </c>
      <c r="M67" s="3">
        <v>8728.1895385742191</v>
      </c>
      <c r="N67" s="3">
        <v>23137.902008056641</v>
      </c>
      <c r="O67" s="4">
        <f t="shared" si="2"/>
        <v>37.722476028877011</v>
      </c>
      <c r="Q67" s="2">
        <v>37711</v>
      </c>
      <c r="R67" s="3">
        <v>551.15017333984372</v>
      </c>
      <c r="S67" s="3">
        <v>1641.1800079345703</v>
      </c>
      <c r="T67" s="4">
        <f t="shared" si="8"/>
        <v>33.582554666472433</v>
      </c>
      <c r="V67" s="2">
        <v>37711</v>
      </c>
      <c r="W67" s="3">
        <v>935.36500000000001</v>
      </c>
      <c r="X67" s="3">
        <v>3950</v>
      </c>
      <c r="Y67" s="4">
        <f t="shared" si="4"/>
        <v>23.680126582278483</v>
      </c>
      <c r="AB67" s="2">
        <v>37711</v>
      </c>
      <c r="AC67" s="3">
        <v>5004.2854463195799</v>
      </c>
      <c r="AD67" s="3">
        <v>28688.990005493164</v>
      </c>
      <c r="AE67" s="4">
        <f t="shared" si="5"/>
        <v>17.443226287720115</v>
      </c>
      <c r="AF67" s="34"/>
      <c r="AG67" s="2">
        <v>37711</v>
      </c>
      <c r="AH67" s="3">
        <v>3778.72310546875</v>
      </c>
      <c r="AI67" s="3">
        <v>6412.3900146484375</v>
      </c>
      <c r="AJ67" s="4">
        <f t="shared" si="9"/>
        <v>58.928466559841965</v>
      </c>
      <c r="AL67" s="2">
        <v>37711</v>
      </c>
      <c r="AM67" s="3">
        <v>1630.655420165062</v>
      </c>
      <c r="AN67" s="3">
        <v>7768.1100097596645</v>
      </c>
      <c r="AO67" s="4">
        <f t="shared" si="7"/>
        <v>20.99166229773196</v>
      </c>
    </row>
    <row r="68" spans="1:41">
      <c r="A68" s="2">
        <v>37741</v>
      </c>
      <c r="B68" s="3">
        <v>8570.4739242553715</v>
      </c>
      <c r="C68" s="3">
        <v>22650.509979248047</v>
      </c>
      <c r="D68" s="4">
        <f t="shared" si="0"/>
        <v>37.837885028228818</v>
      </c>
      <c r="G68" s="2">
        <v>37741</v>
      </c>
      <c r="H68" s="3">
        <v>6978.2055029296871</v>
      </c>
      <c r="I68" s="3">
        <v>16583.279983520508</v>
      </c>
      <c r="J68" s="4">
        <f t="shared" si="1"/>
        <v>42.079766547174138</v>
      </c>
      <c r="K68" s="34"/>
      <c r="L68" s="2">
        <v>37741</v>
      </c>
      <c r="M68" s="3">
        <v>6653.4801135253911</v>
      </c>
      <c r="N68" s="3">
        <v>15259</v>
      </c>
      <c r="O68" s="4">
        <f t="shared" si="2"/>
        <v>43.603644495218504</v>
      </c>
      <c r="Q68" s="2">
        <v>37741</v>
      </c>
      <c r="R68" s="3">
        <v>551.15017333984372</v>
      </c>
      <c r="S68" s="3">
        <v>1641.1800079345703</v>
      </c>
      <c r="T68" s="4">
        <f t="shared" si="8"/>
        <v>33.582554666472433</v>
      </c>
      <c r="V68" s="2">
        <v>37741</v>
      </c>
      <c r="W68" s="3">
        <v>1041.1182479858398</v>
      </c>
      <c r="X68" s="3">
        <v>4426.0499877929688</v>
      </c>
      <c r="Y68" s="4">
        <f t="shared" si="4"/>
        <v>23.522514450971872</v>
      </c>
      <c r="AB68" s="2">
        <v>37741</v>
      </c>
      <c r="AC68" s="3">
        <v>7860.3624458312988</v>
      </c>
      <c r="AD68" s="3">
        <v>35394.940002441406</v>
      </c>
      <c r="AE68" s="4">
        <f t="shared" si="5"/>
        <v>22.207587992207703</v>
      </c>
      <c r="AF68" s="34"/>
      <c r="AG68" s="2">
        <v>37741</v>
      </c>
      <c r="AH68" s="3">
        <v>1273.1925000000001</v>
      </c>
      <c r="AI68" s="3">
        <v>3376.75</v>
      </c>
      <c r="AJ68" s="4">
        <f t="shared" si="9"/>
        <v>37.704671651736135</v>
      </c>
      <c r="AL68" s="2">
        <v>37741</v>
      </c>
      <c r="AM68" s="3">
        <v>1661.5372194814681</v>
      </c>
      <c r="AN68" s="3">
        <v>7807.9500060975552</v>
      </c>
      <c r="AO68" s="4">
        <f t="shared" si="7"/>
        <v>21.280069905466917</v>
      </c>
    </row>
    <row r="69" spans="1:41">
      <c r="A69" s="2">
        <v>37772</v>
      </c>
      <c r="B69" s="3">
        <v>3999.661424255371</v>
      </c>
      <c r="C69" s="3">
        <v>16265.509979248047</v>
      </c>
      <c r="D69" s="4">
        <f t="shared" ref="D69:D132" si="10">B69/C69*100</f>
        <v>24.589831055763032</v>
      </c>
      <c r="G69" s="2">
        <v>37772</v>
      </c>
      <c r="H69" s="3">
        <v>2226.8930029296876</v>
      </c>
      <c r="I69" s="3">
        <v>9873.2799835205078</v>
      </c>
      <c r="J69" s="4">
        <f t="shared" ref="J69:J132" si="11">H69/I69*100</f>
        <v>22.554743779641566</v>
      </c>
      <c r="K69" s="34"/>
      <c r="L69" s="2">
        <v>37772</v>
      </c>
      <c r="M69" s="3">
        <v>2072.7541271972655</v>
      </c>
      <c r="N69" s="3">
        <v>8844.5</v>
      </c>
      <c r="O69" s="4">
        <f t="shared" ref="O69:O132" si="12">M69/N69*100</f>
        <v>23.435515034171129</v>
      </c>
      <c r="Q69" s="2">
        <v>37772</v>
      </c>
      <c r="R69" s="3">
        <v>633.65017333984372</v>
      </c>
      <c r="S69" s="3">
        <v>1941.1800079345703</v>
      </c>
      <c r="T69" s="4">
        <f t="shared" si="8"/>
        <v>32.642525203731729</v>
      </c>
      <c r="V69" s="2">
        <v>37772</v>
      </c>
      <c r="W69" s="3">
        <v>1139.1182479858398</v>
      </c>
      <c r="X69" s="3">
        <v>4451.0499877929688</v>
      </c>
      <c r="Y69" s="4">
        <f t="shared" ref="Y69:Y132" si="13">W69/X69*100</f>
        <v>25.592124355149426</v>
      </c>
      <c r="AB69" s="2">
        <v>37772</v>
      </c>
      <c r="AC69" s="3">
        <v>11500.640946350097</v>
      </c>
      <c r="AD69" s="3">
        <v>37906.669998168945</v>
      </c>
      <c r="AE69" s="4">
        <f t="shared" ref="AE69:AE132" si="14">AC69/AD69*100</f>
        <v>30.33935966125652</v>
      </c>
      <c r="AF69" s="34"/>
      <c r="AG69" s="2">
        <v>37772</v>
      </c>
      <c r="AH69" s="3">
        <v>1273.1925000000001</v>
      </c>
      <c r="AI69" s="3">
        <v>3376.75</v>
      </c>
      <c r="AJ69" s="4">
        <f t="shared" si="9"/>
        <v>37.704671651736135</v>
      </c>
      <c r="AL69" s="2">
        <v>37772</v>
      </c>
      <c r="AM69" s="3">
        <v>1628.2302187490463</v>
      </c>
      <c r="AN69" s="3">
        <v>7016.8099914491177</v>
      </c>
      <c r="AO69" s="4">
        <f t="shared" ref="AO69:AO132" si="15">AM69/AN69*100</f>
        <v>23.20470727771243</v>
      </c>
    </row>
    <row r="70" spans="1:41">
      <c r="A70" s="2">
        <v>37802</v>
      </c>
      <c r="B70" s="3">
        <v>4944.474432067871</v>
      </c>
      <c r="C70" s="3">
        <v>19592.559997558594</v>
      </c>
      <c r="D70" s="4">
        <f t="shared" si="10"/>
        <v>25.236489936404411</v>
      </c>
      <c r="G70" s="2">
        <v>37802</v>
      </c>
      <c r="H70" s="3">
        <v>3391.4060107421874</v>
      </c>
      <c r="I70" s="3">
        <v>13640.330001831055</v>
      </c>
      <c r="J70" s="4">
        <f t="shared" si="11"/>
        <v>24.86307890122109</v>
      </c>
      <c r="K70" s="34"/>
      <c r="L70" s="2">
        <v>37802</v>
      </c>
      <c r="M70" s="3">
        <v>3230.5946252441408</v>
      </c>
      <c r="N70" s="3">
        <v>12581.999984741211</v>
      </c>
      <c r="O70" s="4">
        <f t="shared" si="12"/>
        <v>25.676320371658214</v>
      </c>
      <c r="Q70" s="2">
        <v>37802</v>
      </c>
      <c r="R70" s="3">
        <v>633.65017333984372</v>
      </c>
      <c r="S70" s="3">
        <v>1941.1800079345703</v>
      </c>
      <c r="T70" s="4">
        <f t="shared" si="8"/>
        <v>32.642525203731729</v>
      </c>
      <c r="V70" s="2">
        <v>37802</v>
      </c>
      <c r="W70" s="3">
        <v>919.4182479858398</v>
      </c>
      <c r="X70" s="3">
        <v>4011.0499877929688</v>
      </c>
      <c r="Y70" s="4">
        <f t="shared" si="13"/>
        <v>22.922133874769745</v>
      </c>
      <c r="AB70" s="2">
        <v>37802</v>
      </c>
      <c r="AC70" s="3">
        <v>12483.89919342041</v>
      </c>
      <c r="AD70" s="3">
        <v>38834.969985961914</v>
      </c>
      <c r="AE70" s="4">
        <f t="shared" si="14"/>
        <v>32.14602508495075</v>
      </c>
      <c r="AF70" s="34"/>
      <c r="AG70" s="2">
        <v>37802</v>
      </c>
      <c r="AH70" s="3">
        <v>1229.3924999999999</v>
      </c>
      <c r="AI70" s="3">
        <v>3166.75</v>
      </c>
      <c r="AJ70" s="4">
        <f t="shared" si="9"/>
        <v>38.821899423699371</v>
      </c>
      <c r="AL70" s="2">
        <v>37802</v>
      </c>
      <c r="AM70" s="3">
        <v>1772.6402187490464</v>
      </c>
      <c r="AN70" s="3">
        <v>7509.8099914491177</v>
      </c>
      <c r="AO70" s="4">
        <f t="shared" si="15"/>
        <v>23.604328481911324</v>
      </c>
    </row>
    <row r="71" spans="1:41">
      <c r="A71" s="2">
        <v>37833</v>
      </c>
      <c r="B71" s="3">
        <v>6480.7339389038088</v>
      </c>
      <c r="C71" s="3">
        <v>22987.710006713867</v>
      </c>
      <c r="D71" s="4">
        <f t="shared" si="10"/>
        <v>28.192168497910508</v>
      </c>
      <c r="G71" s="2">
        <v>37833</v>
      </c>
      <c r="H71" s="3">
        <v>3798.0660107421877</v>
      </c>
      <c r="I71" s="3">
        <v>15664.529998779297</v>
      </c>
      <c r="J71" s="4">
        <f t="shared" si="11"/>
        <v>24.246281318610663</v>
      </c>
      <c r="K71" s="34"/>
      <c r="L71" s="2">
        <v>37833</v>
      </c>
      <c r="M71" s="3">
        <v>3636.0126232910156</v>
      </c>
      <c r="N71" s="3">
        <v>14601.599975585938</v>
      </c>
      <c r="O71" s="4">
        <f t="shared" si="12"/>
        <v>24.901467163670251</v>
      </c>
      <c r="Q71" s="2">
        <v>37833</v>
      </c>
      <c r="R71" s="3">
        <v>1602.2496801757814</v>
      </c>
      <c r="S71" s="3">
        <v>3187.1300201416016</v>
      </c>
      <c r="T71" s="4">
        <f t="shared" si="8"/>
        <v>50.272491867294292</v>
      </c>
      <c r="V71" s="2">
        <v>37833</v>
      </c>
      <c r="W71" s="3">
        <v>1080.4182479858398</v>
      </c>
      <c r="X71" s="3">
        <v>4136.0499877929688</v>
      </c>
      <c r="Y71" s="4">
        <f t="shared" si="13"/>
        <v>26.121982354530495</v>
      </c>
      <c r="AB71" s="2">
        <v>37833</v>
      </c>
      <c r="AC71" s="3">
        <v>11475.22919342041</v>
      </c>
      <c r="AD71" s="3">
        <v>37467.969985961914</v>
      </c>
      <c r="AE71" s="4">
        <f t="shared" si="14"/>
        <v>30.626770539529691</v>
      </c>
      <c r="AF71" s="34"/>
      <c r="AG71" s="2">
        <v>37833</v>
      </c>
      <c r="AH71" s="3">
        <v>1148.0985009765625</v>
      </c>
      <c r="AI71" s="3">
        <v>2984.0499877929688</v>
      </c>
      <c r="AJ71" s="4">
        <f t="shared" si="9"/>
        <v>38.474506314343174</v>
      </c>
      <c r="AL71" s="2">
        <v>37833</v>
      </c>
      <c r="AM71" s="3">
        <v>1431.2884999990463</v>
      </c>
      <c r="AN71" s="3">
        <v>6846.8499999940395</v>
      </c>
      <c r="AO71" s="4">
        <f t="shared" si="15"/>
        <v>20.904335570376045</v>
      </c>
    </row>
    <row r="72" spans="1:41">
      <c r="A72" s="2">
        <v>37864</v>
      </c>
      <c r="B72" s="3">
        <v>6885.9397592163086</v>
      </c>
      <c r="C72" s="3">
        <v>22659.099990844727</v>
      </c>
      <c r="D72" s="4">
        <f t="shared" si="10"/>
        <v>30.389290669084524</v>
      </c>
      <c r="G72" s="2">
        <v>37864</v>
      </c>
      <c r="H72" s="3">
        <v>4137.7718310546879</v>
      </c>
      <c r="I72" s="3">
        <v>15265.919982910156</v>
      </c>
      <c r="J72" s="4">
        <f t="shared" si="11"/>
        <v>27.104634608898959</v>
      </c>
      <c r="K72" s="34"/>
      <c r="L72" s="2">
        <v>37864</v>
      </c>
      <c r="M72" s="3">
        <v>4036.4403808593752</v>
      </c>
      <c r="N72" s="3">
        <v>14976.499969482422</v>
      </c>
      <c r="O72" s="4">
        <f t="shared" si="12"/>
        <v>26.951827123055587</v>
      </c>
      <c r="Q72" s="2">
        <v>37864</v>
      </c>
      <c r="R72" s="3">
        <v>1579.7496801757814</v>
      </c>
      <c r="S72" s="3">
        <v>3037.1300201416016</v>
      </c>
      <c r="T72" s="4">
        <f t="shared" si="8"/>
        <v>52.01455550797025</v>
      </c>
      <c r="V72" s="2">
        <v>37864</v>
      </c>
      <c r="W72" s="3">
        <v>1168.4182479858398</v>
      </c>
      <c r="X72" s="3">
        <v>4356.0499877929688</v>
      </c>
      <c r="Y72" s="4">
        <f t="shared" si="13"/>
        <v>26.822884293341847</v>
      </c>
      <c r="AB72" s="2">
        <v>37864</v>
      </c>
      <c r="AC72" s="3">
        <v>11432.654393310548</v>
      </c>
      <c r="AD72" s="3">
        <v>37763.809982299805</v>
      </c>
      <c r="AE72" s="4">
        <f t="shared" si="14"/>
        <v>30.274102106405902</v>
      </c>
      <c r="AF72" s="34"/>
      <c r="AG72" s="2">
        <v>37864</v>
      </c>
      <c r="AH72" s="3">
        <v>1083.9735009765625</v>
      </c>
      <c r="AI72" s="3">
        <v>2969.0499877929688</v>
      </c>
      <c r="AJ72" s="4">
        <f t="shared" si="9"/>
        <v>36.509102421085529</v>
      </c>
      <c r="AL72" s="2">
        <v>37864</v>
      </c>
      <c r="AM72" s="3">
        <v>1345.8384999990462</v>
      </c>
      <c r="AN72" s="3">
        <v>6456.8499999940395</v>
      </c>
      <c r="AO72" s="4">
        <f t="shared" si="15"/>
        <v>20.843576976393884</v>
      </c>
    </row>
    <row r="73" spans="1:41">
      <c r="A73" s="2">
        <v>37894</v>
      </c>
      <c r="B73" s="3">
        <v>5586.8863558959965</v>
      </c>
      <c r="C73" s="3">
        <v>17565.059997558594</v>
      </c>
      <c r="D73" s="4">
        <f t="shared" si="10"/>
        <v>31.806816240152497</v>
      </c>
      <c r="G73" s="2">
        <v>37894</v>
      </c>
      <c r="H73" s="3">
        <v>3479.2764355468748</v>
      </c>
      <c r="I73" s="3">
        <v>11430.080001831055</v>
      </c>
      <c r="J73" s="4">
        <f t="shared" si="11"/>
        <v>30.439650772256261</v>
      </c>
      <c r="K73" s="34"/>
      <c r="L73" s="2">
        <v>37894</v>
      </c>
      <c r="M73" s="3">
        <v>3378.7023876953126</v>
      </c>
      <c r="N73" s="3">
        <v>11142.199996948242</v>
      </c>
      <c r="O73" s="4">
        <f t="shared" si="12"/>
        <v>30.323476410589574</v>
      </c>
      <c r="Q73" s="2">
        <v>37894</v>
      </c>
      <c r="R73" s="3">
        <v>939.19167236328121</v>
      </c>
      <c r="S73" s="3">
        <v>1778.9300079345703</v>
      </c>
      <c r="T73" s="4">
        <f t="shared" si="8"/>
        <v>52.795313372319306</v>
      </c>
      <c r="V73" s="2">
        <v>37894</v>
      </c>
      <c r="W73" s="3">
        <v>1168.4182479858398</v>
      </c>
      <c r="X73" s="3">
        <v>4356.0499877929688</v>
      </c>
      <c r="Y73" s="4">
        <f t="shared" si="13"/>
        <v>26.822884293341847</v>
      </c>
      <c r="AB73" s="2">
        <v>37894</v>
      </c>
      <c r="AC73" s="3">
        <v>11451.493538818359</v>
      </c>
      <c r="AD73" s="3">
        <v>37838.149963378906</v>
      </c>
      <c r="AE73" s="4">
        <f t="shared" si="14"/>
        <v>30.264411843342014</v>
      </c>
      <c r="AF73" s="34"/>
      <c r="AG73" s="2">
        <v>37894</v>
      </c>
      <c r="AH73" s="3">
        <v>1196.1615087890625</v>
      </c>
      <c r="AI73" s="3">
        <v>3147.25</v>
      </c>
      <c r="AJ73" s="4">
        <f t="shared" si="9"/>
        <v>38.006561562921995</v>
      </c>
      <c r="AL73" s="2">
        <v>37894</v>
      </c>
      <c r="AM73" s="3">
        <v>1280.9634999990462</v>
      </c>
      <c r="AN73" s="3">
        <v>5961.8499999940395</v>
      </c>
      <c r="AO73" s="4">
        <f t="shared" si="15"/>
        <v>21.486006860292139</v>
      </c>
    </row>
    <row r="74" spans="1:41">
      <c r="A74" s="2">
        <v>37925</v>
      </c>
      <c r="B74" s="3">
        <v>5465.5471078491209</v>
      </c>
      <c r="C74" s="3">
        <v>17153.149993896484</v>
      </c>
      <c r="D74" s="4">
        <f t="shared" si="10"/>
        <v>31.863226927963073</v>
      </c>
      <c r="G74" s="2">
        <v>37925</v>
      </c>
      <c r="H74" s="3">
        <v>3361.9871874999999</v>
      </c>
      <c r="I74" s="3">
        <v>11153.169998168945</v>
      </c>
      <c r="J74" s="4">
        <f t="shared" si="11"/>
        <v>30.143781436595596</v>
      </c>
      <c r="K74" s="34"/>
      <c r="L74" s="2">
        <v>37925</v>
      </c>
      <c r="M74" s="3">
        <v>3355.4198876953124</v>
      </c>
      <c r="N74" s="3">
        <v>11100.300003051758</v>
      </c>
      <c r="O74" s="4">
        <f t="shared" si="12"/>
        <v>30.228191010808906</v>
      </c>
      <c r="Q74" s="2">
        <v>37925</v>
      </c>
      <c r="R74" s="3">
        <v>939.19167236328121</v>
      </c>
      <c r="S74" s="3">
        <v>1778.9300079345703</v>
      </c>
      <c r="T74" s="4">
        <f t="shared" si="8"/>
        <v>52.795313372319306</v>
      </c>
      <c r="V74" s="2">
        <v>37925</v>
      </c>
      <c r="W74" s="3">
        <v>1164.3682479858398</v>
      </c>
      <c r="X74" s="3">
        <v>4221.0499877929688</v>
      </c>
      <c r="Y74" s="4">
        <f t="shared" si="13"/>
        <v>27.584801207119682</v>
      </c>
      <c r="AB74" s="2">
        <v>37925</v>
      </c>
      <c r="AC74" s="3">
        <v>11232.95603881836</v>
      </c>
      <c r="AD74" s="3">
        <v>35368.149963378906</v>
      </c>
      <c r="AE74" s="4">
        <f t="shared" si="14"/>
        <v>31.760089375467061</v>
      </c>
      <c r="AF74" s="34"/>
      <c r="AG74" s="2">
        <v>37925</v>
      </c>
      <c r="AH74" s="3">
        <v>1196.1615087890625</v>
      </c>
      <c r="AI74" s="3">
        <v>3147.25</v>
      </c>
      <c r="AJ74" s="4">
        <f t="shared" si="9"/>
        <v>38.006561562921995</v>
      </c>
      <c r="AL74" s="2">
        <v>37925</v>
      </c>
      <c r="AM74" s="3">
        <v>1211.9634999990462</v>
      </c>
      <c r="AN74" s="3">
        <v>5661.8499999940395</v>
      </c>
      <c r="AO74" s="4">
        <f t="shared" si="15"/>
        <v>21.405786094656733</v>
      </c>
    </row>
    <row r="75" spans="1:41">
      <c r="A75" s="2">
        <v>37955</v>
      </c>
      <c r="B75" s="3">
        <v>5651.2971078491209</v>
      </c>
      <c r="C75" s="3">
        <v>16468.149993896484</v>
      </c>
      <c r="D75" s="4">
        <f t="shared" si="10"/>
        <v>34.316526810501699</v>
      </c>
      <c r="G75" s="2">
        <v>37955</v>
      </c>
      <c r="H75" s="3">
        <v>3698.2371874999999</v>
      </c>
      <c r="I75" s="3">
        <v>10903.169998168945</v>
      </c>
      <c r="J75" s="4">
        <f t="shared" si="11"/>
        <v>33.918917050005398</v>
      </c>
      <c r="K75" s="34"/>
      <c r="L75" s="2">
        <v>37955</v>
      </c>
      <c r="M75" s="3">
        <v>3691.6698876953124</v>
      </c>
      <c r="N75" s="3">
        <v>10850.300003051758</v>
      </c>
      <c r="O75" s="4">
        <f t="shared" si="12"/>
        <v>34.023666503755592</v>
      </c>
      <c r="Q75" s="2">
        <v>37955</v>
      </c>
      <c r="R75" s="3">
        <v>848.69167236328121</v>
      </c>
      <c r="S75" s="3">
        <v>1543.9300079345703</v>
      </c>
      <c r="T75" s="4">
        <f t="shared" si="8"/>
        <v>54.969569086790337</v>
      </c>
      <c r="V75" s="2">
        <v>37955</v>
      </c>
      <c r="W75" s="3">
        <v>1104.3682479858398</v>
      </c>
      <c r="X75" s="3">
        <v>4021.0499877929688</v>
      </c>
      <c r="Y75" s="4">
        <f t="shared" si="13"/>
        <v>27.46467343948623</v>
      </c>
      <c r="AB75" s="2">
        <v>37955</v>
      </c>
      <c r="AC75" s="3">
        <v>10631.259793701172</v>
      </c>
      <c r="AD75" s="3">
        <v>30452.25</v>
      </c>
      <c r="AE75" s="4">
        <f t="shared" si="14"/>
        <v>34.911245617979532</v>
      </c>
      <c r="AF75" s="34"/>
      <c r="AG75" s="2">
        <v>37955</v>
      </c>
      <c r="AH75" s="3">
        <v>1215.3615087890626</v>
      </c>
      <c r="AI75" s="3">
        <v>3267.25</v>
      </c>
      <c r="AJ75" s="4">
        <f t="shared" si="9"/>
        <v>37.198301592748109</v>
      </c>
      <c r="AL75" s="2">
        <v>37955</v>
      </c>
      <c r="AM75" s="3">
        <v>1065.6634999990463</v>
      </c>
      <c r="AN75" s="3">
        <v>5726.8499999940395</v>
      </c>
      <c r="AO75" s="4">
        <f t="shared" si="15"/>
        <v>18.608196477996724</v>
      </c>
    </row>
    <row r="76" spans="1:41">
      <c r="A76" s="2">
        <v>37986</v>
      </c>
      <c r="B76" s="3">
        <v>5563.6304354858403</v>
      </c>
      <c r="C76" s="3">
        <v>15267.019973754883</v>
      </c>
      <c r="D76" s="4">
        <f t="shared" si="10"/>
        <v>36.442150760594572</v>
      </c>
      <c r="G76" s="2">
        <v>37986</v>
      </c>
      <c r="H76" s="3">
        <v>3875.6171875</v>
      </c>
      <c r="I76" s="3">
        <v>9907.9699859619141</v>
      </c>
      <c r="J76" s="4">
        <f t="shared" si="11"/>
        <v>39.116157931353847</v>
      </c>
      <c r="K76" s="34"/>
      <c r="L76" s="2">
        <v>37986</v>
      </c>
      <c r="M76" s="3">
        <v>3662.0498876953125</v>
      </c>
      <c r="N76" s="3">
        <v>9405.0999908447266</v>
      </c>
      <c r="O76" s="4">
        <f t="shared" si="12"/>
        <v>38.936852253140188</v>
      </c>
      <c r="Q76" s="2">
        <v>37986</v>
      </c>
      <c r="R76" s="3">
        <v>293.23500000000001</v>
      </c>
      <c r="S76" s="3">
        <v>523</v>
      </c>
      <c r="T76" s="4">
        <f t="shared" si="8"/>
        <v>56.067877629063098</v>
      </c>
      <c r="V76" s="2">
        <v>37986</v>
      </c>
      <c r="W76" s="3">
        <v>1394.7782479858399</v>
      </c>
      <c r="X76" s="3">
        <v>4836.0499877929688</v>
      </c>
      <c r="Y76" s="4">
        <f t="shared" si="13"/>
        <v>28.841270282699782</v>
      </c>
      <c r="AB76" s="2">
        <v>37986</v>
      </c>
      <c r="AC76" s="3">
        <v>10342.557593994141</v>
      </c>
      <c r="AD76" s="3">
        <v>30920.450012207031</v>
      </c>
      <c r="AE76" s="4">
        <f t="shared" si="14"/>
        <v>33.448923252769674</v>
      </c>
      <c r="AF76" s="34"/>
      <c r="AG76" s="2">
        <v>37986</v>
      </c>
      <c r="AH76" s="3">
        <v>1331.2001733398438</v>
      </c>
      <c r="AI76" s="3">
        <v>3761.1800079345703</v>
      </c>
      <c r="AJ76" s="4">
        <f t="shared" si="9"/>
        <v>35.39315242906612</v>
      </c>
      <c r="AL76" s="2">
        <v>37986</v>
      </c>
      <c r="AM76" s="3">
        <v>753.46500000000003</v>
      </c>
      <c r="AN76" s="3">
        <v>3880</v>
      </c>
      <c r="AO76" s="4">
        <f t="shared" si="15"/>
        <v>19.419201030927834</v>
      </c>
    </row>
    <row r="77" spans="1:41">
      <c r="A77" s="2">
        <v>38017</v>
      </c>
      <c r="B77" s="3">
        <v>7242.9026327514648</v>
      </c>
      <c r="C77" s="3">
        <v>17482.739959716797</v>
      </c>
      <c r="D77" s="4">
        <f t="shared" si="10"/>
        <v>41.428875848066973</v>
      </c>
      <c r="G77" s="2">
        <v>38017</v>
      </c>
      <c r="H77" s="3">
        <v>5154.4410839843749</v>
      </c>
      <c r="I77" s="3">
        <v>11555.22998046875</v>
      </c>
      <c r="J77" s="4">
        <f t="shared" si="11"/>
        <v>44.606996941615868</v>
      </c>
      <c r="K77" s="34"/>
      <c r="L77" s="2">
        <v>38017</v>
      </c>
      <c r="M77" s="3">
        <v>4960.8503857421874</v>
      </c>
      <c r="N77" s="3">
        <v>11087.099990844727</v>
      </c>
      <c r="O77" s="4">
        <f t="shared" si="12"/>
        <v>44.744346040341071</v>
      </c>
      <c r="Q77" s="2">
        <v>38017</v>
      </c>
      <c r="R77" s="3">
        <v>693.68330078124995</v>
      </c>
      <c r="S77" s="3">
        <v>1091.4599914550781</v>
      </c>
      <c r="T77" s="4">
        <f t="shared" si="8"/>
        <v>63.55554085463703</v>
      </c>
      <c r="V77" s="2">
        <v>38017</v>
      </c>
      <c r="W77" s="3">
        <v>1394.7782479858399</v>
      </c>
      <c r="X77" s="3">
        <v>4836.0499877929688</v>
      </c>
      <c r="Y77" s="4">
        <f t="shared" si="13"/>
        <v>28.841270282699782</v>
      </c>
      <c r="AB77" s="2">
        <v>38017</v>
      </c>
      <c r="AC77" s="3">
        <v>9094.5575939941409</v>
      </c>
      <c r="AD77" s="3">
        <v>26970.450012207031</v>
      </c>
      <c r="AE77" s="4">
        <f t="shared" si="14"/>
        <v>33.720451790303372</v>
      </c>
      <c r="AF77" s="34"/>
      <c r="AG77" s="2">
        <v>38017</v>
      </c>
      <c r="AH77" s="3">
        <v>822.77517333984372</v>
      </c>
      <c r="AI77" s="3">
        <v>2341.1800079345703</v>
      </c>
      <c r="AJ77" s="4">
        <f t="shared" si="9"/>
        <v>35.143610083434389</v>
      </c>
      <c r="AL77" s="2">
        <v>38017</v>
      </c>
      <c r="AM77" s="3">
        <v>626.51499999999999</v>
      </c>
      <c r="AN77" s="3">
        <v>3365</v>
      </c>
      <c r="AO77" s="4">
        <f t="shared" si="15"/>
        <v>18.618573551263001</v>
      </c>
    </row>
    <row r="78" spans="1:41">
      <c r="A78" s="2">
        <v>38046</v>
      </c>
      <c r="B78" s="3">
        <v>7250.3026815795902</v>
      </c>
      <c r="C78" s="3">
        <v>16714.2099609375</v>
      </c>
      <c r="D78" s="4">
        <f t="shared" si="10"/>
        <v>43.378075891855801</v>
      </c>
      <c r="G78" s="2">
        <v>38046</v>
      </c>
      <c r="H78" s="3">
        <v>5093.5414746093747</v>
      </c>
      <c r="I78" s="3">
        <v>10962.059982299805</v>
      </c>
      <c r="J78" s="4">
        <f t="shared" si="11"/>
        <v>46.465185219144971</v>
      </c>
      <c r="K78" s="34"/>
      <c r="L78" s="2">
        <v>38046</v>
      </c>
      <c r="M78" s="3">
        <v>4926.0617578125002</v>
      </c>
      <c r="N78" s="3">
        <v>10595.499984741211</v>
      </c>
      <c r="O78" s="4">
        <f t="shared" si="12"/>
        <v>46.492017978449525</v>
      </c>
      <c r="Q78" s="2">
        <v>38046</v>
      </c>
      <c r="R78" s="3">
        <v>785.98295898437505</v>
      </c>
      <c r="S78" s="3">
        <v>1216.0999908447266</v>
      </c>
      <c r="T78" s="4">
        <f t="shared" si="8"/>
        <v>64.631441896353934</v>
      </c>
      <c r="V78" s="2">
        <v>38046</v>
      </c>
      <c r="W78" s="3">
        <v>1370.7782479858399</v>
      </c>
      <c r="X78" s="3">
        <v>4536.0499877929688</v>
      </c>
      <c r="Y78" s="4">
        <f t="shared" si="13"/>
        <v>30.21964598438645</v>
      </c>
      <c r="AB78" s="2">
        <v>38046</v>
      </c>
      <c r="AC78" s="3">
        <v>9024.8570031738273</v>
      </c>
      <c r="AD78" s="3">
        <v>24847.079986572266</v>
      </c>
      <c r="AE78" s="4">
        <f t="shared" si="14"/>
        <v>36.321599995053724</v>
      </c>
      <c r="AF78" s="34"/>
      <c r="AG78" s="2">
        <v>38046</v>
      </c>
      <c r="AH78" s="3">
        <v>822.77517333984372</v>
      </c>
      <c r="AI78" s="3">
        <v>2341.1800079345703</v>
      </c>
      <c r="AJ78" s="4">
        <f t="shared" si="9"/>
        <v>35.143610083434389</v>
      </c>
      <c r="AL78" s="2">
        <v>38046</v>
      </c>
      <c r="AM78" s="3">
        <v>619.01499999999999</v>
      </c>
      <c r="AN78" s="3">
        <v>3365</v>
      </c>
      <c r="AO78" s="4">
        <f t="shared" si="15"/>
        <v>18.395690936106984</v>
      </c>
    </row>
    <row r="79" spans="1:41">
      <c r="A79" s="2">
        <v>38077</v>
      </c>
      <c r="B79" s="3">
        <v>4844.2072225952152</v>
      </c>
      <c r="C79" s="3">
        <v>11305.609970092773</v>
      </c>
      <c r="D79" s="4">
        <f t="shared" si="10"/>
        <v>42.84781834336944</v>
      </c>
      <c r="G79" s="2">
        <v>38077</v>
      </c>
      <c r="H79" s="3">
        <v>3717.4439746093749</v>
      </c>
      <c r="I79" s="3">
        <v>8296.5599822998047</v>
      </c>
      <c r="J79" s="4">
        <f t="shared" si="11"/>
        <v>44.807052351098662</v>
      </c>
      <c r="K79" s="34"/>
      <c r="L79" s="2">
        <v>38077</v>
      </c>
      <c r="M79" s="3">
        <v>3275.7387597656252</v>
      </c>
      <c r="N79" s="3">
        <v>7429.0999908447266</v>
      </c>
      <c r="O79" s="4">
        <f t="shared" si="12"/>
        <v>44.093345947725723</v>
      </c>
      <c r="Q79" s="2">
        <v>38077</v>
      </c>
      <c r="R79" s="3">
        <v>293.23500000000001</v>
      </c>
      <c r="S79" s="3">
        <v>523</v>
      </c>
      <c r="T79" s="4">
        <f t="shared" si="8"/>
        <v>56.067877629063098</v>
      </c>
      <c r="V79" s="2">
        <v>38077</v>
      </c>
      <c r="W79" s="3">
        <v>833.52824798583981</v>
      </c>
      <c r="X79" s="3">
        <v>2486.0499877929688</v>
      </c>
      <c r="Y79" s="4">
        <f t="shared" si="13"/>
        <v>33.528217537002064</v>
      </c>
      <c r="AB79" s="2">
        <v>38077</v>
      </c>
      <c r="AC79" s="3">
        <v>8984.7540039062496</v>
      </c>
      <c r="AD79" s="3">
        <v>23570.679992675781</v>
      </c>
      <c r="AE79" s="4">
        <f t="shared" si="14"/>
        <v>38.11834875658284</v>
      </c>
      <c r="AF79" s="34"/>
      <c r="AG79" s="2">
        <v>38077</v>
      </c>
      <c r="AH79" s="3">
        <v>551.15017333984372</v>
      </c>
      <c r="AI79" s="3">
        <v>1641.1800079345703</v>
      </c>
      <c r="AJ79" s="4">
        <f t="shared" si="9"/>
        <v>33.582554666472433</v>
      </c>
      <c r="AL79" s="2">
        <v>38077</v>
      </c>
      <c r="AM79" s="3">
        <v>935.36500000000001</v>
      </c>
      <c r="AN79" s="3">
        <v>3950</v>
      </c>
      <c r="AO79" s="4">
        <f t="shared" si="15"/>
        <v>23.680126582278483</v>
      </c>
    </row>
    <row r="80" spans="1:41">
      <c r="A80" s="2">
        <v>38107</v>
      </c>
      <c r="B80" s="3">
        <v>4861.6599755859379</v>
      </c>
      <c r="C80" s="3">
        <v>9453.8599853515625</v>
      </c>
      <c r="D80" s="4">
        <f t="shared" si="10"/>
        <v>51.425131989673169</v>
      </c>
      <c r="G80" s="2">
        <v>38107</v>
      </c>
      <c r="H80" s="3">
        <v>3632.0499755859373</v>
      </c>
      <c r="I80" s="3">
        <v>7085.8599853515625</v>
      </c>
      <c r="J80" s="4">
        <f t="shared" si="11"/>
        <v>51.25771583257913</v>
      </c>
      <c r="K80" s="34"/>
      <c r="L80" s="2">
        <v>38107</v>
      </c>
      <c r="M80" s="3">
        <v>3214.958759765625</v>
      </c>
      <c r="N80" s="3">
        <v>6258.0999908447266</v>
      </c>
      <c r="O80" s="4">
        <f t="shared" si="12"/>
        <v>51.372761133074604</v>
      </c>
      <c r="Q80" s="2">
        <v>38107</v>
      </c>
      <c r="R80" s="3">
        <v>445.11</v>
      </c>
      <c r="S80" s="3">
        <v>673</v>
      </c>
      <c r="T80" s="4">
        <f t="shared" si="8"/>
        <v>66.138187221396734</v>
      </c>
      <c r="V80" s="2">
        <v>38107</v>
      </c>
      <c r="W80" s="3">
        <v>784.5</v>
      </c>
      <c r="X80" s="3">
        <v>1695</v>
      </c>
      <c r="Y80" s="4">
        <f t="shared" si="13"/>
        <v>46.283185840707965</v>
      </c>
      <c r="AB80" s="2">
        <v>38107</v>
      </c>
      <c r="AC80" s="3">
        <v>6978.2055029296871</v>
      </c>
      <c r="AD80" s="3">
        <v>16583.279983520508</v>
      </c>
      <c r="AE80" s="4">
        <f t="shared" si="14"/>
        <v>42.079766547174138</v>
      </c>
      <c r="AF80" s="34"/>
      <c r="AG80" s="2">
        <v>38107</v>
      </c>
      <c r="AH80" s="3">
        <v>551.15017333984372</v>
      </c>
      <c r="AI80" s="3">
        <v>1641.1800079345703</v>
      </c>
      <c r="AJ80" s="4">
        <f t="shared" si="9"/>
        <v>33.582554666472433</v>
      </c>
      <c r="AL80" s="2">
        <v>38107</v>
      </c>
      <c r="AM80" s="3">
        <v>1041.1182479858398</v>
      </c>
      <c r="AN80" s="3">
        <v>4426.0499877929688</v>
      </c>
      <c r="AO80" s="4">
        <f t="shared" si="15"/>
        <v>23.522514450971872</v>
      </c>
    </row>
    <row r="81" spans="1:41">
      <c r="A81" s="2">
        <v>38138</v>
      </c>
      <c r="B81" s="3">
        <v>4690.2115771484378</v>
      </c>
      <c r="C81" s="3">
        <v>8390.6299896240234</v>
      </c>
      <c r="D81" s="4">
        <f t="shared" si="10"/>
        <v>55.898205295054396</v>
      </c>
      <c r="G81" s="2">
        <v>38138</v>
      </c>
      <c r="H81" s="3">
        <v>3562.7749755859377</v>
      </c>
      <c r="I81" s="3">
        <v>6585.8599853515625</v>
      </c>
      <c r="J81" s="4">
        <f t="shared" si="11"/>
        <v>54.097338593750131</v>
      </c>
      <c r="K81" s="34"/>
      <c r="L81" s="2">
        <v>38138</v>
      </c>
      <c r="M81" s="3">
        <v>3020.7042578125001</v>
      </c>
      <c r="N81" s="3">
        <v>5508.1999969482422</v>
      </c>
      <c r="O81" s="4">
        <f t="shared" si="12"/>
        <v>54.840133972733163</v>
      </c>
      <c r="Q81" s="2">
        <v>38138</v>
      </c>
      <c r="R81" s="3">
        <v>456.43660156250002</v>
      </c>
      <c r="S81" s="3">
        <v>534.77000427246094</v>
      </c>
      <c r="T81" s="4">
        <f t="shared" si="8"/>
        <v>85.35194530655636</v>
      </c>
      <c r="V81" s="2">
        <v>38138</v>
      </c>
      <c r="W81" s="3">
        <v>671</v>
      </c>
      <c r="X81" s="3">
        <v>1270</v>
      </c>
      <c r="Y81" s="4">
        <f t="shared" si="13"/>
        <v>52.834645669291334</v>
      </c>
      <c r="AB81" s="2">
        <v>38138</v>
      </c>
      <c r="AC81" s="3">
        <v>2226.8930029296876</v>
      </c>
      <c r="AD81" s="3">
        <v>9873.2799835205078</v>
      </c>
      <c r="AE81" s="4">
        <f t="shared" si="14"/>
        <v>22.554743779641566</v>
      </c>
      <c r="AF81" s="34"/>
      <c r="AG81" s="2">
        <v>38138</v>
      </c>
      <c r="AH81" s="3">
        <v>633.65017333984372</v>
      </c>
      <c r="AI81" s="3">
        <v>1941.1800079345703</v>
      </c>
      <c r="AJ81" s="4">
        <f t="shared" si="9"/>
        <v>32.642525203731729</v>
      </c>
      <c r="AL81" s="2">
        <v>38138</v>
      </c>
      <c r="AM81" s="3">
        <v>1139.1182479858398</v>
      </c>
      <c r="AN81" s="3">
        <v>4451.0499877929688</v>
      </c>
      <c r="AO81" s="4">
        <f t="shared" si="15"/>
        <v>25.592124355149426</v>
      </c>
    </row>
    <row r="82" spans="1:41">
      <c r="A82" s="2">
        <v>38168</v>
      </c>
      <c r="B82" s="3">
        <v>4908.2021508789067</v>
      </c>
      <c r="C82" s="3">
        <v>8422.0599899291992</v>
      </c>
      <c r="D82" s="4">
        <f t="shared" si="10"/>
        <v>58.277929114111757</v>
      </c>
      <c r="G82" s="2">
        <v>38168</v>
      </c>
      <c r="H82" s="3">
        <v>3765.3255493164061</v>
      </c>
      <c r="I82" s="3">
        <v>6424.2899856567383</v>
      </c>
      <c r="J82" s="4">
        <f t="shared" si="11"/>
        <v>58.610765667849705</v>
      </c>
      <c r="K82" s="34"/>
      <c r="L82" s="2">
        <v>38168</v>
      </c>
      <c r="M82" s="3">
        <v>3131.039755859375</v>
      </c>
      <c r="N82" s="3">
        <v>5260.4000091552734</v>
      </c>
      <c r="O82" s="4">
        <f t="shared" si="12"/>
        <v>59.520944232569192</v>
      </c>
      <c r="Q82" s="2">
        <v>38168</v>
      </c>
      <c r="R82" s="3">
        <v>456.43660156250002</v>
      </c>
      <c r="S82" s="3">
        <v>534.77000427246094</v>
      </c>
      <c r="T82" s="4">
        <f t="shared" si="8"/>
        <v>85.35194530655636</v>
      </c>
      <c r="V82" s="2">
        <v>38168</v>
      </c>
      <c r="W82" s="3">
        <v>686.44</v>
      </c>
      <c r="X82" s="3">
        <v>1463</v>
      </c>
      <c r="Y82" s="4">
        <f t="shared" si="13"/>
        <v>46.92002734107998</v>
      </c>
      <c r="AB82" s="2">
        <v>38168</v>
      </c>
      <c r="AC82" s="3">
        <v>3391.4060107421874</v>
      </c>
      <c r="AD82" s="3">
        <v>13640.330001831055</v>
      </c>
      <c r="AE82" s="4">
        <f t="shared" si="14"/>
        <v>24.86307890122109</v>
      </c>
      <c r="AF82" s="34"/>
      <c r="AG82" s="2">
        <v>38168</v>
      </c>
      <c r="AH82" s="3">
        <v>633.65017333984372</v>
      </c>
      <c r="AI82" s="3">
        <v>1941.1800079345703</v>
      </c>
      <c r="AJ82" s="4">
        <f t="shared" si="9"/>
        <v>32.642525203731729</v>
      </c>
      <c r="AL82" s="2">
        <v>38168</v>
      </c>
      <c r="AM82" s="3">
        <v>919.4182479858398</v>
      </c>
      <c r="AN82" s="3">
        <v>4011.0499877929688</v>
      </c>
      <c r="AO82" s="4">
        <f t="shared" si="15"/>
        <v>22.922133874769745</v>
      </c>
    </row>
    <row r="83" spans="1:41">
      <c r="A83" s="2">
        <v>38199</v>
      </c>
      <c r="B83" s="3">
        <v>4836.2021508789067</v>
      </c>
      <c r="C83" s="3">
        <v>8122.0599899291992</v>
      </c>
      <c r="D83" s="4">
        <f t="shared" si="10"/>
        <v>59.544033864259404</v>
      </c>
      <c r="G83" s="2">
        <v>38199</v>
      </c>
      <c r="H83" s="3">
        <v>3935.8255493164061</v>
      </c>
      <c r="I83" s="3">
        <v>6699.2899856567383</v>
      </c>
      <c r="J83" s="4">
        <f t="shared" si="11"/>
        <v>58.749890775635279</v>
      </c>
      <c r="K83" s="34"/>
      <c r="L83" s="2">
        <v>38199</v>
      </c>
      <c r="M83" s="3">
        <v>3131.039755859375</v>
      </c>
      <c r="N83" s="3">
        <v>5260.4000091552734</v>
      </c>
      <c r="O83" s="4">
        <f t="shared" si="12"/>
        <v>59.520944232569192</v>
      </c>
      <c r="Q83" s="2">
        <v>38199</v>
      </c>
      <c r="R83" s="3">
        <v>456.43660156250002</v>
      </c>
      <c r="S83" s="3">
        <v>534.77000427246094</v>
      </c>
      <c r="T83" s="4">
        <f t="shared" si="8"/>
        <v>85.35194530655636</v>
      </c>
      <c r="V83" s="2">
        <v>38199</v>
      </c>
      <c r="W83" s="3">
        <v>443.94</v>
      </c>
      <c r="X83" s="3">
        <v>888</v>
      </c>
      <c r="Y83" s="4">
        <f t="shared" si="13"/>
        <v>49.993243243243242</v>
      </c>
      <c r="AB83" s="2">
        <v>38199</v>
      </c>
      <c r="AC83" s="3">
        <v>3798.0660107421877</v>
      </c>
      <c r="AD83" s="3">
        <v>15664.529998779297</v>
      </c>
      <c r="AE83" s="4">
        <f t="shared" si="14"/>
        <v>24.246281318610663</v>
      </c>
      <c r="AF83" s="34"/>
      <c r="AG83" s="2">
        <v>38199</v>
      </c>
      <c r="AH83" s="3">
        <v>1602.2496801757814</v>
      </c>
      <c r="AI83" s="3">
        <v>3187.1300201416016</v>
      </c>
      <c r="AJ83" s="4">
        <f t="shared" si="9"/>
        <v>50.272491867294292</v>
      </c>
      <c r="AL83" s="2">
        <v>38199</v>
      </c>
      <c r="AM83" s="3">
        <v>1080.4182479858398</v>
      </c>
      <c r="AN83" s="3">
        <v>4136.0499877929688</v>
      </c>
      <c r="AO83" s="4">
        <f t="shared" si="15"/>
        <v>26.121982354530495</v>
      </c>
    </row>
    <row r="84" spans="1:41">
      <c r="A84" s="2">
        <v>38230</v>
      </c>
      <c r="B84" s="3">
        <v>4565.374826660156</v>
      </c>
      <c r="C84" s="3">
        <v>7273.9699935913086</v>
      </c>
      <c r="D84" s="4">
        <f t="shared" si="10"/>
        <v>62.76317926362708</v>
      </c>
      <c r="G84" s="2">
        <v>38230</v>
      </c>
      <c r="H84" s="3">
        <v>3752.9982250976564</v>
      </c>
      <c r="I84" s="3">
        <v>6071.1999893188477</v>
      </c>
      <c r="J84" s="4">
        <f t="shared" si="11"/>
        <v>61.816415728362792</v>
      </c>
      <c r="K84" s="34"/>
      <c r="L84" s="2">
        <v>38230</v>
      </c>
      <c r="M84" s="3">
        <v>2903.4354980468752</v>
      </c>
      <c r="N84" s="3">
        <v>4511.3000030517578</v>
      </c>
      <c r="O84" s="4">
        <f t="shared" si="12"/>
        <v>64.359175760485641</v>
      </c>
      <c r="Q84" s="2">
        <v>38230</v>
      </c>
      <c r="R84" s="3">
        <v>456.43660156250002</v>
      </c>
      <c r="S84" s="3">
        <v>534.77000427246094</v>
      </c>
      <c r="T84" s="4">
        <f t="shared" ref="T84:T147" si="16">R84/S84*100</f>
        <v>85.35194530655636</v>
      </c>
      <c r="V84" s="2">
        <v>38230</v>
      </c>
      <c r="W84" s="3">
        <v>355.94</v>
      </c>
      <c r="X84" s="3">
        <v>668</v>
      </c>
      <c r="Y84" s="4">
        <f t="shared" si="13"/>
        <v>53.284431137724553</v>
      </c>
      <c r="AB84" s="2">
        <v>38230</v>
      </c>
      <c r="AC84" s="3">
        <v>4137.7718310546879</v>
      </c>
      <c r="AD84" s="3">
        <v>15265.919982910156</v>
      </c>
      <c r="AE84" s="4">
        <f t="shared" si="14"/>
        <v>27.104634608898959</v>
      </c>
      <c r="AF84" s="34"/>
      <c r="AG84" s="2">
        <v>38230</v>
      </c>
      <c r="AH84" s="3">
        <v>1579.7496801757814</v>
      </c>
      <c r="AI84" s="3">
        <v>3037.1300201416016</v>
      </c>
      <c r="AJ84" s="4">
        <f t="shared" ref="AJ84:AJ147" si="17">AH84/AI84*100</f>
        <v>52.01455550797025</v>
      </c>
      <c r="AL84" s="2">
        <v>38230</v>
      </c>
      <c r="AM84" s="3">
        <v>1168.4182479858398</v>
      </c>
      <c r="AN84" s="3">
        <v>4356.0499877929688</v>
      </c>
      <c r="AO84" s="4">
        <f t="shared" si="15"/>
        <v>26.822884293341847</v>
      </c>
    </row>
    <row r="85" spans="1:41">
      <c r="A85" s="2">
        <v>38260</v>
      </c>
      <c r="B85" s="3">
        <v>3846.1548266601562</v>
      </c>
      <c r="C85" s="3">
        <v>6422.5499954223633</v>
      </c>
      <c r="D85" s="4">
        <f t="shared" si="10"/>
        <v>59.885167564308283</v>
      </c>
      <c r="G85" s="2">
        <v>38260</v>
      </c>
      <c r="H85" s="3">
        <v>2997.0732250976562</v>
      </c>
      <c r="I85" s="3">
        <v>5181.1999893188477</v>
      </c>
      <c r="J85" s="4">
        <f t="shared" si="11"/>
        <v>57.845156166065493</v>
      </c>
      <c r="K85" s="34"/>
      <c r="L85" s="2">
        <v>38260</v>
      </c>
      <c r="M85" s="3">
        <v>2242.7104980468748</v>
      </c>
      <c r="N85" s="3">
        <v>3761.3000030517578</v>
      </c>
      <c r="O85" s="4">
        <f t="shared" si="12"/>
        <v>59.62594039899065</v>
      </c>
      <c r="Q85" s="2">
        <v>38260</v>
      </c>
      <c r="R85" s="3">
        <v>493.1416015625</v>
      </c>
      <c r="S85" s="3">
        <v>573.35000610351563</v>
      </c>
      <c r="T85" s="4">
        <f t="shared" si="16"/>
        <v>86.010568817098019</v>
      </c>
      <c r="V85" s="2">
        <v>38260</v>
      </c>
      <c r="W85" s="3">
        <v>355.94</v>
      </c>
      <c r="X85" s="3">
        <v>668</v>
      </c>
      <c r="Y85" s="4">
        <f t="shared" si="13"/>
        <v>53.284431137724553</v>
      </c>
      <c r="AB85" s="2">
        <v>38260</v>
      </c>
      <c r="AC85" s="3">
        <v>3479.2764355468748</v>
      </c>
      <c r="AD85" s="3">
        <v>11430.080001831055</v>
      </c>
      <c r="AE85" s="4">
        <f t="shared" si="14"/>
        <v>30.439650772256261</v>
      </c>
      <c r="AF85" s="34"/>
      <c r="AG85" s="2">
        <v>38260</v>
      </c>
      <c r="AH85" s="3">
        <v>939.19167236328121</v>
      </c>
      <c r="AI85" s="3">
        <v>1778.9300079345703</v>
      </c>
      <c r="AJ85" s="4">
        <f t="shared" si="17"/>
        <v>52.795313372319306</v>
      </c>
      <c r="AL85" s="2">
        <v>38260</v>
      </c>
      <c r="AM85" s="3">
        <v>1168.4182479858398</v>
      </c>
      <c r="AN85" s="3">
        <v>4356.0499877929688</v>
      </c>
      <c r="AO85" s="4">
        <f t="shared" si="15"/>
        <v>26.822884293341847</v>
      </c>
    </row>
    <row r="86" spans="1:41">
      <c r="A86" s="2">
        <v>38291</v>
      </c>
      <c r="B86" s="3">
        <v>3791.7918237304689</v>
      </c>
      <c r="C86" s="3">
        <v>6382.7600021362305</v>
      </c>
      <c r="D86" s="4">
        <f t="shared" si="10"/>
        <v>59.406774224025391</v>
      </c>
      <c r="G86" s="2">
        <v>38291</v>
      </c>
      <c r="H86" s="3">
        <v>2942.7102221679688</v>
      </c>
      <c r="I86" s="3">
        <v>5141.4099960327148</v>
      </c>
      <c r="J86" s="4">
        <f t="shared" si="11"/>
        <v>57.235470900758024</v>
      </c>
      <c r="K86" s="34"/>
      <c r="L86" s="2">
        <v>38291</v>
      </c>
      <c r="M86" s="3">
        <v>2201.7485009765624</v>
      </c>
      <c r="N86" s="3">
        <v>3751.8000030517578</v>
      </c>
      <c r="O86" s="4">
        <f t="shared" si="12"/>
        <v>58.685124451880021</v>
      </c>
      <c r="Q86" s="2">
        <v>38291</v>
      </c>
      <c r="R86" s="3">
        <v>493.1416015625</v>
      </c>
      <c r="S86" s="3">
        <v>573.35000610351563</v>
      </c>
      <c r="T86" s="4">
        <f t="shared" si="16"/>
        <v>86.010568817098019</v>
      </c>
      <c r="V86" s="2">
        <v>38291</v>
      </c>
      <c r="W86" s="3">
        <v>355.94</v>
      </c>
      <c r="X86" s="3">
        <v>668</v>
      </c>
      <c r="Y86" s="4">
        <f t="shared" si="13"/>
        <v>53.284431137724553</v>
      </c>
      <c r="AB86" s="2">
        <v>38291</v>
      </c>
      <c r="AC86" s="3">
        <v>3361.9871874999999</v>
      </c>
      <c r="AD86" s="3">
        <v>11153.169998168945</v>
      </c>
      <c r="AE86" s="4">
        <f t="shared" si="14"/>
        <v>30.143781436595596</v>
      </c>
      <c r="AF86" s="34"/>
      <c r="AG86" s="2">
        <v>38291</v>
      </c>
      <c r="AH86" s="3">
        <v>939.19167236328121</v>
      </c>
      <c r="AI86" s="3">
        <v>1778.9300079345703</v>
      </c>
      <c r="AJ86" s="4">
        <f t="shared" si="17"/>
        <v>52.795313372319306</v>
      </c>
      <c r="AL86" s="2">
        <v>38291</v>
      </c>
      <c r="AM86" s="3">
        <v>1164.3682479858398</v>
      </c>
      <c r="AN86" s="3">
        <v>4221.0499877929688</v>
      </c>
      <c r="AO86" s="4">
        <f t="shared" si="15"/>
        <v>27.584801207119682</v>
      </c>
    </row>
    <row r="87" spans="1:41">
      <c r="A87" s="2">
        <v>38321</v>
      </c>
      <c r="B87" s="3">
        <v>4642.9168237304684</v>
      </c>
      <c r="C87" s="3">
        <v>7257.7600021362305</v>
      </c>
      <c r="D87" s="4">
        <f t="shared" si="10"/>
        <v>63.971760189974383</v>
      </c>
      <c r="G87" s="2">
        <v>38321</v>
      </c>
      <c r="H87" s="3">
        <v>2276.4602221679688</v>
      </c>
      <c r="I87" s="3">
        <v>4391.4099960327148</v>
      </c>
      <c r="J87" s="4">
        <f t="shared" si="11"/>
        <v>51.838936109918386</v>
      </c>
      <c r="K87" s="34"/>
      <c r="L87" s="2">
        <v>38321</v>
      </c>
      <c r="M87" s="3">
        <v>1535.4985009765626</v>
      </c>
      <c r="N87" s="3">
        <v>3001.8000030517578</v>
      </c>
      <c r="O87" s="4">
        <f t="shared" si="12"/>
        <v>51.15259175879504</v>
      </c>
      <c r="Q87" s="2">
        <v>38321</v>
      </c>
      <c r="R87" s="3">
        <v>2010.5166015625</v>
      </c>
      <c r="S87" s="3">
        <v>2198.3500061035156</v>
      </c>
      <c r="T87" s="4">
        <f t="shared" si="16"/>
        <v>91.455709781449116</v>
      </c>
      <c r="V87" s="2">
        <v>38321</v>
      </c>
      <c r="W87" s="3">
        <v>355.94</v>
      </c>
      <c r="X87" s="3">
        <v>668</v>
      </c>
      <c r="Y87" s="4">
        <f t="shared" si="13"/>
        <v>53.284431137724553</v>
      </c>
      <c r="AB87" s="2">
        <v>38321</v>
      </c>
      <c r="AC87" s="3">
        <v>3698.2371874999999</v>
      </c>
      <c r="AD87" s="3">
        <v>10903.169998168945</v>
      </c>
      <c r="AE87" s="4">
        <f t="shared" si="14"/>
        <v>33.918917050005398</v>
      </c>
      <c r="AF87" s="34"/>
      <c r="AG87" s="2">
        <v>38321</v>
      </c>
      <c r="AH87" s="3">
        <v>848.69167236328121</v>
      </c>
      <c r="AI87" s="3">
        <v>1543.9300079345703</v>
      </c>
      <c r="AJ87" s="4">
        <f t="shared" si="17"/>
        <v>54.969569086790337</v>
      </c>
      <c r="AL87" s="2">
        <v>38321</v>
      </c>
      <c r="AM87" s="3">
        <v>1104.3682479858398</v>
      </c>
      <c r="AN87" s="3">
        <v>4021.0499877929688</v>
      </c>
      <c r="AO87" s="4">
        <f t="shared" si="15"/>
        <v>27.46467343948623</v>
      </c>
    </row>
    <row r="88" spans="1:41">
      <c r="A88" s="2">
        <v>38352</v>
      </c>
      <c r="B88" s="3">
        <v>4646.3514135742189</v>
      </c>
      <c r="C88" s="3">
        <v>6908.6599960327148</v>
      </c>
      <c r="D88" s="4">
        <f t="shared" si="10"/>
        <v>67.254017656714581</v>
      </c>
      <c r="G88" s="2">
        <v>38352</v>
      </c>
      <c r="H88" s="3">
        <v>2628.629812011719</v>
      </c>
      <c r="I88" s="3">
        <v>4465.3099899291992</v>
      </c>
      <c r="J88" s="4">
        <f t="shared" si="11"/>
        <v>58.867801293531194</v>
      </c>
      <c r="K88" s="34"/>
      <c r="L88" s="2">
        <v>38352</v>
      </c>
      <c r="M88" s="3">
        <v>3752.0044775390625</v>
      </c>
      <c r="N88" s="3">
        <v>5482.0999908447266</v>
      </c>
      <c r="O88" s="4">
        <f t="shared" si="12"/>
        <v>68.441007712464639</v>
      </c>
      <c r="Q88" s="2">
        <v>38352</v>
      </c>
      <c r="R88" s="3">
        <v>1799.7816015625001</v>
      </c>
      <c r="S88" s="3">
        <v>1975.3500061035156</v>
      </c>
      <c r="T88" s="4">
        <f t="shared" si="16"/>
        <v>91.112035639327857</v>
      </c>
      <c r="V88" s="2">
        <v>38352</v>
      </c>
      <c r="W88" s="3">
        <v>217.94</v>
      </c>
      <c r="X88" s="3">
        <v>468</v>
      </c>
      <c r="Y88" s="4">
        <f t="shared" si="13"/>
        <v>46.568376068376068</v>
      </c>
      <c r="AB88" s="2">
        <v>38352</v>
      </c>
      <c r="AC88" s="3">
        <v>3875.6171875</v>
      </c>
      <c r="AD88" s="3">
        <v>9907.9699859619141</v>
      </c>
      <c r="AE88" s="4">
        <f t="shared" si="14"/>
        <v>39.116157931353847</v>
      </c>
      <c r="AF88" s="34"/>
      <c r="AG88" s="2">
        <v>38352</v>
      </c>
      <c r="AH88" s="3">
        <v>293.23500000000001</v>
      </c>
      <c r="AI88" s="3">
        <v>523</v>
      </c>
      <c r="AJ88" s="4">
        <f t="shared" si="17"/>
        <v>56.067877629063098</v>
      </c>
      <c r="AL88" s="2">
        <v>38352</v>
      </c>
      <c r="AM88" s="3">
        <v>1394.7782479858399</v>
      </c>
      <c r="AN88" s="3">
        <v>4836.0499877929688</v>
      </c>
      <c r="AO88" s="4">
        <f t="shared" si="15"/>
        <v>28.841270282699782</v>
      </c>
    </row>
    <row r="89" spans="1:41">
      <c r="A89" s="2">
        <v>38383</v>
      </c>
      <c r="B89" s="3">
        <v>3929.6425170898438</v>
      </c>
      <c r="C89" s="3">
        <v>5657.2000045776367</v>
      </c>
      <c r="D89" s="4">
        <f t="shared" si="10"/>
        <v>69.462676127944817</v>
      </c>
      <c r="G89" s="2">
        <v>38383</v>
      </c>
      <c r="H89" s="3">
        <v>1911.9209155273438</v>
      </c>
      <c r="I89" s="3">
        <v>3213.8499984741211</v>
      </c>
      <c r="J89" s="4">
        <f t="shared" si="11"/>
        <v>59.490048273413201</v>
      </c>
      <c r="K89" s="34"/>
      <c r="L89" s="2">
        <v>38383</v>
      </c>
      <c r="M89" s="3">
        <v>3015.3189794921873</v>
      </c>
      <c r="N89" s="3">
        <v>4195.8999938964844</v>
      </c>
      <c r="O89" s="4">
        <f t="shared" si="12"/>
        <v>71.863461566729072</v>
      </c>
      <c r="Q89" s="2">
        <v>38383</v>
      </c>
      <c r="R89" s="3">
        <v>1799.7816015625001</v>
      </c>
      <c r="S89" s="3">
        <v>1975.3500061035156</v>
      </c>
      <c r="T89" s="4">
        <f t="shared" si="16"/>
        <v>91.112035639327857</v>
      </c>
      <c r="V89" s="2">
        <v>38383</v>
      </c>
      <c r="W89" s="3">
        <v>217.94</v>
      </c>
      <c r="X89" s="3">
        <v>468</v>
      </c>
      <c r="Y89" s="4">
        <f t="shared" si="13"/>
        <v>46.568376068376068</v>
      </c>
      <c r="AB89" s="2">
        <v>38383</v>
      </c>
      <c r="AC89" s="3">
        <v>5154.4410839843749</v>
      </c>
      <c r="AD89" s="3">
        <v>11555.22998046875</v>
      </c>
      <c r="AE89" s="4">
        <f t="shared" si="14"/>
        <v>44.606996941615868</v>
      </c>
      <c r="AF89" s="34"/>
      <c r="AG89" s="2">
        <v>38383</v>
      </c>
      <c r="AH89" s="3">
        <v>693.68330078124995</v>
      </c>
      <c r="AI89" s="3">
        <v>1091.4599914550781</v>
      </c>
      <c r="AJ89" s="4">
        <f t="shared" si="17"/>
        <v>63.55554085463703</v>
      </c>
      <c r="AL89" s="2">
        <v>38383</v>
      </c>
      <c r="AM89" s="3">
        <v>1394.7782479858399</v>
      </c>
      <c r="AN89" s="3">
        <v>4836.0499877929688</v>
      </c>
      <c r="AO89" s="4">
        <f t="shared" si="15"/>
        <v>28.841270282699782</v>
      </c>
    </row>
    <row r="90" spans="1:41">
      <c r="A90" s="2">
        <v>38411</v>
      </c>
      <c r="B90" s="3">
        <v>4053.5630175781248</v>
      </c>
      <c r="C90" s="3">
        <v>5818.5800094604492</v>
      </c>
      <c r="D90" s="4">
        <f t="shared" si="10"/>
        <v>69.665846494976819</v>
      </c>
      <c r="G90" s="2">
        <v>38411</v>
      </c>
      <c r="H90" s="3">
        <v>2035.8414160156251</v>
      </c>
      <c r="I90" s="3">
        <v>3375.2300033569336</v>
      </c>
      <c r="J90" s="4">
        <f t="shared" si="11"/>
        <v>60.317116581412812</v>
      </c>
      <c r="K90" s="34"/>
      <c r="L90" s="2">
        <v>38411</v>
      </c>
      <c r="M90" s="3">
        <v>2627.8480029296875</v>
      </c>
      <c r="N90" s="3">
        <v>3700.3000030517578</v>
      </c>
      <c r="O90" s="4">
        <f t="shared" si="12"/>
        <v>71.017160791352467</v>
      </c>
      <c r="Q90" s="2">
        <v>38411</v>
      </c>
      <c r="R90" s="3">
        <v>1799.7816015625001</v>
      </c>
      <c r="S90" s="3">
        <v>1975.3500061035156</v>
      </c>
      <c r="T90" s="4">
        <f t="shared" si="16"/>
        <v>91.112035639327857</v>
      </c>
      <c r="V90" s="2">
        <v>38411</v>
      </c>
      <c r="W90" s="3">
        <v>217.94</v>
      </c>
      <c r="X90" s="3">
        <v>468</v>
      </c>
      <c r="Y90" s="4">
        <f t="shared" si="13"/>
        <v>46.568376068376068</v>
      </c>
      <c r="AB90" s="2">
        <v>38411</v>
      </c>
      <c r="AC90" s="3">
        <v>5093.5414746093747</v>
      </c>
      <c r="AD90" s="3">
        <v>10962.059982299805</v>
      </c>
      <c r="AE90" s="4">
        <f t="shared" si="14"/>
        <v>46.465185219144971</v>
      </c>
      <c r="AF90" s="34"/>
      <c r="AG90" s="2">
        <v>38411</v>
      </c>
      <c r="AH90" s="3">
        <v>785.98295898437505</v>
      </c>
      <c r="AI90" s="3">
        <v>1216.0999908447266</v>
      </c>
      <c r="AJ90" s="4">
        <f t="shared" si="17"/>
        <v>64.631441896353934</v>
      </c>
      <c r="AL90" s="2">
        <v>38411</v>
      </c>
      <c r="AM90" s="3">
        <v>1370.7782479858399</v>
      </c>
      <c r="AN90" s="3">
        <v>4536.0499877929688</v>
      </c>
      <c r="AO90" s="4">
        <f t="shared" si="15"/>
        <v>30.21964598438645</v>
      </c>
    </row>
    <row r="91" spans="1:41">
      <c r="A91" s="2">
        <v>38442</v>
      </c>
      <c r="B91" s="3">
        <v>3929.947021484375</v>
      </c>
      <c r="C91" s="3">
        <v>5424.380012512207</v>
      </c>
      <c r="D91" s="4">
        <f t="shared" si="10"/>
        <v>72.449699549429042</v>
      </c>
      <c r="G91" s="2">
        <v>38442</v>
      </c>
      <c r="H91" s="3">
        <v>1912.2254199218751</v>
      </c>
      <c r="I91" s="3">
        <v>2981.0300064086914</v>
      </c>
      <c r="J91" s="4">
        <f t="shared" si="11"/>
        <v>64.146466684700457</v>
      </c>
      <c r="K91" s="34"/>
      <c r="L91" s="2">
        <v>38442</v>
      </c>
      <c r="M91" s="3">
        <v>2587.0280029296873</v>
      </c>
      <c r="N91" s="3">
        <v>3543.3000030517578</v>
      </c>
      <c r="O91" s="4">
        <f t="shared" si="12"/>
        <v>73.011825154560526</v>
      </c>
      <c r="Q91" s="2">
        <v>38442</v>
      </c>
      <c r="R91" s="3">
        <v>1799.7816015625001</v>
      </c>
      <c r="S91" s="3">
        <v>1975.3500061035156</v>
      </c>
      <c r="T91" s="4">
        <f t="shared" si="16"/>
        <v>91.112035639327857</v>
      </c>
      <c r="V91" s="2">
        <v>38442</v>
      </c>
      <c r="W91" s="3">
        <v>217.94</v>
      </c>
      <c r="X91" s="3">
        <v>468</v>
      </c>
      <c r="Y91" s="4">
        <f t="shared" si="13"/>
        <v>46.568376068376068</v>
      </c>
      <c r="AB91" s="2">
        <v>38442</v>
      </c>
      <c r="AC91" s="3">
        <v>3717.4439746093749</v>
      </c>
      <c r="AD91" s="3">
        <v>8296.5599822998047</v>
      </c>
      <c r="AE91" s="4">
        <f t="shared" si="14"/>
        <v>44.807052351098662</v>
      </c>
      <c r="AF91" s="34"/>
      <c r="AG91" s="2">
        <v>38442</v>
      </c>
      <c r="AH91" s="3">
        <v>293.23500000000001</v>
      </c>
      <c r="AI91" s="3">
        <v>523</v>
      </c>
      <c r="AJ91" s="4">
        <f t="shared" si="17"/>
        <v>56.067877629063098</v>
      </c>
      <c r="AL91" s="2">
        <v>38442</v>
      </c>
      <c r="AM91" s="3">
        <v>833.52824798583981</v>
      </c>
      <c r="AN91" s="3">
        <v>2486.0499877929688</v>
      </c>
      <c r="AO91" s="4">
        <f t="shared" si="15"/>
        <v>33.528217537002064</v>
      </c>
    </row>
    <row r="92" spans="1:41">
      <c r="A92" s="2">
        <v>38472</v>
      </c>
      <c r="B92" s="3">
        <v>3788.0570166015623</v>
      </c>
      <c r="C92" s="3">
        <v>5326.2800064086914</v>
      </c>
      <c r="D92" s="4">
        <f t="shared" si="10"/>
        <v>71.120125341583488</v>
      </c>
      <c r="G92" s="2">
        <v>38472</v>
      </c>
      <c r="H92" s="3">
        <v>1927.8354150390626</v>
      </c>
      <c r="I92" s="3">
        <v>3057.9300003051758</v>
      </c>
      <c r="J92" s="4">
        <f t="shared" si="11"/>
        <v>63.043804627531308</v>
      </c>
      <c r="K92" s="34"/>
      <c r="L92" s="2">
        <v>38472</v>
      </c>
      <c r="M92" s="3">
        <v>2617.3630029296874</v>
      </c>
      <c r="N92" s="3">
        <v>3612.3000030517578</v>
      </c>
      <c r="O92" s="4">
        <f t="shared" si="12"/>
        <v>72.456966495542346</v>
      </c>
      <c r="Q92" s="2">
        <v>38472</v>
      </c>
      <c r="R92" s="3">
        <v>1799.7816015625001</v>
      </c>
      <c r="S92" s="3">
        <v>1975.3500061035156</v>
      </c>
      <c r="T92" s="4">
        <f t="shared" si="16"/>
        <v>91.112035639327857</v>
      </c>
      <c r="V92" s="2">
        <v>38472</v>
      </c>
      <c r="W92" s="3">
        <v>60.44</v>
      </c>
      <c r="X92" s="3">
        <v>293</v>
      </c>
      <c r="Y92" s="4">
        <f t="shared" si="13"/>
        <v>20.627986348122864</v>
      </c>
      <c r="AB92" s="2">
        <v>38472</v>
      </c>
      <c r="AC92" s="3">
        <v>3632.0499755859373</v>
      </c>
      <c r="AD92" s="3">
        <v>7085.8599853515625</v>
      </c>
      <c r="AE92" s="4">
        <f t="shared" si="14"/>
        <v>51.25771583257913</v>
      </c>
      <c r="AF92" s="34"/>
      <c r="AG92" s="2">
        <v>38472</v>
      </c>
      <c r="AH92" s="3">
        <v>445.11</v>
      </c>
      <c r="AI92" s="3">
        <v>673</v>
      </c>
      <c r="AJ92" s="4">
        <f t="shared" si="17"/>
        <v>66.138187221396734</v>
      </c>
      <c r="AL92" s="2">
        <v>38472</v>
      </c>
      <c r="AM92" s="3">
        <v>784.5</v>
      </c>
      <c r="AN92" s="3">
        <v>1695</v>
      </c>
      <c r="AO92" s="4">
        <f t="shared" si="15"/>
        <v>46.283185840707965</v>
      </c>
    </row>
    <row r="93" spans="1:41">
      <c r="A93" s="2">
        <v>38503</v>
      </c>
      <c r="B93" s="3">
        <v>3714.7304150390623</v>
      </c>
      <c r="C93" s="3">
        <v>5364.5100021362305</v>
      </c>
      <c r="D93" s="4">
        <f t="shared" si="10"/>
        <v>69.246406727917361</v>
      </c>
      <c r="G93" s="2">
        <v>38503</v>
      </c>
      <c r="H93" s="3">
        <v>1948.3354150390626</v>
      </c>
      <c r="I93" s="3">
        <v>3257.9300003051758</v>
      </c>
      <c r="J93" s="4">
        <f t="shared" si="11"/>
        <v>59.802863009842412</v>
      </c>
      <c r="K93" s="34"/>
      <c r="L93" s="2">
        <v>38503</v>
      </c>
      <c r="M93" s="3">
        <v>2829.8630029296874</v>
      </c>
      <c r="N93" s="3">
        <v>4112.3000030517578</v>
      </c>
      <c r="O93" s="4">
        <f t="shared" si="12"/>
        <v>68.814604985765442</v>
      </c>
      <c r="Q93" s="2">
        <v>38503</v>
      </c>
      <c r="R93" s="3">
        <v>1705.9549999999999</v>
      </c>
      <c r="S93" s="3">
        <v>1813.5800018310547</v>
      </c>
      <c r="T93" s="4">
        <f t="shared" si="16"/>
        <v>94.065604951400388</v>
      </c>
      <c r="V93" s="2">
        <v>38503</v>
      </c>
      <c r="W93" s="3">
        <v>60.44</v>
      </c>
      <c r="X93" s="3">
        <v>293</v>
      </c>
      <c r="Y93" s="4">
        <f t="shared" si="13"/>
        <v>20.627986348122864</v>
      </c>
      <c r="AB93" s="2">
        <v>38503</v>
      </c>
      <c r="AC93" s="3">
        <v>3562.7749755859377</v>
      </c>
      <c r="AD93" s="3">
        <v>6585.8599853515625</v>
      </c>
      <c r="AE93" s="4">
        <f t="shared" si="14"/>
        <v>54.097338593750131</v>
      </c>
      <c r="AF93" s="34"/>
      <c r="AG93" s="2">
        <v>38503</v>
      </c>
      <c r="AH93" s="3">
        <v>456.43660156250002</v>
      </c>
      <c r="AI93" s="3">
        <v>534.77000427246094</v>
      </c>
      <c r="AJ93" s="4">
        <f t="shared" si="17"/>
        <v>85.35194530655636</v>
      </c>
      <c r="AL93" s="2">
        <v>38503</v>
      </c>
      <c r="AM93" s="3">
        <v>671</v>
      </c>
      <c r="AN93" s="3">
        <v>1270</v>
      </c>
      <c r="AO93" s="4">
        <f t="shared" si="15"/>
        <v>52.834645669291334</v>
      </c>
    </row>
    <row r="94" spans="1:41">
      <c r="A94" s="2">
        <v>38533</v>
      </c>
      <c r="B94" s="3">
        <v>3516.6173388671873</v>
      </c>
      <c r="C94" s="3">
        <v>4759.7799987792969</v>
      </c>
      <c r="D94" s="4">
        <f t="shared" si="10"/>
        <v>73.881930252429029</v>
      </c>
      <c r="G94" s="2">
        <v>38533</v>
      </c>
      <c r="H94" s="3">
        <v>1765.6623388671876</v>
      </c>
      <c r="I94" s="3">
        <v>2846.1999969482422</v>
      </c>
      <c r="J94" s="4">
        <f t="shared" si="11"/>
        <v>62.035778960029845</v>
      </c>
      <c r="K94" s="34"/>
      <c r="L94" s="2">
        <v>38533</v>
      </c>
      <c r="M94" s="3">
        <v>2630.3530029296876</v>
      </c>
      <c r="N94" s="3">
        <v>3660.6000061035156</v>
      </c>
      <c r="O94" s="4">
        <f t="shared" si="12"/>
        <v>71.855788628748257</v>
      </c>
      <c r="Q94" s="2">
        <v>38533</v>
      </c>
      <c r="R94" s="3">
        <v>1705.9549999999999</v>
      </c>
      <c r="S94" s="3">
        <v>1813.5800018310547</v>
      </c>
      <c r="T94" s="4">
        <f t="shared" si="16"/>
        <v>94.065604951400388</v>
      </c>
      <c r="V94" s="2">
        <v>38533</v>
      </c>
      <c r="W94" s="3">
        <v>45</v>
      </c>
      <c r="X94" s="3">
        <v>100</v>
      </c>
      <c r="Y94" s="4">
        <f t="shared" si="13"/>
        <v>45</v>
      </c>
      <c r="AB94" s="2">
        <v>38533</v>
      </c>
      <c r="AC94" s="3">
        <v>3765.3255493164061</v>
      </c>
      <c r="AD94" s="3">
        <v>6424.2899856567383</v>
      </c>
      <c r="AE94" s="4">
        <f t="shared" si="14"/>
        <v>58.610765667849705</v>
      </c>
      <c r="AF94" s="34"/>
      <c r="AG94" s="2">
        <v>38533</v>
      </c>
      <c r="AH94" s="3">
        <v>456.43660156250002</v>
      </c>
      <c r="AI94" s="3">
        <v>534.77000427246094</v>
      </c>
      <c r="AJ94" s="4">
        <f t="shared" si="17"/>
        <v>85.35194530655636</v>
      </c>
      <c r="AL94" s="2">
        <v>38533</v>
      </c>
      <c r="AM94" s="3">
        <v>686.44</v>
      </c>
      <c r="AN94" s="3">
        <v>1463</v>
      </c>
      <c r="AO94" s="4">
        <f t="shared" si="15"/>
        <v>46.92002734107998</v>
      </c>
    </row>
    <row r="95" spans="1:41">
      <c r="A95" s="2">
        <v>38564</v>
      </c>
      <c r="B95" s="3">
        <v>3520.8580432128906</v>
      </c>
      <c r="C95" s="3">
        <v>4830.129997253418</v>
      </c>
      <c r="D95" s="4">
        <f t="shared" si="10"/>
        <v>72.893649761289538</v>
      </c>
      <c r="G95" s="2">
        <v>38564</v>
      </c>
      <c r="H95" s="3">
        <v>1681.2323388671875</v>
      </c>
      <c r="I95" s="3">
        <v>2721.1999969482422</v>
      </c>
      <c r="J95" s="4">
        <f t="shared" si="11"/>
        <v>61.782755429687185</v>
      </c>
      <c r="K95" s="34"/>
      <c r="L95" s="2">
        <v>38564</v>
      </c>
      <c r="M95" s="3">
        <v>2715.8492041015625</v>
      </c>
      <c r="N95" s="3">
        <v>3809.6000061035156</v>
      </c>
      <c r="O95" s="4">
        <f t="shared" si="12"/>
        <v>71.289615701133698</v>
      </c>
      <c r="Q95" s="2">
        <v>38564</v>
      </c>
      <c r="R95" s="3">
        <v>1774.9549999999999</v>
      </c>
      <c r="S95" s="3">
        <v>1913.5800018310547</v>
      </c>
      <c r="T95" s="4">
        <f t="shared" si="16"/>
        <v>92.755724782950892</v>
      </c>
      <c r="V95" s="2">
        <v>38564</v>
      </c>
      <c r="W95" s="3">
        <v>64.670704345703129</v>
      </c>
      <c r="X95" s="3">
        <v>195.34999847412109</v>
      </c>
      <c r="Y95" s="4">
        <f t="shared" si="13"/>
        <v>33.105044715047875</v>
      </c>
      <c r="AB95" s="2">
        <v>38564</v>
      </c>
      <c r="AC95" s="3">
        <v>3935.8255493164061</v>
      </c>
      <c r="AD95" s="3">
        <v>6699.2899856567383</v>
      </c>
      <c r="AE95" s="4">
        <f t="shared" si="14"/>
        <v>58.749890775635279</v>
      </c>
      <c r="AF95" s="34"/>
      <c r="AG95" s="2">
        <v>38564</v>
      </c>
      <c r="AH95" s="3">
        <v>456.43660156250002</v>
      </c>
      <c r="AI95" s="3">
        <v>534.77000427246094</v>
      </c>
      <c r="AJ95" s="4">
        <f t="shared" si="17"/>
        <v>85.35194530655636</v>
      </c>
      <c r="AL95" s="2">
        <v>38564</v>
      </c>
      <c r="AM95" s="3">
        <v>443.94</v>
      </c>
      <c r="AN95" s="3">
        <v>888</v>
      </c>
      <c r="AO95" s="4">
        <f t="shared" si="15"/>
        <v>49.993243243243242</v>
      </c>
    </row>
    <row r="96" spans="1:41">
      <c r="A96" s="2">
        <v>38595</v>
      </c>
      <c r="B96" s="3">
        <v>4183.0105432128903</v>
      </c>
      <c r="C96" s="3">
        <v>6293.629997253418</v>
      </c>
      <c r="D96" s="4">
        <f t="shared" si="10"/>
        <v>66.464195464912677</v>
      </c>
      <c r="G96" s="2">
        <v>38595</v>
      </c>
      <c r="H96" s="3">
        <v>1823.7323388671875</v>
      </c>
      <c r="I96" s="3">
        <v>2971.1999969482422</v>
      </c>
      <c r="J96" s="4">
        <f t="shared" si="11"/>
        <v>61.38032918485348</v>
      </c>
      <c r="K96" s="34"/>
      <c r="L96" s="2">
        <v>38595</v>
      </c>
      <c r="M96" s="3">
        <v>2715.8492041015625</v>
      </c>
      <c r="N96" s="3">
        <v>3809.6000061035156</v>
      </c>
      <c r="O96" s="4">
        <f t="shared" si="12"/>
        <v>71.289615701133698</v>
      </c>
      <c r="Q96" s="2">
        <v>38595</v>
      </c>
      <c r="R96" s="3">
        <v>2259.4549999999999</v>
      </c>
      <c r="S96" s="3">
        <v>2563.5800018310547</v>
      </c>
      <c r="T96" s="4">
        <f t="shared" si="16"/>
        <v>88.136707197987533</v>
      </c>
      <c r="V96" s="2">
        <v>38595</v>
      </c>
      <c r="W96" s="3">
        <v>99.823204345703118</v>
      </c>
      <c r="X96" s="3">
        <v>758.84999847412109</v>
      </c>
      <c r="Y96" s="4">
        <f t="shared" si="13"/>
        <v>13.15453706877847</v>
      </c>
      <c r="AB96" s="2">
        <v>38595</v>
      </c>
      <c r="AC96" s="3">
        <v>3752.9982250976564</v>
      </c>
      <c r="AD96" s="3">
        <v>6071.1999893188477</v>
      </c>
      <c r="AE96" s="4">
        <f t="shared" si="14"/>
        <v>61.816415728362792</v>
      </c>
      <c r="AF96" s="34"/>
      <c r="AG96" s="2">
        <v>38595</v>
      </c>
      <c r="AH96" s="3">
        <v>456.43660156250002</v>
      </c>
      <c r="AI96" s="3">
        <v>534.77000427246094</v>
      </c>
      <c r="AJ96" s="4">
        <f t="shared" si="17"/>
        <v>85.35194530655636</v>
      </c>
      <c r="AL96" s="2">
        <v>38595</v>
      </c>
      <c r="AM96" s="3">
        <v>355.94</v>
      </c>
      <c r="AN96" s="3">
        <v>668</v>
      </c>
      <c r="AO96" s="4">
        <f t="shared" si="15"/>
        <v>53.284431137724553</v>
      </c>
    </row>
    <row r="97" spans="1:41">
      <c r="A97" s="2">
        <v>38625</v>
      </c>
      <c r="B97" s="3">
        <v>9879.5632507324226</v>
      </c>
      <c r="C97" s="3">
        <v>16899.079940795898</v>
      </c>
      <c r="D97" s="4">
        <f t="shared" si="10"/>
        <v>58.462136905348729</v>
      </c>
      <c r="G97" s="2">
        <v>38625</v>
      </c>
      <c r="H97" s="3">
        <v>7566.9966967773435</v>
      </c>
      <c r="I97" s="3">
        <v>13430.129936218262</v>
      </c>
      <c r="J97" s="4">
        <f t="shared" si="11"/>
        <v>56.343436234155341</v>
      </c>
      <c r="K97" s="34"/>
      <c r="L97" s="2">
        <v>38625</v>
      </c>
      <c r="M97" s="3">
        <v>9625.1307226562494</v>
      </c>
      <c r="N97" s="3">
        <v>15989.40007019043</v>
      </c>
      <c r="O97" s="4">
        <f t="shared" si="12"/>
        <v>60.19694723006338</v>
      </c>
      <c r="Q97" s="2">
        <v>38625</v>
      </c>
      <c r="R97" s="3">
        <v>2212.7433496093749</v>
      </c>
      <c r="S97" s="3">
        <v>2710.1000061035156</v>
      </c>
      <c r="T97" s="4">
        <f t="shared" si="16"/>
        <v>81.648033084608485</v>
      </c>
      <c r="V97" s="2">
        <v>38625</v>
      </c>
      <c r="W97" s="3">
        <v>99.823204345703118</v>
      </c>
      <c r="X97" s="3">
        <v>758.84999847412109</v>
      </c>
      <c r="Y97" s="4">
        <f t="shared" si="13"/>
        <v>13.15453706877847</v>
      </c>
      <c r="AB97" s="2">
        <v>38625</v>
      </c>
      <c r="AC97" s="3">
        <v>2997.0732250976562</v>
      </c>
      <c r="AD97" s="3">
        <v>5181.1999893188477</v>
      </c>
      <c r="AE97" s="4">
        <f t="shared" si="14"/>
        <v>57.845156166065493</v>
      </c>
      <c r="AF97" s="34"/>
      <c r="AG97" s="2">
        <v>38625</v>
      </c>
      <c r="AH97" s="3">
        <v>493.1416015625</v>
      </c>
      <c r="AI97" s="3">
        <v>573.35000610351563</v>
      </c>
      <c r="AJ97" s="4">
        <f t="shared" si="17"/>
        <v>86.010568817098019</v>
      </c>
      <c r="AL97" s="2">
        <v>38625</v>
      </c>
      <c r="AM97" s="3">
        <v>355.94</v>
      </c>
      <c r="AN97" s="3">
        <v>668</v>
      </c>
      <c r="AO97" s="4">
        <f t="shared" si="15"/>
        <v>53.284431137724553</v>
      </c>
    </row>
    <row r="98" spans="1:41">
      <c r="A98" s="2">
        <v>38656</v>
      </c>
      <c r="B98" s="3">
        <v>9827.2155017089844</v>
      </c>
      <c r="C98" s="3">
        <v>16780.779937744141</v>
      </c>
      <c r="D98" s="4">
        <f t="shared" si="10"/>
        <v>58.562328677018982</v>
      </c>
      <c r="G98" s="2">
        <v>38656</v>
      </c>
      <c r="H98" s="3">
        <v>7514.6489477539062</v>
      </c>
      <c r="I98" s="3">
        <v>13311.829933166504</v>
      </c>
      <c r="J98" s="4">
        <f t="shared" si="11"/>
        <v>56.450908593950054</v>
      </c>
      <c r="K98" s="34"/>
      <c r="L98" s="2">
        <v>38656</v>
      </c>
      <c r="M98" s="3">
        <v>9559.3752197265621</v>
      </c>
      <c r="N98" s="3">
        <v>15840.800064086914</v>
      </c>
      <c r="O98" s="4">
        <f t="shared" si="12"/>
        <v>60.346542984270521</v>
      </c>
      <c r="Q98" s="2">
        <v>38656</v>
      </c>
      <c r="R98" s="3">
        <v>2212.7433496093749</v>
      </c>
      <c r="S98" s="3">
        <v>2710.1000061035156</v>
      </c>
      <c r="T98" s="4">
        <f t="shared" si="16"/>
        <v>81.648033084608485</v>
      </c>
      <c r="V98" s="2">
        <v>38656</v>
      </c>
      <c r="W98" s="3">
        <v>99.823204345703118</v>
      </c>
      <c r="X98" s="3">
        <v>758.84999847412109</v>
      </c>
      <c r="Y98" s="4">
        <f t="shared" si="13"/>
        <v>13.15453706877847</v>
      </c>
      <c r="AB98" s="2">
        <v>38656</v>
      </c>
      <c r="AC98" s="3">
        <v>2942.7102221679688</v>
      </c>
      <c r="AD98" s="3">
        <v>5141.4099960327148</v>
      </c>
      <c r="AE98" s="4">
        <f t="shared" si="14"/>
        <v>57.235470900758024</v>
      </c>
      <c r="AF98" s="34"/>
      <c r="AG98" s="2">
        <v>38656</v>
      </c>
      <c r="AH98" s="3">
        <v>493.1416015625</v>
      </c>
      <c r="AI98" s="3">
        <v>573.35000610351563</v>
      </c>
      <c r="AJ98" s="4">
        <f t="shared" si="17"/>
        <v>86.010568817098019</v>
      </c>
      <c r="AL98" s="2">
        <v>38656</v>
      </c>
      <c r="AM98" s="3">
        <v>355.94</v>
      </c>
      <c r="AN98" s="3">
        <v>668</v>
      </c>
      <c r="AO98" s="4">
        <f t="shared" si="15"/>
        <v>53.284431137724553</v>
      </c>
    </row>
    <row r="99" spans="1:41">
      <c r="A99" s="2">
        <v>38686</v>
      </c>
      <c r="B99" s="3">
        <v>8309.8405017089844</v>
      </c>
      <c r="C99" s="3">
        <v>15155.779937744141</v>
      </c>
      <c r="D99" s="4">
        <f t="shared" si="10"/>
        <v>54.829514124931677</v>
      </c>
      <c r="G99" s="2">
        <v>38686</v>
      </c>
      <c r="H99" s="3">
        <v>7514.6489477539062</v>
      </c>
      <c r="I99" s="3">
        <v>13311.829933166504</v>
      </c>
      <c r="J99" s="4">
        <f t="shared" si="11"/>
        <v>56.450908593950054</v>
      </c>
      <c r="K99" s="34"/>
      <c r="L99" s="2">
        <v>38686</v>
      </c>
      <c r="M99" s="3">
        <v>9510.1552197265628</v>
      </c>
      <c r="N99" s="3">
        <v>15787.300064086914</v>
      </c>
      <c r="O99" s="4">
        <f t="shared" si="12"/>
        <v>60.239275754062248</v>
      </c>
      <c r="Q99" s="2">
        <v>38686</v>
      </c>
      <c r="R99" s="3">
        <v>695.36834960937495</v>
      </c>
      <c r="S99" s="3">
        <v>1085.1000061035156</v>
      </c>
      <c r="T99" s="4">
        <f t="shared" si="16"/>
        <v>64.083342152616169</v>
      </c>
      <c r="V99" s="2">
        <v>38686</v>
      </c>
      <c r="W99" s="3">
        <v>99.823204345703118</v>
      </c>
      <c r="X99" s="3">
        <v>758.84999847412109</v>
      </c>
      <c r="Y99" s="4">
        <f t="shared" si="13"/>
        <v>13.15453706877847</v>
      </c>
      <c r="AB99" s="2">
        <v>38686</v>
      </c>
      <c r="AC99" s="3">
        <v>2276.4602221679688</v>
      </c>
      <c r="AD99" s="3">
        <v>4391.4099960327148</v>
      </c>
      <c r="AE99" s="4">
        <f t="shared" si="14"/>
        <v>51.838936109918386</v>
      </c>
      <c r="AF99" s="34"/>
      <c r="AG99" s="2">
        <v>38686</v>
      </c>
      <c r="AH99" s="3">
        <v>2010.5166015625</v>
      </c>
      <c r="AI99" s="3">
        <v>2198.3500061035156</v>
      </c>
      <c r="AJ99" s="4">
        <f t="shared" si="17"/>
        <v>91.455709781449116</v>
      </c>
      <c r="AL99" s="2">
        <v>38686</v>
      </c>
      <c r="AM99" s="3">
        <v>355.94</v>
      </c>
      <c r="AN99" s="3">
        <v>668</v>
      </c>
      <c r="AO99" s="4">
        <f t="shared" si="15"/>
        <v>53.284431137724553</v>
      </c>
    </row>
    <row r="100" spans="1:41">
      <c r="A100" s="2">
        <v>38717</v>
      </c>
      <c r="B100" s="3">
        <v>9076.4935290527337</v>
      </c>
      <c r="C100" s="3">
        <v>17454.229911804199</v>
      </c>
      <c r="D100" s="4">
        <f t="shared" si="10"/>
        <v>52.001684261729309</v>
      </c>
      <c r="G100" s="2">
        <v>38717</v>
      </c>
      <c r="H100" s="3">
        <v>7723.5919750976564</v>
      </c>
      <c r="I100" s="3">
        <v>14780.279907226563</v>
      </c>
      <c r="J100" s="4">
        <f t="shared" si="11"/>
        <v>52.25606026122238</v>
      </c>
      <c r="K100" s="34"/>
      <c r="L100" s="2">
        <v>38717</v>
      </c>
      <c r="M100" s="3">
        <v>8938.3462207031243</v>
      </c>
      <c r="N100" s="3">
        <v>17693.800064086914</v>
      </c>
      <c r="O100" s="4">
        <f t="shared" si="12"/>
        <v>50.516826166953678</v>
      </c>
      <c r="Q100" s="2">
        <v>38717</v>
      </c>
      <c r="R100" s="3">
        <v>1232.1383496093749</v>
      </c>
      <c r="S100" s="3">
        <v>1701.1000061035156</v>
      </c>
      <c r="T100" s="4">
        <f t="shared" si="16"/>
        <v>72.431858514401569</v>
      </c>
      <c r="V100" s="2">
        <v>38717</v>
      </c>
      <c r="W100" s="3">
        <v>120.76320434570313</v>
      </c>
      <c r="X100" s="3">
        <v>972.84999847412109</v>
      </c>
      <c r="Y100" s="4">
        <f t="shared" si="13"/>
        <v>12.413342708034714</v>
      </c>
      <c r="AB100" s="2">
        <v>38717</v>
      </c>
      <c r="AC100" s="3">
        <v>2628.629812011719</v>
      </c>
      <c r="AD100" s="3">
        <v>4465.3099899291992</v>
      </c>
      <c r="AE100" s="4">
        <f t="shared" si="14"/>
        <v>58.867801293531194</v>
      </c>
      <c r="AF100" s="34"/>
      <c r="AG100" s="2">
        <v>38717</v>
      </c>
      <c r="AH100" s="3">
        <v>1799.7816015625001</v>
      </c>
      <c r="AI100" s="3">
        <v>1975.3500061035156</v>
      </c>
      <c r="AJ100" s="4">
        <f t="shared" si="17"/>
        <v>91.112035639327857</v>
      </c>
      <c r="AL100" s="2">
        <v>38717</v>
      </c>
      <c r="AM100" s="3">
        <v>217.94</v>
      </c>
      <c r="AN100" s="3">
        <v>468</v>
      </c>
      <c r="AO100" s="4">
        <f t="shared" si="15"/>
        <v>46.568376068376068</v>
      </c>
    </row>
    <row r="101" spans="1:41">
      <c r="A101" s="2">
        <v>38748</v>
      </c>
      <c r="B101" s="3">
        <v>9076.4935290527337</v>
      </c>
      <c r="C101" s="3">
        <v>17454.229911804199</v>
      </c>
      <c r="D101" s="4">
        <f t="shared" si="10"/>
        <v>52.001684261729309</v>
      </c>
      <c r="G101" s="2">
        <v>38748</v>
      </c>
      <c r="H101" s="3">
        <v>7723.5919750976564</v>
      </c>
      <c r="I101" s="3">
        <v>14780.279907226563</v>
      </c>
      <c r="J101" s="4">
        <f t="shared" si="11"/>
        <v>52.25606026122238</v>
      </c>
      <c r="K101" s="34"/>
      <c r="L101" s="2">
        <v>38748</v>
      </c>
      <c r="M101" s="3">
        <v>8938.3462207031243</v>
      </c>
      <c r="N101" s="3">
        <v>17693.800064086914</v>
      </c>
      <c r="O101" s="4">
        <f t="shared" si="12"/>
        <v>50.516826166953678</v>
      </c>
      <c r="Q101" s="2">
        <v>38748</v>
      </c>
      <c r="R101" s="3">
        <v>1232.1383496093749</v>
      </c>
      <c r="S101" s="3">
        <v>1701.1000061035156</v>
      </c>
      <c r="T101" s="4">
        <f t="shared" si="16"/>
        <v>72.431858514401569</v>
      </c>
      <c r="V101" s="2">
        <v>38748</v>
      </c>
      <c r="W101" s="3">
        <v>120.76320434570313</v>
      </c>
      <c r="X101" s="3">
        <v>972.84999847412109</v>
      </c>
      <c r="Y101" s="4">
        <f t="shared" si="13"/>
        <v>12.413342708034714</v>
      </c>
      <c r="AB101" s="2">
        <v>38748</v>
      </c>
      <c r="AC101" s="3">
        <v>1911.9209155273438</v>
      </c>
      <c r="AD101" s="3">
        <v>3213.8499984741211</v>
      </c>
      <c r="AE101" s="4">
        <f t="shared" si="14"/>
        <v>59.490048273413201</v>
      </c>
      <c r="AF101" s="34"/>
      <c r="AG101" s="2">
        <v>38748</v>
      </c>
      <c r="AH101" s="3">
        <v>1799.7816015625001</v>
      </c>
      <c r="AI101" s="3">
        <v>1975.3500061035156</v>
      </c>
      <c r="AJ101" s="4">
        <f t="shared" si="17"/>
        <v>91.112035639327857</v>
      </c>
      <c r="AL101" s="2">
        <v>38748</v>
      </c>
      <c r="AM101" s="3">
        <v>217.94</v>
      </c>
      <c r="AN101" s="3">
        <v>468</v>
      </c>
      <c r="AO101" s="4">
        <f t="shared" si="15"/>
        <v>46.568376068376068</v>
      </c>
    </row>
    <row r="102" spans="1:41">
      <c r="A102" s="2">
        <v>38776</v>
      </c>
      <c r="B102" s="3">
        <v>8871.0435290527348</v>
      </c>
      <c r="C102" s="3">
        <v>17006.229911804199</v>
      </c>
      <c r="D102" s="4">
        <f t="shared" si="10"/>
        <v>52.163492879131624</v>
      </c>
      <c r="G102" s="2">
        <v>38776</v>
      </c>
      <c r="H102" s="3">
        <v>7388.3419750976564</v>
      </c>
      <c r="I102" s="3">
        <v>14222.279907226563</v>
      </c>
      <c r="J102" s="4">
        <f t="shared" si="11"/>
        <v>51.949068808184016</v>
      </c>
      <c r="K102" s="34"/>
      <c r="L102" s="2">
        <v>38776</v>
      </c>
      <c r="M102" s="3">
        <v>8603.0962207031243</v>
      </c>
      <c r="N102" s="3">
        <v>17135.800064086914</v>
      </c>
      <c r="O102" s="4">
        <f t="shared" si="12"/>
        <v>50.20539565429123</v>
      </c>
      <c r="Q102" s="2">
        <v>38776</v>
      </c>
      <c r="R102" s="3">
        <v>1232.1383496093749</v>
      </c>
      <c r="S102" s="3">
        <v>1701.1000061035156</v>
      </c>
      <c r="T102" s="4">
        <f t="shared" si="16"/>
        <v>72.431858514401569</v>
      </c>
      <c r="V102" s="2">
        <v>38776</v>
      </c>
      <c r="W102" s="3">
        <v>250.56320434570313</v>
      </c>
      <c r="X102" s="3">
        <v>1082.8499984741211</v>
      </c>
      <c r="Y102" s="4">
        <f t="shared" si="13"/>
        <v>23.139234861594847</v>
      </c>
      <c r="AB102" s="2">
        <v>38776</v>
      </c>
      <c r="AC102" s="3">
        <v>2035.8414160156251</v>
      </c>
      <c r="AD102" s="3">
        <v>3375.2300033569336</v>
      </c>
      <c r="AE102" s="4">
        <f t="shared" si="14"/>
        <v>60.317116581412812</v>
      </c>
      <c r="AF102" s="34"/>
      <c r="AG102" s="2">
        <v>38776</v>
      </c>
      <c r="AH102" s="3">
        <v>1799.7816015625001</v>
      </c>
      <c r="AI102" s="3">
        <v>1975.3500061035156</v>
      </c>
      <c r="AJ102" s="4">
        <f t="shared" si="17"/>
        <v>91.112035639327857</v>
      </c>
      <c r="AL102" s="2">
        <v>38776</v>
      </c>
      <c r="AM102" s="3">
        <v>217.94</v>
      </c>
      <c r="AN102" s="3">
        <v>468</v>
      </c>
      <c r="AO102" s="4">
        <f t="shared" si="15"/>
        <v>46.568376068376068</v>
      </c>
    </row>
    <row r="103" spans="1:41">
      <c r="A103" s="2">
        <v>38807</v>
      </c>
      <c r="B103" s="3">
        <v>11352.38932006836</v>
      </c>
      <c r="C103" s="3">
        <v>20505.259902954102</v>
      </c>
      <c r="D103" s="4">
        <f t="shared" si="10"/>
        <v>55.363303726927505</v>
      </c>
      <c r="G103" s="2">
        <v>38807</v>
      </c>
      <c r="H103" s="3">
        <v>9869.6877661132821</v>
      </c>
      <c r="I103" s="3">
        <v>17721.309898376465</v>
      </c>
      <c r="J103" s="4">
        <f t="shared" si="11"/>
        <v>55.693895218307155</v>
      </c>
      <c r="K103" s="34"/>
      <c r="L103" s="2">
        <v>38807</v>
      </c>
      <c r="M103" s="3">
        <v>11210.202216796875</v>
      </c>
      <c r="N103" s="3">
        <v>20801.400062561035</v>
      </c>
      <c r="O103" s="4">
        <f t="shared" si="12"/>
        <v>53.891575485696862</v>
      </c>
      <c r="Q103" s="2">
        <v>38807</v>
      </c>
      <c r="R103" s="3">
        <v>1232.1383496093749</v>
      </c>
      <c r="S103" s="3">
        <v>1701.1000061035156</v>
      </c>
      <c r="T103" s="4">
        <f t="shared" si="16"/>
        <v>72.431858514401569</v>
      </c>
      <c r="V103" s="2">
        <v>38807</v>
      </c>
      <c r="W103" s="3">
        <v>250.56320434570313</v>
      </c>
      <c r="X103" s="3">
        <v>1082.8499984741211</v>
      </c>
      <c r="Y103" s="4">
        <f t="shared" si="13"/>
        <v>23.139234861594847</v>
      </c>
      <c r="AB103" s="2">
        <v>38807</v>
      </c>
      <c r="AC103" s="3">
        <v>1912.2254199218751</v>
      </c>
      <c r="AD103" s="3">
        <v>2981.0300064086914</v>
      </c>
      <c r="AE103" s="4">
        <f t="shared" si="14"/>
        <v>64.146466684700457</v>
      </c>
      <c r="AF103" s="34"/>
      <c r="AG103" s="2">
        <v>38807</v>
      </c>
      <c r="AH103" s="3">
        <v>1799.7816015625001</v>
      </c>
      <c r="AI103" s="3">
        <v>1975.3500061035156</v>
      </c>
      <c r="AJ103" s="4">
        <f t="shared" si="17"/>
        <v>91.112035639327857</v>
      </c>
      <c r="AL103" s="2">
        <v>38807</v>
      </c>
      <c r="AM103" s="3">
        <v>217.94</v>
      </c>
      <c r="AN103" s="3">
        <v>468</v>
      </c>
      <c r="AO103" s="4">
        <f t="shared" si="15"/>
        <v>46.568376068376068</v>
      </c>
    </row>
    <row r="104" spans="1:41">
      <c r="A104" s="2">
        <v>38837</v>
      </c>
      <c r="B104" s="3">
        <v>11425.289320068359</v>
      </c>
      <c r="C104" s="3">
        <v>20418.65990447998</v>
      </c>
      <c r="D104" s="4">
        <f t="shared" si="10"/>
        <v>55.955137964571222</v>
      </c>
      <c r="G104" s="2">
        <v>38837</v>
      </c>
      <c r="H104" s="3">
        <v>9942.5877661132818</v>
      </c>
      <c r="I104" s="3">
        <v>17634.709899902344</v>
      </c>
      <c r="J104" s="4">
        <f t="shared" si="11"/>
        <v>56.380784388000279</v>
      </c>
      <c r="K104" s="34"/>
      <c r="L104" s="2">
        <v>38837</v>
      </c>
      <c r="M104" s="3">
        <v>11231.202216796875</v>
      </c>
      <c r="N104" s="3">
        <v>20576.400062561035</v>
      </c>
      <c r="O104" s="4">
        <f t="shared" si="12"/>
        <v>54.582930846257014</v>
      </c>
      <c r="Q104" s="2">
        <v>38837</v>
      </c>
      <c r="R104" s="3">
        <v>1232.1383496093749</v>
      </c>
      <c r="S104" s="3">
        <v>1701.1000061035156</v>
      </c>
      <c r="T104" s="4">
        <f t="shared" si="16"/>
        <v>72.431858514401569</v>
      </c>
      <c r="V104" s="2">
        <v>38837</v>
      </c>
      <c r="W104" s="3">
        <v>250.56320434570313</v>
      </c>
      <c r="X104" s="3">
        <v>1082.8499984741211</v>
      </c>
      <c r="Y104" s="4">
        <f t="shared" si="13"/>
        <v>23.139234861594847</v>
      </c>
      <c r="AB104" s="2">
        <v>38837</v>
      </c>
      <c r="AC104" s="3">
        <v>1927.8354150390626</v>
      </c>
      <c r="AD104" s="3">
        <v>3057.9300003051758</v>
      </c>
      <c r="AE104" s="4">
        <f t="shared" si="14"/>
        <v>63.043804627531308</v>
      </c>
      <c r="AF104" s="34"/>
      <c r="AG104" s="2">
        <v>38837</v>
      </c>
      <c r="AH104" s="3">
        <v>1799.7816015625001</v>
      </c>
      <c r="AI104" s="3">
        <v>1975.3500061035156</v>
      </c>
      <c r="AJ104" s="4">
        <f t="shared" si="17"/>
        <v>91.112035639327857</v>
      </c>
      <c r="AL104" s="2">
        <v>38837</v>
      </c>
      <c r="AM104" s="3">
        <v>60.44</v>
      </c>
      <c r="AN104" s="3">
        <v>293</v>
      </c>
      <c r="AO104" s="4">
        <f t="shared" si="15"/>
        <v>20.627986348122864</v>
      </c>
    </row>
    <row r="105" spans="1:41">
      <c r="A105" s="2">
        <v>38868</v>
      </c>
      <c r="B105" s="3">
        <v>11091.36432006836</v>
      </c>
      <c r="C105" s="3">
        <v>19425.959907531738</v>
      </c>
      <c r="D105" s="4">
        <f t="shared" si="10"/>
        <v>57.095579177881817</v>
      </c>
      <c r="G105" s="2">
        <v>38868</v>
      </c>
      <c r="H105" s="3">
        <v>9604.8002661132814</v>
      </c>
      <c r="I105" s="3">
        <v>16922.009902954102</v>
      </c>
      <c r="J105" s="4">
        <f t="shared" si="11"/>
        <v>56.759216672226131</v>
      </c>
      <c r="K105" s="34"/>
      <c r="L105" s="2">
        <v>38868</v>
      </c>
      <c r="M105" s="3">
        <v>10560.69595703125</v>
      </c>
      <c r="N105" s="3">
        <v>18537.300025939941</v>
      </c>
      <c r="O105" s="4">
        <f t="shared" si="12"/>
        <v>56.969979135328607</v>
      </c>
      <c r="Q105" s="2">
        <v>38868</v>
      </c>
      <c r="R105" s="3">
        <v>1232.1383496093749</v>
      </c>
      <c r="S105" s="3">
        <v>1701.1000061035156</v>
      </c>
      <c r="T105" s="4">
        <f t="shared" si="16"/>
        <v>72.431858514401569</v>
      </c>
      <c r="V105" s="2">
        <v>38868</v>
      </c>
      <c r="W105" s="3">
        <v>254.42570434570314</v>
      </c>
      <c r="X105" s="3">
        <v>802.84999847412109</v>
      </c>
      <c r="Y105" s="4">
        <f t="shared" si="13"/>
        <v>31.690316351654609</v>
      </c>
      <c r="AB105" s="2">
        <v>38868</v>
      </c>
      <c r="AC105" s="3">
        <v>1948.3354150390626</v>
      </c>
      <c r="AD105" s="3">
        <v>3257.9300003051758</v>
      </c>
      <c r="AE105" s="4">
        <f t="shared" si="14"/>
        <v>59.802863009842412</v>
      </c>
      <c r="AF105" s="34"/>
      <c r="AG105" s="2">
        <v>38868</v>
      </c>
      <c r="AH105" s="3">
        <v>1705.9549999999999</v>
      </c>
      <c r="AI105" s="3">
        <v>1813.5800018310547</v>
      </c>
      <c r="AJ105" s="4">
        <f t="shared" si="17"/>
        <v>94.065604951400388</v>
      </c>
      <c r="AL105" s="2">
        <v>38868</v>
      </c>
      <c r="AM105" s="3">
        <v>60.44</v>
      </c>
      <c r="AN105" s="3">
        <v>293</v>
      </c>
      <c r="AO105" s="4">
        <f t="shared" si="15"/>
        <v>20.627986348122864</v>
      </c>
    </row>
    <row r="106" spans="1:41">
      <c r="A106" s="2">
        <v>38898</v>
      </c>
      <c r="B106" s="3">
        <v>11051.339320068359</v>
      </c>
      <c r="C106" s="3">
        <v>19060.959907531738</v>
      </c>
      <c r="D106" s="4">
        <f t="shared" si="10"/>
        <v>57.978923273961335</v>
      </c>
      <c r="G106" s="2">
        <v>38898</v>
      </c>
      <c r="H106" s="3">
        <v>9194.200266113281</v>
      </c>
      <c r="I106" s="3">
        <v>16152.009902954102</v>
      </c>
      <c r="J106" s="4">
        <f t="shared" si="11"/>
        <v>56.922948421618536</v>
      </c>
      <c r="K106" s="34"/>
      <c r="L106" s="2">
        <v>38898</v>
      </c>
      <c r="M106" s="3">
        <v>10143.957968750001</v>
      </c>
      <c r="N106" s="3">
        <v>17742.500099182129</v>
      </c>
      <c r="O106" s="4">
        <f t="shared" si="12"/>
        <v>57.173216356457026</v>
      </c>
      <c r="Q106" s="2">
        <v>38898</v>
      </c>
      <c r="R106" s="3">
        <v>1602.713349609375</v>
      </c>
      <c r="S106" s="3">
        <v>2106.1000061035156</v>
      </c>
      <c r="T106" s="4">
        <f t="shared" si="16"/>
        <v>76.098634678537721</v>
      </c>
      <c r="V106" s="2">
        <v>38898</v>
      </c>
      <c r="W106" s="3">
        <v>254.42570434570314</v>
      </c>
      <c r="X106" s="3">
        <v>802.84999847412109</v>
      </c>
      <c r="Y106" s="4">
        <f t="shared" si="13"/>
        <v>31.690316351654609</v>
      </c>
      <c r="AB106" s="2">
        <v>38898</v>
      </c>
      <c r="AC106" s="3">
        <v>1765.6623388671876</v>
      </c>
      <c r="AD106" s="3">
        <v>2846.1999969482422</v>
      </c>
      <c r="AE106" s="4">
        <f t="shared" si="14"/>
        <v>62.035778960029845</v>
      </c>
      <c r="AF106" s="34"/>
      <c r="AG106" s="2">
        <v>38898</v>
      </c>
      <c r="AH106" s="3">
        <v>1705.9549999999999</v>
      </c>
      <c r="AI106" s="3">
        <v>1813.5800018310547</v>
      </c>
      <c r="AJ106" s="4">
        <f t="shared" si="17"/>
        <v>94.065604951400388</v>
      </c>
      <c r="AL106" s="2">
        <v>38898</v>
      </c>
      <c r="AM106" s="3">
        <v>45</v>
      </c>
      <c r="AN106" s="3">
        <v>100</v>
      </c>
      <c r="AO106" s="4">
        <f t="shared" si="15"/>
        <v>45</v>
      </c>
    </row>
    <row r="107" spans="1:41">
      <c r="A107" s="2">
        <v>38929</v>
      </c>
      <c r="B107" s="3">
        <v>10876.598615722656</v>
      </c>
      <c r="C107" s="3">
        <v>18715.609909057617</v>
      </c>
      <c r="D107" s="4">
        <f t="shared" si="10"/>
        <v>58.11511710584869</v>
      </c>
      <c r="G107" s="2">
        <v>38929</v>
      </c>
      <c r="H107" s="3">
        <v>9108.1302661132813</v>
      </c>
      <c r="I107" s="3">
        <v>16002.009902954102</v>
      </c>
      <c r="J107" s="4">
        <f t="shared" si="11"/>
        <v>56.918664101262969</v>
      </c>
      <c r="K107" s="34"/>
      <c r="L107" s="2">
        <v>38929</v>
      </c>
      <c r="M107" s="3">
        <v>10058.461767578125</v>
      </c>
      <c r="N107" s="3">
        <v>17593.500099182129</v>
      </c>
      <c r="O107" s="4">
        <f t="shared" si="12"/>
        <v>57.171465091506803</v>
      </c>
      <c r="Q107" s="2">
        <v>38929</v>
      </c>
      <c r="R107" s="3">
        <v>1533.713349609375</v>
      </c>
      <c r="S107" s="3">
        <v>2006.1000061035156</v>
      </c>
      <c r="T107" s="4">
        <f t="shared" si="16"/>
        <v>76.452487161312263</v>
      </c>
      <c r="V107" s="2">
        <v>38929</v>
      </c>
      <c r="W107" s="3">
        <v>234.755</v>
      </c>
      <c r="X107" s="3">
        <v>707.5</v>
      </c>
      <c r="Y107" s="4">
        <f t="shared" si="13"/>
        <v>33.180918727915191</v>
      </c>
      <c r="AB107" s="2">
        <v>38929</v>
      </c>
      <c r="AC107" s="3">
        <v>1681.2323388671875</v>
      </c>
      <c r="AD107" s="3">
        <v>2721.1999969482422</v>
      </c>
      <c r="AE107" s="4">
        <f t="shared" si="14"/>
        <v>61.782755429687185</v>
      </c>
      <c r="AF107" s="34"/>
      <c r="AG107" s="2">
        <v>38929</v>
      </c>
      <c r="AH107" s="3">
        <v>1774.9549999999999</v>
      </c>
      <c r="AI107" s="3">
        <v>1913.5800018310547</v>
      </c>
      <c r="AJ107" s="4">
        <f t="shared" si="17"/>
        <v>92.755724782950892</v>
      </c>
      <c r="AL107" s="2">
        <v>38929</v>
      </c>
      <c r="AM107" s="3">
        <v>64.670704345703129</v>
      </c>
      <c r="AN107" s="3">
        <v>195.34999847412109</v>
      </c>
      <c r="AO107" s="4">
        <f t="shared" si="15"/>
        <v>33.105044715047875</v>
      </c>
    </row>
    <row r="108" spans="1:41">
      <c r="A108" s="2">
        <v>38960</v>
      </c>
      <c r="B108" s="3">
        <v>10310.536115722656</v>
      </c>
      <c r="C108" s="3">
        <v>17902.109909057617</v>
      </c>
      <c r="D108" s="4">
        <f t="shared" si="10"/>
        <v>57.593971705569821</v>
      </c>
      <c r="G108" s="2">
        <v>38960</v>
      </c>
      <c r="H108" s="3">
        <v>8979.6027661132812</v>
      </c>
      <c r="I108" s="3">
        <v>15887.009902954102</v>
      </c>
      <c r="J108" s="4">
        <f t="shared" si="11"/>
        <v>56.521666575178344</v>
      </c>
      <c r="K108" s="34"/>
      <c r="L108" s="2">
        <v>38960</v>
      </c>
      <c r="M108" s="3">
        <v>10058.461767578125</v>
      </c>
      <c r="N108" s="3">
        <v>17593.500099182129</v>
      </c>
      <c r="O108" s="4">
        <f t="shared" si="12"/>
        <v>57.171465091506803</v>
      </c>
      <c r="Q108" s="2">
        <v>38960</v>
      </c>
      <c r="R108" s="3">
        <v>1049.213349609375</v>
      </c>
      <c r="S108" s="3">
        <v>1356.1000061035156</v>
      </c>
      <c r="T108" s="4">
        <f t="shared" si="16"/>
        <v>77.369909659102603</v>
      </c>
      <c r="V108" s="2">
        <v>38960</v>
      </c>
      <c r="W108" s="3">
        <v>281.72000000000003</v>
      </c>
      <c r="X108" s="3">
        <v>659</v>
      </c>
      <c r="Y108" s="4">
        <f t="shared" si="13"/>
        <v>42.749620637329286</v>
      </c>
      <c r="AB108" s="2">
        <v>38960</v>
      </c>
      <c r="AC108" s="3">
        <v>1823.7323388671875</v>
      </c>
      <c r="AD108" s="3">
        <v>2971.1999969482422</v>
      </c>
      <c r="AE108" s="4">
        <f t="shared" si="14"/>
        <v>61.38032918485348</v>
      </c>
      <c r="AF108" s="34"/>
      <c r="AG108" s="2">
        <v>38960</v>
      </c>
      <c r="AH108" s="3">
        <v>2259.4549999999999</v>
      </c>
      <c r="AI108" s="3">
        <v>2563.5800018310547</v>
      </c>
      <c r="AJ108" s="4">
        <f t="shared" si="17"/>
        <v>88.136707197987533</v>
      </c>
      <c r="AL108" s="2">
        <v>38960</v>
      </c>
      <c r="AM108" s="3">
        <v>99.823204345703118</v>
      </c>
      <c r="AN108" s="3">
        <v>758.84999847412109</v>
      </c>
      <c r="AO108" s="4">
        <f t="shared" si="15"/>
        <v>13.15453706877847</v>
      </c>
    </row>
    <row r="109" spans="1:41">
      <c r="A109" s="2">
        <v>38990</v>
      </c>
      <c r="B109" s="3">
        <v>5241.1922473144532</v>
      </c>
      <c r="C109" s="3">
        <v>8230.2999782562256</v>
      </c>
      <c r="D109" s="4">
        <f t="shared" si="10"/>
        <v>63.681667268037025</v>
      </c>
      <c r="G109" s="2">
        <v>38990</v>
      </c>
      <c r="H109" s="3">
        <v>3889.327247314453</v>
      </c>
      <c r="I109" s="3">
        <v>6390.2999782562256</v>
      </c>
      <c r="J109" s="4">
        <f t="shared" si="11"/>
        <v>60.862983906050786</v>
      </c>
      <c r="K109" s="34"/>
      <c r="L109" s="2">
        <v>38990</v>
      </c>
      <c r="M109" s="3">
        <v>4486.1449902343747</v>
      </c>
      <c r="N109" s="3">
        <v>7284.4000473022461</v>
      </c>
      <c r="O109" s="4">
        <f t="shared" si="12"/>
        <v>61.585648249725168</v>
      </c>
      <c r="Q109" s="2">
        <v>38990</v>
      </c>
      <c r="R109" s="3">
        <v>1070.145</v>
      </c>
      <c r="S109" s="3">
        <v>1181</v>
      </c>
      <c r="T109" s="4">
        <f t="shared" si="16"/>
        <v>90.61346316680779</v>
      </c>
      <c r="V109" s="2">
        <v>38990</v>
      </c>
      <c r="W109" s="3">
        <v>281.72000000000003</v>
      </c>
      <c r="X109" s="3">
        <v>659</v>
      </c>
      <c r="Y109" s="4">
        <f t="shared" si="13"/>
        <v>42.749620637329286</v>
      </c>
      <c r="AB109" s="2">
        <v>38990</v>
      </c>
      <c r="AC109" s="3">
        <v>7566.9966967773435</v>
      </c>
      <c r="AD109" s="3">
        <v>13430.129936218262</v>
      </c>
      <c r="AE109" s="4">
        <f t="shared" si="14"/>
        <v>56.343436234155341</v>
      </c>
      <c r="AF109" s="34"/>
      <c r="AG109" s="2">
        <v>38990</v>
      </c>
      <c r="AH109" s="3">
        <v>2212.7433496093749</v>
      </c>
      <c r="AI109" s="3">
        <v>2710.1000061035156</v>
      </c>
      <c r="AJ109" s="4">
        <f t="shared" si="17"/>
        <v>81.648033084608485</v>
      </c>
      <c r="AL109" s="2">
        <v>38990</v>
      </c>
      <c r="AM109" s="3">
        <v>99.823204345703118</v>
      </c>
      <c r="AN109" s="3">
        <v>758.84999847412109</v>
      </c>
      <c r="AO109" s="4">
        <f t="shared" si="15"/>
        <v>13.15453706877847</v>
      </c>
    </row>
    <row r="110" spans="1:41">
      <c r="A110" s="2">
        <v>39021</v>
      </c>
      <c r="B110" s="3">
        <v>4352.4046472167965</v>
      </c>
      <c r="C110" s="3">
        <v>7614.5799770355225</v>
      </c>
      <c r="D110" s="4">
        <f t="shared" si="10"/>
        <v>57.158827674579861</v>
      </c>
      <c r="G110" s="2">
        <v>39021</v>
      </c>
      <c r="H110" s="3">
        <v>2975.077247314453</v>
      </c>
      <c r="I110" s="3">
        <v>5240.2999782562256</v>
      </c>
      <c r="J110" s="4">
        <f t="shared" si="11"/>
        <v>56.773033216782501</v>
      </c>
      <c r="K110" s="34"/>
      <c r="L110" s="2">
        <v>39021</v>
      </c>
      <c r="M110" s="3">
        <v>3584.0507519531252</v>
      </c>
      <c r="N110" s="3">
        <v>6184.3000564575195</v>
      </c>
      <c r="O110" s="4">
        <f t="shared" si="12"/>
        <v>57.954024210237542</v>
      </c>
      <c r="Q110" s="2">
        <v>39021</v>
      </c>
      <c r="R110" s="3">
        <v>1070.145</v>
      </c>
      <c r="S110" s="3">
        <v>1181</v>
      </c>
      <c r="T110" s="4">
        <f t="shared" si="16"/>
        <v>90.61346316680779</v>
      </c>
      <c r="V110" s="2">
        <v>39021</v>
      </c>
      <c r="W110" s="3">
        <v>307.18239990234378</v>
      </c>
      <c r="X110" s="3">
        <v>1193.2799987792969</v>
      </c>
      <c r="Y110" s="4">
        <f t="shared" si="13"/>
        <v>25.742692428984448</v>
      </c>
      <c r="AB110" s="2">
        <v>39021</v>
      </c>
      <c r="AC110" s="3">
        <v>7514.6489477539062</v>
      </c>
      <c r="AD110" s="3">
        <v>13311.829933166504</v>
      </c>
      <c r="AE110" s="4">
        <f t="shared" si="14"/>
        <v>56.450908593950054</v>
      </c>
      <c r="AF110" s="34"/>
      <c r="AG110" s="2">
        <v>39021</v>
      </c>
      <c r="AH110" s="3">
        <v>2212.7433496093749</v>
      </c>
      <c r="AI110" s="3">
        <v>2710.1000061035156</v>
      </c>
      <c r="AJ110" s="4">
        <f t="shared" si="17"/>
        <v>81.648033084608485</v>
      </c>
      <c r="AL110" s="2">
        <v>39021</v>
      </c>
      <c r="AM110" s="3">
        <v>99.823204345703118</v>
      </c>
      <c r="AN110" s="3">
        <v>758.84999847412109</v>
      </c>
      <c r="AO110" s="4">
        <f t="shared" si="15"/>
        <v>13.15453706877847</v>
      </c>
    </row>
    <row r="111" spans="1:41">
      <c r="A111" s="2">
        <v>39051</v>
      </c>
      <c r="B111" s="3">
        <v>4371.9046472167965</v>
      </c>
      <c r="C111" s="3">
        <v>7764.5799770355225</v>
      </c>
      <c r="D111" s="4">
        <f t="shared" si="10"/>
        <v>56.305745579891209</v>
      </c>
      <c r="G111" s="2">
        <v>39051</v>
      </c>
      <c r="H111" s="3">
        <v>2975.077247314453</v>
      </c>
      <c r="I111" s="3">
        <v>5240.2999782562256</v>
      </c>
      <c r="J111" s="4">
        <f t="shared" si="11"/>
        <v>56.773033216782501</v>
      </c>
      <c r="K111" s="34"/>
      <c r="L111" s="2">
        <v>39051</v>
      </c>
      <c r="M111" s="3">
        <v>3584.0507519531252</v>
      </c>
      <c r="N111" s="3">
        <v>6184.3000564575195</v>
      </c>
      <c r="O111" s="4">
        <f t="shared" si="12"/>
        <v>57.954024210237542</v>
      </c>
      <c r="Q111" s="2">
        <v>39051</v>
      </c>
      <c r="R111" s="3">
        <v>1070.145</v>
      </c>
      <c r="S111" s="3">
        <v>1181</v>
      </c>
      <c r="T111" s="4">
        <f t="shared" si="16"/>
        <v>90.61346316680779</v>
      </c>
      <c r="V111" s="2">
        <v>39051</v>
      </c>
      <c r="W111" s="3">
        <v>326.68239990234378</v>
      </c>
      <c r="X111" s="3">
        <v>1343.2799987792969</v>
      </c>
      <c r="Y111" s="4">
        <f t="shared" si="13"/>
        <v>24.31975464528734</v>
      </c>
      <c r="AB111" s="2">
        <v>39051</v>
      </c>
      <c r="AC111" s="3">
        <v>7514.6489477539062</v>
      </c>
      <c r="AD111" s="3">
        <v>13311.829933166504</v>
      </c>
      <c r="AE111" s="4">
        <f t="shared" si="14"/>
        <v>56.450908593950054</v>
      </c>
      <c r="AF111" s="34"/>
      <c r="AG111" s="2">
        <v>39051</v>
      </c>
      <c r="AH111" s="3">
        <v>695.36834960937495</v>
      </c>
      <c r="AI111" s="3">
        <v>1085.1000061035156</v>
      </c>
      <c r="AJ111" s="4">
        <f t="shared" si="17"/>
        <v>64.083342152616169</v>
      </c>
      <c r="AL111" s="2">
        <v>39051</v>
      </c>
      <c r="AM111" s="3">
        <v>99.823204345703118</v>
      </c>
      <c r="AN111" s="3">
        <v>758.84999847412109</v>
      </c>
      <c r="AO111" s="4">
        <f t="shared" si="15"/>
        <v>13.15453706877847</v>
      </c>
    </row>
    <row r="112" spans="1:41">
      <c r="A112" s="2">
        <v>39082</v>
      </c>
      <c r="B112" s="3">
        <v>3182.1695300292968</v>
      </c>
      <c r="C112" s="3">
        <v>5130.3300075531006</v>
      </c>
      <c r="D112" s="4">
        <f t="shared" si="10"/>
        <v>62.02660502042491</v>
      </c>
      <c r="G112" s="2">
        <v>39082</v>
      </c>
      <c r="H112" s="3">
        <v>2351.6521301269531</v>
      </c>
      <c r="I112" s="3">
        <v>3396.0500087738037</v>
      </c>
      <c r="J112" s="4">
        <f t="shared" si="11"/>
        <v>69.246687299992189</v>
      </c>
      <c r="K112" s="34"/>
      <c r="L112" s="2">
        <v>39082</v>
      </c>
      <c r="M112" s="3">
        <v>3132.3354980468748</v>
      </c>
      <c r="N112" s="3">
        <v>4231.8000106811523</v>
      </c>
      <c r="O112" s="4">
        <f t="shared" si="12"/>
        <v>74.018986959232336</v>
      </c>
      <c r="Q112" s="2">
        <v>39082</v>
      </c>
      <c r="R112" s="3">
        <v>533.375</v>
      </c>
      <c r="S112" s="3">
        <v>565</v>
      </c>
      <c r="T112" s="4">
        <f t="shared" si="16"/>
        <v>94.402654867256643</v>
      </c>
      <c r="V112" s="2">
        <v>39082</v>
      </c>
      <c r="W112" s="3">
        <v>297.14239990234375</v>
      </c>
      <c r="X112" s="3">
        <v>1169.2799987792969</v>
      </c>
      <c r="Y112" s="4">
        <f t="shared" si="13"/>
        <v>25.412424758189147</v>
      </c>
      <c r="AB112" s="2">
        <v>39082</v>
      </c>
      <c r="AC112" s="3">
        <v>7723.5919750976564</v>
      </c>
      <c r="AD112" s="3">
        <v>14780.279907226563</v>
      </c>
      <c r="AE112" s="4">
        <f t="shared" si="14"/>
        <v>52.25606026122238</v>
      </c>
      <c r="AF112" s="34"/>
      <c r="AG112" s="2">
        <v>39082</v>
      </c>
      <c r="AH112" s="3">
        <v>1232.1383496093749</v>
      </c>
      <c r="AI112" s="3">
        <v>1701.1000061035156</v>
      </c>
      <c r="AJ112" s="4">
        <f t="shared" si="17"/>
        <v>72.431858514401569</v>
      </c>
      <c r="AL112" s="2">
        <v>39082</v>
      </c>
      <c r="AM112" s="3">
        <v>120.76320434570313</v>
      </c>
      <c r="AN112" s="3">
        <v>972.84999847412109</v>
      </c>
      <c r="AO112" s="4">
        <f t="shared" si="15"/>
        <v>12.413342708034714</v>
      </c>
    </row>
    <row r="113" spans="1:41">
      <c r="A113" s="2">
        <v>39113</v>
      </c>
      <c r="B113" s="3">
        <v>3941.640037841797</v>
      </c>
      <c r="C113" s="3">
        <v>5867.6800136566162</v>
      </c>
      <c r="D113" s="4">
        <f t="shared" si="10"/>
        <v>67.175442912154466</v>
      </c>
      <c r="G113" s="2">
        <v>39113</v>
      </c>
      <c r="H113" s="3">
        <v>2351.6521301269531</v>
      </c>
      <c r="I113" s="3">
        <v>3396.0500087738037</v>
      </c>
      <c r="J113" s="4">
        <f t="shared" si="11"/>
        <v>69.246687299992189</v>
      </c>
      <c r="K113" s="34"/>
      <c r="L113" s="2">
        <v>39113</v>
      </c>
      <c r="M113" s="3">
        <v>3132.3354980468748</v>
      </c>
      <c r="N113" s="3">
        <v>4231.8000106811523</v>
      </c>
      <c r="O113" s="4">
        <f t="shared" si="12"/>
        <v>74.018986959232336</v>
      </c>
      <c r="Q113" s="2">
        <v>39113</v>
      </c>
      <c r="R113" s="3">
        <v>533.375</v>
      </c>
      <c r="S113" s="3">
        <v>565</v>
      </c>
      <c r="T113" s="4">
        <f t="shared" si="16"/>
        <v>94.402654867256643</v>
      </c>
      <c r="V113" s="2">
        <v>39113</v>
      </c>
      <c r="W113" s="3">
        <v>1056.6129077148437</v>
      </c>
      <c r="X113" s="3">
        <v>1906.6300048828125</v>
      </c>
      <c r="Y113" s="4">
        <f t="shared" si="13"/>
        <v>55.417826479647083</v>
      </c>
      <c r="AB113" s="2">
        <v>39113</v>
      </c>
      <c r="AC113" s="3">
        <v>7723.5919750976564</v>
      </c>
      <c r="AD113" s="3">
        <v>14780.279907226563</v>
      </c>
      <c r="AE113" s="4">
        <f t="shared" si="14"/>
        <v>52.25606026122238</v>
      </c>
      <c r="AF113" s="34"/>
      <c r="AG113" s="2">
        <v>39113</v>
      </c>
      <c r="AH113" s="3">
        <v>1232.1383496093749</v>
      </c>
      <c r="AI113" s="3">
        <v>1701.1000061035156</v>
      </c>
      <c r="AJ113" s="4">
        <f t="shared" si="17"/>
        <v>72.431858514401569</v>
      </c>
      <c r="AL113" s="2">
        <v>39113</v>
      </c>
      <c r="AM113" s="3">
        <v>120.76320434570313</v>
      </c>
      <c r="AN113" s="3">
        <v>972.84999847412109</v>
      </c>
      <c r="AO113" s="4">
        <f t="shared" si="15"/>
        <v>12.413342708034714</v>
      </c>
    </row>
    <row r="114" spans="1:41">
      <c r="A114" s="2">
        <v>39141</v>
      </c>
      <c r="B114" s="3">
        <v>3811.8400378417969</v>
      </c>
      <c r="C114" s="3">
        <v>5757.6800136566162</v>
      </c>
      <c r="D114" s="4">
        <f t="shared" si="10"/>
        <v>66.204443956602489</v>
      </c>
      <c r="G114" s="2">
        <v>39141</v>
      </c>
      <c r="H114" s="3">
        <v>2351.6521301269531</v>
      </c>
      <c r="I114" s="3">
        <v>3396.0500087738037</v>
      </c>
      <c r="J114" s="4">
        <f t="shared" si="11"/>
        <v>69.246687299992189</v>
      </c>
      <c r="K114" s="34"/>
      <c r="L114" s="2">
        <v>39141</v>
      </c>
      <c r="M114" s="3">
        <v>3132.3354980468748</v>
      </c>
      <c r="N114" s="3">
        <v>4231.8000106811523</v>
      </c>
      <c r="O114" s="4">
        <f t="shared" si="12"/>
        <v>74.018986959232336</v>
      </c>
      <c r="Q114" s="2">
        <v>39141</v>
      </c>
      <c r="R114" s="3">
        <v>533.375</v>
      </c>
      <c r="S114" s="3">
        <v>565</v>
      </c>
      <c r="T114" s="4">
        <f t="shared" si="16"/>
        <v>94.402654867256643</v>
      </c>
      <c r="V114" s="2">
        <v>39141</v>
      </c>
      <c r="W114" s="3">
        <v>926.81290771484373</v>
      </c>
      <c r="X114" s="3">
        <v>1796.6300048828125</v>
      </c>
      <c r="Y114" s="4">
        <f t="shared" si="13"/>
        <v>51.586186649225887</v>
      </c>
      <c r="AB114" s="2">
        <v>39141</v>
      </c>
      <c r="AC114" s="3">
        <v>7388.3419750976564</v>
      </c>
      <c r="AD114" s="3">
        <v>14222.279907226563</v>
      </c>
      <c r="AE114" s="4">
        <f t="shared" si="14"/>
        <v>51.949068808184016</v>
      </c>
      <c r="AF114" s="34"/>
      <c r="AG114" s="2">
        <v>39141</v>
      </c>
      <c r="AH114" s="3">
        <v>1232.1383496093749</v>
      </c>
      <c r="AI114" s="3">
        <v>1701.1000061035156</v>
      </c>
      <c r="AJ114" s="4">
        <f t="shared" si="17"/>
        <v>72.431858514401569</v>
      </c>
      <c r="AL114" s="2">
        <v>39141</v>
      </c>
      <c r="AM114" s="3">
        <v>250.56320434570313</v>
      </c>
      <c r="AN114" s="3">
        <v>1082.8499984741211</v>
      </c>
      <c r="AO114" s="4">
        <f t="shared" si="15"/>
        <v>23.139234861594847</v>
      </c>
    </row>
    <row r="115" spans="1:41">
      <c r="A115" s="2">
        <v>39172</v>
      </c>
      <c r="B115" s="3">
        <v>2665.494246826172</v>
      </c>
      <c r="C115" s="3">
        <v>4258.6500225067139</v>
      </c>
      <c r="D115" s="4">
        <f t="shared" si="10"/>
        <v>62.590122051335342</v>
      </c>
      <c r="G115" s="2">
        <v>39172</v>
      </c>
      <c r="H115" s="3">
        <v>1205.306339111328</v>
      </c>
      <c r="I115" s="3">
        <v>1897.0200176239014</v>
      </c>
      <c r="J115" s="4">
        <f t="shared" si="11"/>
        <v>63.536827651456505</v>
      </c>
      <c r="K115" s="34"/>
      <c r="L115" s="2">
        <v>39172</v>
      </c>
      <c r="M115" s="3">
        <v>1860.229501953125</v>
      </c>
      <c r="N115" s="3">
        <v>2566.2000122070313</v>
      </c>
      <c r="O115" s="4">
        <f t="shared" si="12"/>
        <v>72.48965369434535</v>
      </c>
      <c r="Q115" s="2">
        <v>39172</v>
      </c>
      <c r="R115" s="3">
        <v>533.375</v>
      </c>
      <c r="S115" s="3">
        <v>565</v>
      </c>
      <c r="T115" s="4">
        <f t="shared" si="16"/>
        <v>94.402654867256643</v>
      </c>
      <c r="V115" s="2">
        <v>39172</v>
      </c>
      <c r="W115" s="3">
        <v>926.81290771484373</v>
      </c>
      <c r="X115" s="3">
        <v>1796.6300048828125</v>
      </c>
      <c r="Y115" s="4">
        <f t="shared" si="13"/>
        <v>51.586186649225887</v>
      </c>
      <c r="AB115" s="2">
        <v>39172</v>
      </c>
      <c r="AC115" s="3">
        <v>9869.6877661132821</v>
      </c>
      <c r="AD115" s="3">
        <v>17721.309898376465</v>
      </c>
      <c r="AE115" s="4">
        <f t="shared" si="14"/>
        <v>55.693895218307155</v>
      </c>
      <c r="AF115" s="34"/>
      <c r="AG115" s="2">
        <v>39172</v>
      </c>
      <c r="AH115" s="3">
        <v>1232.1383496093749</v>
      </c>
      <c r="AI115" s="3">
        <v>1701.1000061035156</v>
      </c>
      <c r="AJ115" s="4">
        <f t="shared" si="17"/>
        <v>72.431858514401569</v>
      </c>
      <c r="AL115" s="2">
        <v>39172</v>
      </c>
      <c r="AM115" s="3">
        <v>250.56320434570313</v>
      </c>
      <c r="AN115" s="3">
        <v>1082.8499984741211</v>
      </c>
      <c r="AO115" s="4">
        <f t="shared" si="15"/>
        <v>23.139234861594847</v>
      </c>
    </row>
    <row r="116" spans="1:41">
      <c r="A116" s="2">
        <v>39202</v>
      </c>
      <c r="B116" s="3">
        <v>2888.9297351074219</v>
      </c>
      <c r="C116" s="3">
        <v>4558.6500225067139</v>
      </c>
      <c r="D116" s="4">
        <f t="shared" si="10"/>
        <v>63.372483538862568</v>
      </c>
      <c r="G116" s="2">
        <v>39202</v>
      </c>
      <c r="H116" s="3">
        <v>1240.5743273925782</v>
      </c>
      <c r="I116" s="3">
        <v>1972.0200176239014</v>
      </c>
      <c r="J116" s="4">
        <f t="shared" si="11"/>
        <v>62.908810068132759</v>
      </c>
      <c r="K116" s="34"/>
      <c r="L116" s="2">
        <v>39202</v>
      </c>
      <c r="M116" s="3">
        <v>1895.4974902343749</v>
      </c>
      <c r="N116" s="3">
        <v>2641.2000122070313</v>
      </c>
      <c r="O116" s="4">
        <f t="shared" si="12"/>
        <v>71.766525877397115</v>
      </c>
      <c r="Q116" s="2">
        <v>39202</v>
      </c>
      <c r="R116" s="3">
        <v>533.375</v>
      </c>
      <c r="S116" s="3">
        <v>565</v>
      </c>
      <c r="T116" s="4">
        <f t="shared" si="16"/>
        <v>94.402654867256643</v>
      </c>
      <c r="V116" s="2">
        <v>39202</v>
      </c>
      <c r="W116" s="3">
        <v>1114.9804077148438</v>
      </c>
      <c r="X116" s="3">
        <v>2021.6300048828125</v>
      </c>
      <c r="Y116" s="4">
        <f t="shared" si="13"/>
        <v>55.15254547181474</v>
      </c>
      <c r="AB116" s="2">
        <v>39202</v>
      </c>
      <c r="AC116" s="3">
        <v>9942.5877661132818</v>
      </c>
      <c r="AD116" s="3">
        <v>17634.709899902344</v>
      </c>
      <c r="AE116" s="4">
        <f t="shared" si="14"/>
        <v>56.380784388000279</v>
      </c>
      <c r="AF116" s="34"/>
      <c r="AG116" s="2">
        <v>39202</v>
      </c>
      <c r="AH116" s="3">
        <v>1232.1383496093749</v>
      </c>
      <c r="AI116" s="3">
        <v>1701.1000061035156</v>
      </c>
      <c r="AJ116" s="4">
        <f t="shared" si="17"/>
        <v>72.431858514401569</v>
      </c>
      <c r="AL116" s="2">
        <v>39202</v>
      </c>
      <c r="AM116" s="3">
        <v>250.56320434570313</v>
      </c>
      <c r="AN116" s="3">
        <v>1082.8499984741211</v>
      </c>
      <c r="AO116" s="4">
        <f t="shared" si="15"/>
        <v>23.139234861594847</v>
      </c>
    </row>
    <row r="117" spans="1:41">
      <c r="A117" s="2">
        <v>39233</v>
      </c>
      <c r="B117" s="3">
        <v>3383.3797351074218</v>
      </c>
      <c r="C117" s="3">
        <v>5027.1500225067139</v>
      </c>
      <c r="D117" s="4">
        <f t="shared" si="10"/>
        <v>67.302143758589267</v>
      </c>
      <c r="G117" s="2">
        <v>39233</v>
      </c>
      <c r="H117" s="3">
        <v>1450.1843273925781</v>
      </c>
      <c r="I117" s="3">
        <v>2066.0200176239014</v>
      </c>
      <c r="J117" s="4">
        <f t="shared" si="11"/>
        <v>70.192172148477695</v>
      </c>
      <c r="K117" s="34"/>
      <c r="L117" s="2">
        <v>39233</v>
      </c>
      <c r="M117" s="3">
        <v>2178.4224902343749</v>
      </c>
      <c r="N117" s="3">
        <v>2821.2000122070313</v>
      </c>
      <c r="O117" s="4">
        <f t="shared" si="12"/>
        <v>77.21616619908454</v>
      </c>
      <c r="Q117" s="2">
        <v>39233</v>
      </c>
      <c r="R117" s="3">
        <v>533.375</v>
      </c>
      <c r="S117" s="3">
        <v>565</v>
      </c>
      <c r="T117" s="4">
        <f t="shared" si="16"/>
        <v>94.402654867256643</v>
      </c>
      <c r="V117" s="2">
        <v>39233</v>
      </c>
      <c r="W117" s="3">
        <v>1399.8204077148437</v>
      </c>
      <c r="X117" s="3">
        <v>2396.1300048828125</v>
      </c>
      <c r="Y117" s="4">
        <f t="shared" si="13"/>
        <v>58.420052537312337</v>
      </c>
      <c r="AB117" s="2">
        <v>39233</v>
      </c>
      <c r="AC117" s="3">
        <v>9604.8002661132814</v>
      </c>
      <c r="AD117" s="3">
        <v>16922.009902954102</v>
      </c>
      <c r="AE117" s="4">
        <f t="shared" si="14"/>
        <v>56.759216672226131</v>
      </c>
      <c r="AF117" s="34"/>
      <c r="AG117" s="2">
        <v>39233</v>
      </c>
      <c r="AH117" s="3">
        <v>1232.1383496093749</v>
      </c>
      <c r="AI117" s="3">
        <v>1701.1000061035156</v>
      </c>
      <c r="AJ117" s="4">
        <f t="shared" si="17"/>
        <v>72.431858514401569</v>
      </c>
      <c r="AL117" s="2">
        <v>39233</v>
      </c>
      <c r="AM117" s="3">
        <v>254.42570434570314</v>
      </c>
      <c r="AN117" s="3">
        <v>802.84999847412109</v>
      </c>
      <c r="AO117" s="4">
        <f t="shared" si="15"/>
        <v>31.690316351654609</v>
      </c>
    </row>
    <row r="118" spans="1:41">
      <c r="A118" s="2">
        <v>39263</v>
      </c>
      <c r="B118" s="3">
        <v>3012.8047351074219</v>
      </c>
      <c r="C118" s="3">
        <v>4622.1500225067139</v>
      </c>
      <c r="D118" s="4">
        <f t="shared" si="10"/>
        <v>65.181889822639263</v>
      </c>
      <c r="G118" s="2">
        <v>39263</v>
      </c>
      <c r="H118" s="3">
        <v>1450.1843273925781</v>
      </c>
      <c r="I118" s="3">
        <v>2066.0200176239014</v>
      </c>
      <c r="J118" s="4">
        <f t="shared" si="11"/>
        <v>70.192172148477695</v>
      </c>
      <c r="K118" s="34"/>
      <c r="L118" s="2">
        <v>39263</v>
      </c>
      <c r="M118" s="3">
        <v>2178.4224902343749</v>
      </c>
      <c r="N118" s="3">
        <v>2821.2000122070313</v>
      </c>
      <c r="O118" s="4">
        <f t="shared" si="12"/>
        <v>77.21616619908454</v>
      </c>
      <c r="Q118" s="2">
        <v>39263</v>
      </c>
      <c r="R118" s="3">
        <v>162.80000000000001</v>
      </c>
      <c r="S118" s="3">
        <v>160</v>
      </c>
      <c r="T118" s="4">
        <f t="shared" si="16"/>
        <v>101.75</v>
      </c>
      <c r="V118" s="2">
        <v>39263</v>
      </c>
      <c r="W118" s="3">
        <v>1399.8204077148437</v>
      </c>
      <c r="X118" s="3">
        <v>2396.1300048828125</v>
      </c>
      <c r="Y118" s="4">
        <f t="shared" si="13"/>
        <v>58.420052537312337</v>
      </c>
      <c r="AB118" s="2">
        <v>39263</v>
      </c>
      <c r="AC118" s="3">
        <v>9194.200266113281</v>
      </c>
      <c r="AD118" s="3">
        <v>16152.009902954102</v>
      </c>
      <c r="AE118" s="4">
        <f t="shared" si="14"/>
        <v>56.922948421618536</v>
      </c>
      <c r="AF118" s="34"/>
      <c r="AG118" s="2">
        <v>39263</v>
      </c>
      <c r="AH118" s="3">
        <v>1602.713349609375</v>
      </c>
      <c r="AI118" s="3">
        <v>2106.1000061035156</v>
      </c>
      <c r="AJ118" s="4">
        <f t="shared" si="17"/>
        <v>76.098634678537721</v>
      </c>
      <c r="AL118" s="2">
        <v>39263</v>
      </c>
      <c r="AM118" s="3">
        <v>254.42570434570314</v>
      </c>
      <c r="AN118" s="3">
        <v>802.84999847412109</v>
      </c>
      <c r="AO118" s="4">
        <f t="shared" si="15"/>
        <v>31.690316351654609</v>
      </c>
    </row>
    <row r="119" spans="1:41">
      <c r="A119" s="2">
        <v>39294</v>
      </c>
      <c r="B119" s="3">
        <v>3105.9297351074219</v>
      </c>
      <c r="C119" s="3">
        <v>4747.1500225067139</v>
      </c>
      <c r="D119" s="4">
        <f t="shared" si="10"/>
        <v>65.42725046358126</v>
      </c>
      <c r="G119" s="2">
        <v>39294</v>
      </c>
      <c r="H119" s="3">
        <v>1450.1843273925781</v>
      </c>
      <c r="I119" s="3">
        <v>2066.0200176239014</v>
      </c>
      <c r="J119" s="4">
        <f t="shared" si="11"/>
        <v>70.192172148477695</v>
      </c>
      <c r="K119" s="34"/>
      <c r="L119" s="2">
        <v>39294</v>
      </c>
      <c r="M119" s="3">
        <v>2178.4224902343749</v>
      </c>
      <c r="N119" s="3">
        <v>2821.2000122070313</v>
      </c>
      <c r="O119" s="4">
        <f t="shared" si="12"/>
        <v>77.21616619908454</v>
      </c>
      <c r="Q119" s="2">
        <v>39294</v>
      </c>
      <c r="R119" s="3">
        <v>255.92500000000001</v>
      </c>
      <c r="S119" s="3">
        <v>285</v>
      </c>
      <c r="T119" s="4">
        <f t="shared" si="16"/>
        <v>89.798245614035082</v>
      </c>
      <c r="V119" s="2">
        <v>39294</v>
      </c>
      <c r="W119" s="3">
        <v>1399.8204077148437</v>
      </c>
      <c r="X119" s="3">
        <v>2396.1300048828125</v>
      </c>
      <c r="Y119" s="4">
        <f t="shared" si="13"/>
        <v>58.420052537312337</v>
      </c>
      <c r="AB119" s="2">
        <v>39294</v>
      </c>
      <c r="AC119" s="3">
        <v>9108.1302661132813</v>
      </c>
      <c r="AD119" s="3">
        <v>16002.009902954102</v>
      </c>
      <c r="AE119" s="4">
        <f t="shared" si="14"/>
        <v>56.918664101262969</v>
      </c>
      <c r="AF119" s="34"/>
      <c r="AG119" s="2">
        <v>39294</v>
      </c>
      <c r="AH119" s="3">
        <v>1533.713349609375</v>
      </c>
      <c r="AI119" s="3">
        <v>2006.1000061035156</v>
      </c>
      <c r="AJ119" s="4">
        <f t="shared" si="17"/>
        <v>76.452487161312263</v>
      </c>
      <c r="AL119" s="2">
        <v>39294</v>
      </c>
      <c r="AM119" s="3">
        <v>234.755</v>
      </c>
      <c r="AN119" s="3">
        <v>707.5</v>
      </c>
      <c r="AO119" s="4">
        <f t="shared" si="15"/>
        <v>33.180918727915191</v>
      </c>
    </row>
    <row r="120" spans="1:41">
      <c r="A120" s="2">
        <v>39325</v>
      </c>
      <c r="B120" s="3">
        <v>3055.6522351074218</v>
      </c>
      <c r="C120" s="3">
        <v>4667.1500225067139</v>
      </c>
      <c r="D120" s="4">
        <f t="shared" si="10"/>
        <v>65.471480890306566</v>
      </c>
      <c r="G120" s="2">
        <v>39325</v>
      </c>
      <c r="H120" s="3">
        <v>1460.2368273925781</v>
      </c>
      <c r="I120" s="3">
        <v>2086.0200176239014</v>
      </c>
      <c r="J120" s="4">
        <f t="shared" si="11"/>
        <v>70.001093712220126</v>
      </c>
      <c r="K120" s="34"/>
      <c r="L120" s="2">
        <v>39325</v>
      </c>
      <c r="M120" s="3">
        <v>2202.447490234375</v>
      </c>
      <c r="N120" s="3">
        <v>2976.2000122070313</v>
      </c>
      <c r="O120" s="4">
        <f t="shared" si="12"/>
        <v>74.001998561955787</v>
      </c>
      <c r="Q120" s="2">
        <v>39325</v>
      </c>
      <c r="R120" s="3">
        <v>255.92500000000001</v>
      </c>
      <c r="S120" s="3">
        <v>285</v>
      </c>
      <c r="T120" s="4">
        <f t="shared" si="16"/>
        <v>89.798245614035082</v>
      </c>
      <c r="V120" s="2">
        <v>39325</v>
      </c>
      <c r="W120" s="3">
        <v>1339.4904077148437</v>
      </c>
      <c r="X120" s="3">
        <v>2296.1300048828125</v>
      </c>
      <c r="Y120" s="4">
        <f t="shared" si="13"/>
        <v>58.336871382124002</v>
      </c>
      <c r="AB120" s="2">
        <v>39325</v>
      </c>
      <c r="AC120" s="3">
        <v>8979.6027661132812</v>
      </c>
      <c r="AD120" s="3">
        <v>15887.009902954102</v>
      </c>
      <c r="AE120" s="4">
        <f t="shared" si="14"/>
        <v>56.521666575178344</v>
      </c>
      <c r="AF120" s="34"/>
      <c r="AG120" s="2">
        <v>39325</v>
      </c>
      <c r="AH120" s="3">
        <v>1049.213349609375</v>
      </c>
      <c r="AI120" s="3">
        <v>1356.1000061035156</v>
      </c>
      <c r="AJ120" s="4">
        <f t="shared" si="17"/>
        <v>77.369909659102603</v>
      </c>
      <c r="AL120" s="2">
        <v>39325</v>
      </c>
      <c r="AM120" s="3">
        <v>281.72000000000003</v>
      </c>
      <c r="AN120" s="3">
        <v>659</v>
      </c>
      <c r="AO120" s="4">
        <f t="shared" si="15"/>
        <v>42.749620637329286</v>
      </c>
    </row>
    <row r="121" spans="1:41">
      <c r="A121" s="2">
        <v>39355</v>
      </c>
      <c r="B121" s="3">
        <v>2274.6924389648439</v>
      </c>
      <c r="C121" s="3">
        <v>3993.6999969482422</v>
      </c>
      <c r="D121" s="4">
        <f t="shared" si="10"/>
        <v>56.957018321432109</v>
      </c>
      <c r="G121" s="2">
        <v>39355</v>
      </c>
      <c r="H121" s="3">
        <v>842.07703125</v>
      </c>
      <c r="I121" s="3">
        <v>1572.5699920654297</v>
      </c>
      <c r="J121" s="4">
        <f t="shared" si="11"/>
        <v>53.547825247765743</v>
      </c>
      <c r="K121" s="34"/>
      <c r="L121" s="2">
        <v>39355</v>
      </c>
      <c r="M121" s="3">
        <v>929.19798828124999</v>
      </c>
      <c r="N121" s="3">
        <v>1712.8000030517578</v>
      </c>
      <c r="O121" s="4">
        <f t="shared" si="12"/>
        <v>54.250232754884649</v>
      </c>
      <c r="Q121" s="2">
        <v>39355</v>
      </c>
      <c r="R121" s="3">
        <v>93.125</v>
      </c>
      <c r="S121" s="3">
        <v>125</v>
      </c>
      <c r="T121" s="4">
        <f t="shared" si="16"/>
        <v>74.5</v>
      </c>
      <c r="V121" s="2">
        <v>39355</v>
      </c>
      <c r="W121" s="3">
        <v>1339.4904077148437</v>
      </c>
      <c r="X121" s="3">
        <v>2296.1300048828125</v>
      </c>
      <c r="Y121" s="4">
        <f t="shared" si="13"/>
        <v>58.336871382124002</v>
      </c>
      <c r="AB121" s="2">
        <v>39355</v>
      </c>
      <c r="AC121" s="3">
        <v>3889.327247314453</v>
      </c>
      <c r="AD121" s="3">
        <v>6390.2999782562256</v>
      </c>
      <c r="AE121" s="4">
        <f t="shared" si="14"/>
        <v>60.862983906050786</v>
      </c>
      <c r="AF121" s="34"/>
      <c r="AG121" s="2">
        <v>39355</v>
      </c>
      <c r="AH121" s="3">
        <v>1070.145</v>
      </c>
      <c r="AI121" s="3">
        <v>1181</v>
      </c>
      <c r="AJ121" s="4">
        <f t="shared" si="17"/>
        <v>90.61346316680779</v>
      </c>
      <c r="AL121" s="2">
        <v>39355</v>
      </c>
      <c r="AM121" s="3">
        <v>281.72000000000003</v>
      </c>
      <c r="AN121" s="3">
        <v>659</v>
      </c>
      <c r="AO121" s="4">
        <f t="shared" si="15"/>
        <v>42.749620637329286</v>
      </c>
    </row>
    <row r="122" spans="1:41">
      <c r="A122" s="2">
        <v>39386</v>
      </c>
      <c r="B122" s="3">
        <v>1985.6750390625</v>
      </c>
      <c r="C122" s="3">
        <v>2857.6199951171875</v>
      </c>
      <c r="D122" s="4">
        <f t="shared" si="10"/>
        <v>69.487022153240147</v>
      </c>
      <c r="G122" s="2">
        <v>39386</v>
      </c>
      <c r="H122" s="3">
        <v>578.52203125000005</v>
      </c>
      <c r="I122" s="3">
        <v>970.76998901367188</v>
      </c>
      <c r="J122" s="4">
        <f t="shared" si="11"/>
        <v>59.594140506732586</v>
      </c>
      <c r="K122" s="34"/>
      <c r="L122" s="2">
        <v>39386</v>
      </c>
      <c r="M122" s="3">
        <v>652.69298828125</v>
      </c>
      <c r="N122" s="3">
        <v>1060</v>
      </c>
      <c r="O122" s="4">
        <f t="shared" si="12"/>
        <v>61.57481021521226</v>
      </c>
      <c r="Q122" s="2">
        <v>39386</v>
      </c>
      <c r="R122" s="3">
        <v>93.125</v>
      </c>
      <c r="S122" s="3">
        <v>125</v>
      </c>
      <c r="T122" s="4">
        <f t="shared" si="16"/>
        <v>74.5</v>
      </c>
      <c r="V122" s="2">
        <v>39386</v>
      </c>
      <c r="W122" s="3">
        <v>1314.0280078124999</v>
      </c>
      <c r="X122" s="3">
        <v>1761.8500061035156</v>
      </c>
      <c r="Y122" s="4">
        <f t="shared" si="13"/>
        <v>74.582285850688677</v>
      </c>
      <c r="AB122" s="2">
        <v>39386</v>
      </c>
      <c r="AC122" s="3">
        <v>2975.077247314453</v>
      </c>
      <c r="AD122" s="3">
        <v>5240.2999782562256</v>
      </c>
      <c r="AE122" s="4">
        <f t="shared" si="14"/>
        <v>56.773033216782501</v>
      </c>
      <c r="AF122" s="34"/>
      <c r="AG122" s="2">
        <v>39386</v>
      </c>
      <c r="AH122" s="3">
        <v>1070.145</v>
      </c>
      <c r="AI122" s="3">
        <v>1181</v>
      </c>
      <c r="AJ122" s="4">
        <f t="shared" si="17"/>
        <v>90.61346316680779</v>
      </c>
      <c r="AL122" s="2">
        <v>39386</v>
      </c>
      <c r="AM122" s="3">
        <v>307.18239990234378</v>
      </c>
      <c r="AN122" s="3">
        <v>1193.2799987792969</v>
      </c>
      <c r="AO122" s="4">
        <f t="shared" si="15"/>
        <v>25.742692428984448</v>
      </c>
    </row>
    <row r="123" spans="1:41">
      <c r="A123" s="2">
        <v>39416</v>
      </c>
      <c r="B123" s="3">
        <v>2117.3750390625</v>
      </c>
      <c r="C123" s="3">
        <v>2987.6199951171875</v>
      </c>
      <c r="D123" s="4">
        <f t="shared" si="10"/>
        <v>70.871631684184365</v>
      </c>
      <c r="G123" s="2">
        <v>39416</v>
      </c>
      <c r="H123" s="3">
        <v>578.52203125000005</v>
      </c>
      <c r="I123" s="3">
        <v>970.76998901367188</v>
      </c>
      <c r="J123" s="4">
        <f t="shared" si="11"/>
        <v>59.594140506732586</v>
      </c>
      <c r="K123" s="34"/>
      <c r="L123" s="2">
        <v>39416</v>
      </c>
      <c r="M123" s="3">
        <v>652.69298828125</v>
      </c>
      <c r="N123" s="3">
        <v>1060</v>
      </c>
      <c r="O123" s="4">
        <f t="shared" si="12"/>
        <v>61.57481021521226</v>
      </c>
      <c r="Q123" s="2">
        <v>39416</v>
      </c>
      <c r="R123" s="3">
        <v>244.32499999999999</v>
      </c>
      <c r="S123" s="3">
        <v>405</v>
      </c>
      <c r="T123" s="4">
        <f t="shared" si="16"/>
        <v>60.327160493827158</v>
      </c>
      <c r="V123" s="2">
        <v>39416</v>
      </c>
      <c r="W123" s="3">
        <v>1294.5280078124999</v>
      </c>
      <c r="X123" s="3">
        <v>1611.8500061035156</v>
      </c>
      <c r="Y123" s="4">
        <f t="shared" si="13"/>
        <v>80.313180687444387</v>
      </c>
      <c r="AB123" s="2">
        <v>39416</v>
      </c>
      <c r="AC123" s="3">
        <v>2975.077247314453</v>
      </c>
      <c r="AD123" s="3">
        <v>5240.2999782562256</v>
      </c>
      <c r="AE123" s="4">
        <f t="shared" si="14"/>
        <v>56.773033216782501</v>
      </c>
      <c r="AF123" s="34"/>
      <c r="AG123" s="2">
        <v>39416</v>
      </c>
      <c r="AH123" s="3">
        <v>1070.145</v>
      </c>
      <c r="AI123" s="3">
        <v>1181</v>
      </c>
      <c r="AJ123" s="4">
        <f t="shared" si="17"/>
        <v>90.61346316680779</v>
      </c>
      <c r="AL123" s="2">
        <v>39416</v>
      </c>
      <c r="AM123" s="3">
        <v>326.68239990234378</v>
      </c>
      <c r="AN123" s="3">
        <v>1343.2799987792969</v>
      </c>
      <c r="AO123" s="4">
        <f t="shared" si="15"/>
        <v>24.31975464528734</v>
      </c>
    </row>
    <row r="124" spans="1:41">
      <c r="A124" s="2">
        <v>39447</v>
      </c>
      <c r="B124" s="3">
        <v>2080.9750390624999</v>
      </c>
      <c r="C124" s="3">
        <v>2847.6199951171875</v>
      </c>
      <c r="D124" s="4">
        <f t="shared" si="10"/>
        <v>73.077694447670211</v>
      </c>
      <c r="G124" s="2">
        <v>39447</v>
      </c>
      <c r="H124" s="3">
        <v>578.52203125000005</v>
      </c>
      <c r="I124" s="3">
        <v>970.76998901367188</v>
      </c>
      <c r="J124" s="4">
        <f t="shared" si="11"/>
        <v>59.594140506732586</v>
      </c>
      <c r="K124" s="34"/>
      <c r="L124" s="2">
        <v>39447</v>
      </c>
      <c r="M124" s="3">
        <v>652.69298828125</v>
      </c>
      <c r="N124" s="3">
        <v>1060</v>
      </c>
      <c r="O124" s="4">
        <f t="shared" si="12"/>
        <v>61.57481021521226</v>
      </c>
      <c r="Q124" s="2">
        <v>39447</v>
      </c>
      <c r="R124" s="3">
        <v>244.32499999999999</v>
      </c>
      <c r="S124" s="3">
        <v>405</v>
      </c>
      <c r="T124" s="4">
        <f t="shared" si="16"/>
        <v>60.327160493827158</v>
      </c>
      <c r="V124" s="2">
        <v>39447</v>
      </c>
      <c r="W124" s="3">
        <v>1258.1280078125001</v>
      </c>
      <c r="X124" s="3">
        <v>1471.8500061035156</v>
      </c>
      <c r="Y124" s="4">
        <f t="shared" si="13"/>
        <v>85.479362883123542</v>
      </c>
      <c r="AB124" s="2">
        <v>39447</v>
      </c>
      <c r="AC124" s="3">
        <v>2351.6521301269531</v>
      </c>
      <c r="AD124" s="3">
        <v>3396.0500087738037</v>
      </c>
      <c r="AE124" s="4">
        <f t="shared" si="14"/>
        <v>69.246687299992189</v>
      </c>
      <c r="AF124" s="34"/>
      <c r="AG124" s="2">
        <v>39447</v>
      </c>
      <c r="AH124" s="3">
        <v>533.375</v>
      </c>
      <c r="AI124" s="3">
        <v>565</v>
      </c>
      <c r="AJ124" s="4">
        <f t="shared" si="17"/>
        <v>94.402654867256643</v>
      </c>
      <c r="AL124" s="2">
        <v>39447</v>
      </c>
      <c r="AM124" s="3">
        <v>297.14239990234375</v>
      </c>
      <c r="AN124" s="3">
        <v>1169.2799987792969</v>
      </c>
      <c r="AO124" s="4">
        <f t="shared" si="15"/>
        <v>25.412424758189147</v>
      </c>
    </row>
    <row r="125" spans="1:41">
      <c r="A125" s="2">
        <v>39478</v>
      </c>
      <c r="B125" s="3">
        <v>1942.72953125</v>
      </c>
      <c r="C125" s="3">
        <v>3725.2699890136719</v>
      </c>
      <c r="D125" s="4">
        <f t="shared" si="10"/>
        <v>52.150033070874692</v>
      </c>
      <c r="G125" s="2">
        <v>39478</v>
      </c>
      <c r="H125" s="3">
        <v>720.27203125000005</v>
      </c>
      <c r="I125" s="3">
        <v>1520.7699890136719</v>
      </c>
      <c r="J125" s="4">
        <f t="shared" si="11"/>
        <v>47.362325430760762</v>
      </c>
      <c r="K125" s="34"/>
      <c r="L125" s="2">
        <v>39478</v>
      </c>
      <c r="M125" s="3">
        <v>794.44298828125</v>
      </c>
      <c r="N125" s="3">
        <v>1610</v>
      </c>
      <c r="O125" s="4">
        <f t="shared" si="12"/>
        <v>49.344284986413044</v>
      </c>
      <c r="Q125" s="2">
        <v>39478</v>
      </c>
      <c r="R125" s="3">
        <v>480.82499999999999</v>
      </c>
      <c r="S125" s="3">
        <v>680</v>
      </c>
      <c r="T125" s="4">
        <f t="shared" si="16"/>
        <v>70.709558823529406</v>
      </c>
      <c r="V125" s="2">
        <v>39478</v>
      </c>
      <c r="W125" s="3">
        <v>741.63250000000005</v>
      </c>
      <c r="X125" s="3">
        <v>1524.5</v>
      </c>
      <c r="Y125" s="4">
        <f t="shared" si="13"/>
        <v>48.647589373565111</v>
      </c>
      <c r="AB125" s="2">
        <v>39478</v>
      </c>
      <c r="AC125" s="3">
        <v>2351.6521301269531</v>
      </c>
      <c r="AD125" s="3">
        <v>3396.0500087738037</v>
      </c>
      <c r="AE125" s="4">
        <f t="shared" si="14"/>
        <v>69.246687299992189</v>
      </c>
      <c r="AF125" s="34"/>
      <c r="AG125" s="2">
        <v>39478</v>
      </c>
      <c r="AH125" s="3">
        <v>533.375</v>
      </c>
      <c r="AI125" s="3">
        <v>565</v>
      </c>
      <c r="AJ125" s="4">
        <f t="shared" si="17"/>
        <v>94.402654867256643</v>
      </c>
      <c r="AL125" s="2">
        <v>39478</v>
      </c>
      <c r="AM125" s="3">
        <v>1056.6129077148437</v>
      </c>
      <c r="AN125" s="3">
        <v>1906.6300048828125</v>
      </c>
      <c r="AO125" s="4">
        <f t="shared" si="15"/>
        <v>55.417826479647083</v>
      </c>
    </row>
    <row r="126" spans="1:41">
      <c r="A126" s="2">
        <v>39507</v>
      </c>
      <c r="B126" s="3">
        <v>1942.72953125</v>
      </c>
      <c r="C126" s="3">
        <v>3725.2699890136719</v>
      </c>
      <c r="D126" s="4">
        <f t="shared" si="10"/>
        <v>52.150033070874692</v>
      </c>
      <c r="G126" s="2">
        <v>39507</v>
      </c>
      <c r="H126" s="3">
        <v>720.27203125000005</v>
      </c>
      <c r="I126" s="3">
        <v>1520.7699890136719</v>
      </c>
      <c r="J126" s="4">
        <f t="shared" si="11"/>
        <v>47.362325430760762</v>
      </c>
      <c r="K126" s="34"/>
      <c r="L126" s="2">
        <v>39507</v>
      </c>
      <c r="M126" s="3">
        <v>794.19448852539063</v>
      </c>
      <c r="N126" s="3">
        <v>1602.8999938964844</v>
      </c>
      <c r="O126" s="4">
        <f t="shared" si="12"/>
        <v>49.547351147889508</v>
      </c>
      <c r="Q126" s="2">
        <v>39507</v>
      </c>
      <c r="R126" s="3">
        <v>480.82499999999999</v>
      </c>
      <c r="S126" s="3">
        <v>680</v>
      </c>
      <c r="T126" s="4">
        <f t="shared" si="16"/>
        <v>70.709558823529406</v>
      </c>
      <c r="V126" s="2">
        <v>39507</v>
      </c>
      <c r="W126" s="3">
        <v>741.63250000000005</v>
      </c>
      <c r="X126" s="3">
        <v>1524.5</v>
      </c>
      <c r="Y126" s="4">
        <f t="shared" si="13"/>
        <v>48.647589373565111</v>
      </c>
      <c r="AB126" s="2">
        <v>39507</v>
      </c>
      <c r="AC126" s="3">
        <v>2351.6521301269531</v>
      </c>
      <c r="AD126" s="3">
        <v>3396.0500087738037</v>
      </c>
      <c r="AE126" s="4">
        <f t="shared" si="14"/>
        <v>69.246687299992189</v>
      </c>
      <c r="AF126" s="34"/>
      <c r="AG126" s="2">
        <v>39507</v>
      </c>
      <c r="AH126" s="3">
        <v>533.375</v>
      </c>
      <c r="AI126" s="3">
        <v>565</v>
      </c>
      <c r="AJ126" s="4">
        <f t="shared" si="17"/>
        <v>94.402654867256643</v>
      </c>
      <c r="AL126" s="2">
        <v>39507</v>
      </c>
      <c r="AM126" s="3">
        <v>926.81290771484373</v>
      </c>
      <c r="AN126" s="3">
        <v>1796.6300048828125</v>
      </c>
      <c r="AO126" s="4">
        <f t="shared" si="15"/>
        <v>51.586186649225887</v>
      </c>
    </row>
    <row r="127" spans="1:41">
      <c r="A127" s="2">
        <v>39538</v>
      </c>
      <c r="B127" s="3">
        <v>2018.92453125</v>
      </c>
      <c r="C127" s="3">
        <v>3975.2699890136719</v>
      </c>
      <c r="D127" s="4">
        <f t="shared" si="10"/>
        <v>50.787104695521009</v>
      </c>
      <c r="G127" s="2">
        <v>39538</v>
      </c>
      <c r="H127" s="3">
        <v>720.27203125000005</v>
      </c>
      <c r="I127" s="3">
        <v>1520.7699890136719</v>
      </c>
      <c r="J127" s="4">
        <f t="shared" si="11"/>
        <v>47.362325430760762</v>
      </c>
      <c r="K127" s="34"/>
      <c r="L127" s="2">
        <v>39538</v>
      </c>
      <c r="M127" s="3">
        <v>794.19448852539063</v>
      </c>
      <c r="N127" s="3">
        <v>1602.8999938964844</v>
      </c>
      <c r="O127" s="4">
        <f t="shared" si="12"/>
        <v>49.547351147889508</v>
      </c>
      <c r="Q127" s="2">
        <v>39538</v>
      </c>
      <c r="R127" s="3">
        <v>480.82499999999999</v>
      </c>
      <c r="S127" s="3">
        <v>680</v>
      </c>
      <c r="T127" s="4">
        <f t="shared" si="16"/>
        <v>70.709558823529406</v>
      </c>
      <c r="V127" s="2">
        <v>39538</v>
      </c>
      <c r="W127" s="3">
        <v>817.82749999999999</v>
      </c>
      <c r="X127" s="3">
        <v>1774.5</v>
      </c>
      <c r="Y127" s="4">
        <f t="shared" si="13"/>
        <v>46.087771203155818</v>
      </c>
      <c r="AB127" s="2">
        <v>39538</v>
      </c>
      <c r="AC127" s="3">
        <v>1205.306339111328</v>
      </c>
      <c r="AD127" s="3">
        <v>1897.0200176239014</v>
      </c>
      <c r="AE127" s="4">
        <f t="shared" si="14"/>
        <v>63.536827651456505</v>
      </c>
      <c r="AF127" s="34"/>
      <c r="AG127" s="2">
        <v>39538</v>
      </c>
      <c r="AH127" s="3">
        <v>533.375</v>
      </c>
      <c r="AI127" s="3">
        <v>565</v>
      </c>
      <c r="AJ127" s="4">
        <f t="shared" si="17"/>
        <v>94.402654867256643</v>
      </c>
      <c r="AL127" s="2">
        <v>39538</v>
      </c>
      <c r="AM127" s="3">
        <v>926.81290771484373</v>
      </c>
      <c r="AN127" s="3">
        <v>1796.6300048828125</v>
      </c>
      <c r="AO127" s="4">
        <f t="shared" si="15"/>
        <v>51.586186649225887</v>
      </c>
    </row>
    <row r="128" spans="1:41">
      <c r="A128" s="2">
        <v>39568</v>
      </c>
      <c r="B128" s="3">
        <v>1816.0148449707031</v>
      </c>
      <c r="C128" s="3">
        <v>4138.4799957275391</v>
      </c>
      <c r="D128" s="4">
        <f t="shared" si="10"/>
        <v>43.881203892383439</v>
      </c>
      <c r="G128" s="2">
        <v>39568</v>
      </c>
      <c r="H128" s="3">
        <v>602.7734448242187</v>
      </c>
      <c r="I128" s="3">
        <v>1578.1199951171875</v>
      </c>
      <c r="J128" s="4">
        <f t="shared" si="11"/>
        <v>38.195666152715987</v>
      </c>
      <c r="K128" s="34"/>
      <c r="L128" s="2">
        <v>39568</v>
      </c>
      <c r="M128" s="3">
        <v>676.67950317382815</v>
      </c>
      <c r="N128" s="3">
        <v>1660.1999969482422</v>
      </c>
      <c r="O128" s="4">
        <f t="shared" si="12"/>
        <v>40.758914854697721</v>
      </c>
      <c r="Q128" s="2">
        <v>39568</v>
      </c>
      <c r="R128" s="3">
        <v>576.72</v>
      </c>
      <c r="S128" s="3">
        <v>807.86000061035156</v>
      </c>
      <c r="T128" s="4">
        <f t="shared" si="16"/>
        <v>71.388606882910224</v>
      </c>
      <c r="V128" s="2">
        <v>39568</v>
      </c>
      <c r="W128" s="3">
        <v>636.52140014648432</v>
      </c>
      <c r="X128" s="3">
        <v>1752.5</v>
      </c>
      <c r="Y128" s="4">
        <f t="shared" si="13"/>
        <v>36.320764630327204</v>
      </c>
      <c r="AB128" s="2">
        <v>39568</v>
      </c>
      <c r="AC128" s="3">
        <v>1240.5743273925782</v>
      </c>
      <c r="AD128" s="3">
        <v>1972.0200176239014</v>
      </c>
      <c r="AE128" s="4">
        <f t="shared" si="14"/>
        <v>62.908810068132759</v>
      </c>
      <c r="AF128" s="34"/>
      <c r="AG128" s="2">
        <v>39568</v>
      </c>
      <c r="AH128" s="3">
        <v>533.375</v>
      </c>
      <c r="AI128" s="3">
        <v>565</v>
      </c>
      <c r="AJ128" s="4">
        <f t="shared" si="17"/>
        <v>94.402654867256643</v>
      </c>
      <c r="AL128" s="2">
        <v>39568</v>
      </c>
      <c r="AM128" s="3">
        <v>1114.9804077148438</v>
      </c>
      <c r="AN128" s="3">
        <v>2021.6300048828125</v>
      </c>
      <c r="AO128" s="4">
        <f t="shared" si="15"/>
        <v>55.15254547181474</v>
      </c>
    </row>
    <row r="129" spans="1:41">
      <c r="A129" s="2">
        <v>39599</v>
      </c>
      <c r="B129" s="3">
        <v>2037.6340454101562</v>
      </c>
      <c r="C129" s="3">
        <v>5263.9799957275391</v>
      </c>
      <c r="D129" s="4">
        <f t="shared" si="10"/>
        <v>38.709000548330032</v>
      </c>
      <c r="G129" s="2">
        <v>39599</v>
      </c>
      <c r="H129" s="3">
        <v>773.83844482421875</v>
      </c>
      <c r="I129" s="3">
        <v>2394.1199951171875</v>
      </c>
      <c r="J129" s="4">
        <f t="shared" si="11"/>
        <v>32.322458623730796</v>
      </c>
      <c r="K129" s="34"/>
      <c r="L129" s="2">
        <v>39599</v>
      </c>
      <c r="M129" s="3">
        <v>774.42950317382815</v>
      </c>
      <c r="N129" s="3">
        <v>2390.1999969482422</v>
      </c>
      <c r="O129" s="4">
        <f t="shared" si="12"/>
        <v>32.40019681041769</v>
      </c>
      <c r="Q129" s="2">
        <v>39599</v>
      </c>
      <c r="R129" s="3">
        <v>912.72</v>
      </c>
      <c r="S129" s="3">
        <v>1157.8600006103516</v>
      </c>
      <c r="T129" s="4">
        <f t="shared" si="16"/>
        <v>78.828182985755703</v>
      </c>
      <c r="V129" s="2">
        <v>39599</v>
      </c>
      <c r="W129" s="3">
        <v>351.07560058593748</v>
      </c>
      <c r="X129" s="3">
        <v>1712</v>
      </c>
      <c r="Y129" s="4">
        <f t="shared" si="13"/>
        <v>20.506752370673915</v>
      </c>
      <c r="AB129" s="2">
        <v>39599</v>
      </c>
      <c r="AC129" s="3">
        <v>1450.1843273925781</v>
      </c>
      <c r="AD129" s="3">
        <v>2066.0200176239014</v>
      </c>
      <c r="AE129" s="4">
        <f t="shared" si="14"/>
        <v>70.192172148477695</v>
      </c>
      <c r="AF129" s="34"/>
      <c r="AG129" s="2">
        <v>39599</v>
      </c>
      <c r="AH129" s="3">
        <v>533.375</v>
      </c>
      <c r="AI129" s="3">
        <v>565</v>
      </c>
      <c r="AJ129" s="4">
        <f t="shared" si="17"/>
        <v>94.402654867256643</v>
      </c>
      <c r="AL129" s="2">
        <v>39599</v>
      </c>
      <c r="AM129" s="3">
        <v>1399.8204077148437</v>
      </c>
      <c r="AN129" s="3">
        <v>2396.1300048828125</v>
      </c>
      <c r="AO129" s="4">
        <f t="shared" si="15"/>
        <v>58.420052537312337</v>
      </c>
    </row>
    <row r="130" spans="1:41">
      <c r="A130" s="2">
        <v>39629</v>
      </c>
      <c r="B130" s="3">
        <v>2572.5492993164062</v>
      </c>
      <c r="C130" s="3">
        <v>6274.6799926757813</v>
      </c>
      <c r="D130" s="4">
        <f t="shared" si="10"/>
        <v>40.998892410756483</v>
      </c>
      <c r="G130" s="2">
        <v>39629</v>
      </c>
      <c r="H130" s="3">
        <v>1114.9536987304687</v>
      </c>
      <c r="I130" s="3">
        <v>2924.8199920654297</v>
      </c>
      <c r="J130" s="4">
        <f t="shared" si="11"/>
        <v>38.120421145751202</v>
      </c>
      <c r="K130" s="34"/>
      <c r="L130" s="2">
        <v>39629</v>
      </c>
      <c r="M130" s="3">
        <v>1528.2602453613281</v>
      </c>
      <c r="N130" s="3">
        <v>3581.0999908447266</v>
      </c>
      <c r="O130" s="4">
        <f t="shared" si="12"/>
        <v>42.675721126704282</v>
      </c>
      <c r="Q130" s="2">
        <v>39629</v>
      </c>
      <c r="R130" s="3">
        <v>1070.22</v>
      </c>
      <c r="S130" s="3">
        <v>1307.8600006103516</v>
      </c>
      <c r="T130" s="4">
        <f t="shared" si="16"/>
        <v>81.829859426892043</v>
      </c>
      <c r="V130" s="2">
        <v>39629</v>
      </c>
      <c r="W130" s="3">
        <v>387.37560058593749</v>
      </c>
      <c r="X130" s="3">
        <v>2042</v>
      </c>
      <c r="Y130" s="4">
        <f t="shared" si="13"/>
        <v>18.970401595785383</v>
      </c>
      <c r="AB130" s="2">
        <v>39629</v>
      </c>
      <c r="AC130" s="3">
        <v>1450.1843273925781</v>
      </c>
      <c r="AD130" s="3">
        <v>2066.0200176239014</v>
      </c>
      <c r="AE130" s="4">
        <f t="shared" si="14"/>
        <v>70.192172148477695</v>
      </c>
      <c r="AF130" s="34"/>
      <c r="AG130" s="2">
        <v>39629</v>
      </c>
      <c r="AH130" s="3">
        <v>162.80000000000001</v>
      </c>
      <c r="AI130" s="3">
        <v>160</v>
      </c>
      <c r="AJ130" s="4">
        <f t="shared" si="17"/>
        <v>101.75</v>
      </c>
      <c r="AL130" s="2">
        <v>39629</v>
      </c>
      <c r="AM130" s="3">
        <v>1399.8204077148437</v>
      </c>
      <c r="AN130" s="3">
        <v>2396.1300048828125</v>
      </c>
      <c r="AO130" s="4">
        <f t="shared" si="15"/>
        <v>58.420052537312337</v>
      </c>
    </row>
    <row r="131" spans="1:41">
      <c r="A131" s="2">
        <v>39660</v>
      </c>
      <c r="B131" s="3">
        <v>2640.9117993164064</v>
      </c>
      <c r="C131" s="3">
        <v>7048.6799926757813</v>
      </c>
      <c r="D131" s="4">
        <f t="shared" si="10"/>
        <v>37.466756925559878</v>
      </c>
      <c r="G131" s="2">
        <v>39660</v>
      </c>
      <c r="H131" s="3">
        <v>1266.7536987304688</v>
      </c>
      <c r="I131" s="3">
        <v>3698.8199920654297</v>
      </c>
      <c r="J131" s="4">
        <f t="shared" si="11"/>
        <v>34.247508704069446</v>
      </c>
      <c r="K131" s="34"/>
      <c r="L131" s="2">
        <v>39660</v>
      </c>
      <c r="M131" s="3">
        <v>1563.060245361328</v>
      </c>
      <c r="N131" s="3">
        <v>3755.0999908447266</v>
      </c>
      <c r="O131" s="4">
        <f t="shared" si="12"/>
        <v>41.624996649149431</v>
      </c>
      <c r="Q131" s="2">
        <v>39660</v>
      </c>
      <c r="R131" s="3">
        <v>977.09500000000003</v>
      </c>
      <c r="S131" s="3">
        <v>1182.8600006103516</v>
      </c>
      <c r="T131" s="4">
        <f t="shared" si="16"/>
        <v>82.604450188172933</v>
      </c>
      <c r="V131" s="2">
        <v>39660</v>
      </c>
      <c r="W131" s="3">
        <v>397.06310058593749</v>
      </c>
      <c r="X131" s="3">
        <v>2167</v>
      </c>
      <c r="Y131" s="4">
        <f t="shared" si="13"/>
        <v>18.323170308534266</v>
      </c>
      <c r="AB131" s="2">
        <v>39660</v>
      </c>
      <c r="AC131" s="3">
        <v>1450.1843273925781</v>
      </c>
      <c r="AD131" s="3">
        <v>2066.0200176239014</v>
      </c>
      <c r="AE131" s="4">
        <f t="shared" si="14"/>
        <v>70.192172148477695</v>
      </c>
      <c r="AF131" s="34"/>
      <c r="AG131" s="2">
        <v>39660</v>
      </c>
      <c r="AH131" s="3">
        <v>255.92500000000001</v>
      </c>
      <c r="AI131" s="3">
        <v>285</v>
      </c>
      <c r="AJ131" s="4">
        <f t="shared" si="17"/>
        <v>89.798245614035082</v>
      </c>
      <c r="AL131" s="2">
        <v>39660</v>
      </c>
      <c r="AM131" s="3">
        <v>1399.8204077148437</v>
      </c>
      <c r="AN131" s="3">
        <v>2396.1300048828125</v>
      </c>
      <c r="AO131" s="4">
        <f t="shared" si="15"/>
        <v>58.420052537312337</v>
      </c>
    </row>
    <row r="132" spans="1:41">
      <c r="A132" s="2">
        <v>39691</v>
      </c>
      <c r="B132" s="3">
        <v>3058.2008032226563</v>
      </c>
      <c r="C132" s="3">
        <v>7854.4299926757813</v>
      </c>
      <c r="D132" s="4">
        <f t="shared" si="10"/>
        <v>38.935999252325296</v>
      </c>
      <c r="G132" s="2">
        <v>39691</v>
      </c>
      <c r="H132" s="3">
        <v>1433.6502026367189</v>
      </c>
      <c r="I132" s="3">
        <v>3898.8199920654297</v>
      </c>
      <c r="J132" s="4">
        <f t="shared" si="11"/>
        <v>36.771387382704781</v>
      </c>
      <c r="K132" s="34"/>
      <c r="L132" s="2">
        <v>39691</v>
      </c>
      <c r="M132" s="3">
        <v>1637.4727453613282</v>
      </c>
      <c r="N132" s="3">
        <v>3775.0999908447266</v>
      </c>
      <c r="O132" s="4">
        <f t="shared" si="12"/>
        <v>43.375612548872454</v>
      </c>
      <c r="Q132" s="2">
        <v>39691</v>
      </c>
      <c r="R132" s="3">
        <v>1024.7375</v>
      </c>
      <c r="S132" s="3">
        <v>1263.6100006103516</v>
      </c>
      <c r="T132" s="4">
        <f t="shared" si="16"/>
        <v>81.096026424690308</v>
      </c>
      <c r="V132" s="2">
        <v>39691</v>
      </c>
      <c r="W132" s="3">
        <v>599.81310058593749</v>
      </c>
      <c r="X132" s="3">
        <v>2692</v>
      </c>
      <c r="Y132" s="4">
        <f t="shared" si="13"/>
        <v>22.281318743905555</v>
      </c>
      <c r="AB132" s="2">
        <v>39691</v>
      </c>
      <c r="AC132" s="3">
        <v>1460.2368273925781</v>
      </c>
      <c r="AD132" s="3">
        <v>2086.0200176239014</v>
      </c>
      <c r="AE132" s="4">
        <f t="shared" si="14"/>
        <v>70.001093712220126</v>
      </c>
      <c r="AF132" s="34"/>
      <c r="AG132" s="2">
        <v>39691</v>
      </c>
      <c r="AH132" s="3">
        <v>255.92500000000001</v>
      </c>
      <c r="AI132" s="3">
        <v>285</v>
      </c>
      <c r="AJ132" s="4">
        <f t="shared" si="17"/>
        <v>89.798245614035082</v>
      </c>
      <c r="AL132" s="2">
        <v>39691</v>
      </c>
      <c r="AM132" s="3">
        <v>1339.4904077148437</v>
      </c>
      <c r="AN132" s="3">
        <v>2296.1300048828125</v>
      </c>
      <c r="AO132" s="4">
        <f t="shared" si="15"/>
        <v>58.336871382124002</v>
      </c>
    </row>
    <row r="133" spans="1:41">
      <c r="A133" s="2">
        <v>39721</v>
      </c>
      <c r="B133" s="3">
        <v>2992.1817602539063</v>
      </c>
      <c r="C133" s="3">
        <v>7632.6600036621094</v>
      </c>
      <c r="D133" s="4">
        <f t="shared" ref="D133:D196" si="18">B133/C133*100</f>
        <v>39.202345693614987</v>
      </c>
      <c r="G133" s="2">
        <v>39721</v>
      </c>
      <c r="H133" s="3">
        <v>1348.3811596679689</v>
      </c>
      <c r="I133" s="3">
        <v>3577.0500030517578</v>
      </c>
      <c r="J133" s="4">
        <f t="shared" ref="J133:J196" si="19">H133/I133*100</f>
        <v>37.695339973374665</v>
      </c>
      <c r="K133" s="34"/>
      <c r="L133" s="2">
        <v>39721</v>
      </c>
      <c r="M133" s="3">
        <v>1551.3477453613282</v>
      </c>
      <c r="N133" s="3">
        <v>3450.0999908447266</v>
      </c>
      <c r="O133" s="4">
        <f t="shared" ref="O133:O196" si="20">M133/N133*100</f>
        <v>44.965298092171942</v>
      </c>
      <c r="Q133" s="2">
        <v>39721</v>
      </c>
      <c r="R133" s="3">
        <v>1043.9875</v>
      </c>
      <c r="S133" s="3">
        <v>1363.6100006103516</v>
      </c>
      <c r="T133" s="4">
        <f t="shared" si="16"/>
        <v>76.560563469959249</v>
      </c>
      <c r="V133" s="2">
        <v>39721</v>
      </c>
      <c r="W133" s="3">
        <v>599.81310058593749</v>
      </c>
      <c r="X133" s="3">
        <v>2692</v>
      </c>
      <c r="Y133" s="4">
        <f t="shared" ref="Y133:Y196" si="21">W133/X133*100</f>
        <v>22.281318743905555</v>
      </c>
      <c r="AB133" s="2">
        <v>39721</v>
      </c>
      <c r="AC133" s="3">
        <v>842.07703125</v>
      </c>
      <c r="AD133" s="3">
        <v>1572.5699920654297</v>
      </c>
      <c r="AE133" s="4">
        <f t="shared" ref="AE133:AE196" si="22">AC133/AD133*100</f>
        <v>53.547825247765743</v>
      </c>
      <c r="AF133" s="34"/>
      <c r="AG133" s="2">
        <v>39721</v>
      </c>
      <c r="AH133" s="3">
        <v>93.125</v>
      </c>
      <c r="AI133" s="3">
        <v>125</v>
      </c>
      <c r="AJ133" s="4">
        <f t="shared" si="17"/>
        <v>74.5</v>
      </c>
      <c r="AL133" s="2">
        <v>39721</v>
      </c>
      <c r="AM133" s="3">
        <v>1339.4904077148437</v>
      </c>
      <c r="AN133" s="3">
        <v>2296.1300048828125</v>
      </c>
      <c r="AO133" s="4">
        <f t="shared" ref="AO133:AO196" si="23">AM133/AN133*100</f>
        <v>58.336871382124002</v>
      </c>
    </row>
    <row r="134" spans="1:41">
      <c r="A134" s="2">
        <v>39752</v>
      </c>
      <c r="B134" s="3">
        <v>3230.6817602539063</v>
      </c>
      <c r="C134" s="3">
        <v>8467.6600036621094</v>
      </c>
      <c r="D134" s="4">
        <f t="shared" si="18"/>
        <v>38.153182329671893</v>
      </c>
      <c r="G134" s="2">
        <v>39752</v>
      </c>
      <c r="H134" s="3">
        <v>1441.1311596679689</v>
      </c>
      <c r="I134" s="3">
        <v>4077.0500030517578</v>
      </c>
      <c r="J134" s="4">
        <f t="shared" si="19"/>
        <v>35.347399678425624</v>
      </c>
      <c r="K134" s="34"/>
      <c r="L134" s="2">
        <v>39752</v>
      </c>
      <c r="M134" s="3">
        <v>1961.3477453613282</v>
      </c>
      <c r="N134" s="3">
        <v>3950.0999908447266</v>
      </c>
      <c r="O134" s="4">
        <f t="shared" si="20"/>
        <v>49.65311637445145</v>
      </c>
      <c r="Q134" s="2">
        <v>39752</v>
      </c>
      <c r="R134" s="3">
        <v>1164.7375</v>
      </c>
      <c r="S134" s="3">
        <v>1573.6100006103516</v>
      </c>
      <c r="T134" s="4">
        <f t="shared" si="16"/>
        <v>74.016910133275502</v>
      </c>
      <c r="V134" s="2">
        <v>39752</v>
      </c>
      <c r="W134" s="3">
        <v>624.81310058593749</v>
      </c>
      <c r="X134" s="3">
        <v>2817</v>
      </c>
      <c r="Y134" s="4">
        <f t="shared" si="21"/>
        <v>22.180088767693913</v>
      </c>
      <c r="AB134" s="2">
        <v>39752</v>
      </c>
      <c r="AC134" s="3">
        <v>578.52203125000005</v>
      </c>
      <c r="AD134" s="3">
        <v>970.76998901367188</v>
      </c>
      <c r="AE134" s="4">
        <f t="shared" si="22"/>
        <v>59.594140506732586</v>
      </c>
      <c r="AF134" s="34"/>
      <c r="AG134" s="2">
        <v>39752</v>
      </c>
      <c r="AH134" s="3">
        <v>93.125</v>
      </c>
      <c r="AI134" s="3">
        <v>125</v>
      </c>
      <c r="AJ134" s="4">
        <f t="shared" si="17"/>
        <v>74.5</v>
      </c>
      <c r="AL134" s="2">
        <v>39752</v>
      </c>
      <c r="AM134" s="3">
        <v>1314.0280078124999</v>
      </c>
      <c r="AN134" s="3">
        <v>1761.8500061035156</v>
      </c>
      <c r="AO134" s="4">
        <f t="shared" si="23"/>
        <v>74.582285850688677</v>
      </c>
    </row>
    <row r="135" spans="1:41">
      <c r="A135" s="2">
        <v>39782</v>
      </c>
      <c r="B135" s="3">
        <v>3375.3762548828126</v>
      </c>
      <c r="C135" s="3">
        <v>9280.8200073242188</v>
      </c>
      <c r="D135" s="4">
        <f t="shared" si="18"/>
        <v>36.369375251529931</v>
      </c>
      <c r="G135" s="2">
        <v>39782</v>
      </c>
      <c r="H135" s="3">
        <v>1496.0744213867188</v>
      </c>
      <c r="I135" s="3">
        <v>4554.3000030517578</v>
      </c>
      <c r="J135" s="4">
        <f t="shared" si="19"/>
        <v>32.849711709466334</v>
      </c>
      <c r="K135" s="34"/>
      <c r="L135" s="2">
        <v>39782</v>
      </c>
      <c r="M135" s="3">
        <v>2021.7559655761718</v>
      </c>
      <c r="N135" s="3">
        <v>4492.2999877929688</v>
      </c>
      <c r="O135" s="4">
        <f t="shared" si="20"/>
        <v>45.004918884979553</v>
      </c>
      <c r="Q135" s="2">
        <v>39782</v>
      </c>
      <c r="R135" s="3">
        <v>1231.5374999999999</v>
      </c>
      <c r="S135" s="3">
        <v>1693.6100006103516</v>
      </c>
      <c r="T135" s="4">
        <f t="shared" si="16"/>
        <v>72.716711613427663</v>
      </c>
      <c r="V135" s="2">
        <v>39782</v>
      </c>
      <c r="W135" s="3">
        <v>647.76433349609374</v>
      </c>
      <c r="X135" s="3">
        <v>3032.9100036621094</v>
      </c>
      <c r="Y135" s="4">
        <f t="shared" si="21"/>
        <v>21.357848822218461</v>
      </c>
      <c r="AB135" s="2">
        <v>39782</v>
      </c>
      <c r="AC135" s="3">
        <v>578.52203125000005</v>
      </c>
      <c r="AD135" s="3">
        <v>970.76998901367188</v>
      </c>
      <c r="AE135" s="4">
        <f t="shared" si="22"/>
        <v>59.594140506732586</v>
      </c>
      <c r="AF135" s="34"/>
      <c r="AG135" s="2">
        <v>39782</v>
      </c>
      <c r="AH135" s="3">
        <v>244.32499999999999</v>
      </c>
      <c r="AI135" s="3">
        <v>405</v>
      </c>
      <c r="AJ135" s="4">
        <f t="shared" si="17"/>
        <v>60.327160493827158</v>
      </c>
      <c r="AL135" s="2">
        <v>39782</v>
      </c>
      <c r="AM135" s="3">
        <v>1294.5280078124999</v>
      </c>
      <c r="AN135" s="3">
        <v>1611.8500061035156</v>
      </c>
      <c r="AO135" s="4">
        <f t="shared" si="23"/>
        <v>80.313180687444387</v>
      </c>
    </row>
    <row r="136" spans="1:41">
      <c r="A136" s="2">
        <v>39813</v>
      </c>
      <c r="B136" s="3">
        <v>16096.365314331055</v>
      </c>
      <c r="C136" s="3">
        <v>33400.069900512695</v>
      </c>
      <c r="D136" s="4">
        <f t="shared" si="18"/>
        <v>48.192609663023411</v>
      </c>
      <c r="G136" s="2">
        <v>39813</v>
      </c>
      <c r="H136" s="3">
        <v>13211.136414794923</v>
      </c>
      <c r="I136" s="3">
        <v>23896.029926300049</v>
      </c>
      <c r="J136" s="4">
        <f t="shared" si="19"/>
        <v>55.285905045903469</v>
      </c>
      <c r="K136" s="34"/>
      <c r="L136" s="2">
        <v>39813</v>
      </c>
      <c r="M136" s="3">
        <v>22871.752863769532</v>
      </c>
      <c r="N136" s="3">
        <v>38149.747978210449</v>
      </c>
      <c r="O136" s="4">
        <f t="shared" si="20"/>
        <v>59.95256607417938</v>
      </c>
      <c r="Q136" s="2">
        <v>39813</v>
      </c>
      <c r="R136" s="3">
        <v>1450.2630664062499</v>
      </c>
      <c r="S136" s="3">
        <v>3969.3299713134766</v>
      </c>
      <c r="T136" s="4">
        <f t="shared" si="16"/>
        <v>36.536722239959019</v>
      </c>
      <c r="V136" s="2">
        <v>39813</v>
      </c>
      <c r="W136" s="3">
        <v>1434.9658331298829</v>
      </c>
      <c r="X136" s="3">
        <v>5534.7100028991699</v>
      </c>
      <c r="Y136" s="4">
        <f t="shared" si="21"/>
        <v>25.926667022811035</v>
      </c>
      <c r="AB136" s="2">
        <v>39813</v>
      </c>
      <c r="AC136" s="3">
        <v>578.52203125000005</v>
      </c>
      <c r="AD136" s="3">
        <v>970.76998901367188</v>
      </c>
      <c r="AE136" s="4">
        <f t="shared" si="22"/>
        <v>59.594140506732586</v>
      </c>
      <c r="AF136" s="34"/>
      <c r="AG136" s="2">
        <v>39813</v>
      </c>
      <c r="AH136" s="3">
        <v>244.32499999999999</v>
      </c>
      <c r="AI136" s="3">
        <v>405</v>
      </c>
      <c r="AJ136" s="4">
        <f t="shared" si="17"/>
        <v>60.327160493827158</v>
      </c>
      <c r="AL136" s="2">
        <v>39813</v>
      </c>
      <c r="AM136" s="3">
        <v>1258.1280078125001</v>
      </c>
      <c r="AN136" s="3">
        <v>1471.8500061035156</v>
      </c>
      <c r="AO136" s="4">
        <f t="shared" si="23"/>
        <v>85.479362883123542</v>
      </c>
    </row>
    <row r="137" spans="1:41">
      <c r="A137" s="2">
        <v>39844</v>
      </c>
      <c r="B137" s="3">
        <v>15549.039914550782</v>
      </c>
      <c r="C137" s="3">
        <v>34726.769899249077</v>
      </c>
      <c r="D137" s="4">
        <f t="shared" si="18"/>
        <v>44.775370584889927</v>
      </c>
      <c r="G137" s="2">
        <v>39844</v>
      </c>
      <c r="H137" s="3">
        <v>13275.749415168762</v>
      </c>
      <c r="I137" s="3">
        <v>26137.829925894737</v>
      </c>
      <c r="J137" s="4">
        <f t="shared" si="19"/>
        <v>50.791322205431001</v>
      </c>
      <c r="K137" s="34"/>
      <c r="L137" s="2">
        <v>39844</v>
      </c>
      <c r="M137" s="3">
        <v>23071.406832275392</v>
      </c>
      <c r="N137" s="3">
        <v>38905.729850769043</v>
      </c>
      <c r="O137" s="4">
        <f t="shared" si="20"/>
        <v>59.300794306572669</v>
      </c>
      <c r="Q137" s="2">
        <v>39844</v>
      </c>
      <c r="R137" s="3">
        <v>1070.2630664062499</v>
      </c>
      <c r="S137" s="3">
        <v>3644.3299713134766</v>
      </c>
      <c r="T137" s="4">
        <f t="shared" si="16"/>
        <v>29.367896837851639</v>
      </c>
      <c r="V137" s="2">
        <v>39844</v>
      </c>
      <c r="W137" s="3">
        <v>1203.027432975769</v>
      </c>
      <c r="X137" s="3">
        <v>4944.610002040863</v>
      </c>
      <c r="Y137" s="4">
        <f t="shared" si="21"/>
        <v>24.330077245308033</v>
      </c>
      <c r="AB137" s="2">
        <v>39844</v>
      </c>
      <c r="AC137" s="3">
        <v>720.27203125000005</v>
      </c>
      <c r="AD137" s="3">
        <v>1520.7699890136719</v>
      </c>
      <c r="AE137" s="4">
        <f t="shared" si="22"/>
        <v>47.362325430760762</v>
      </c>
      <c r="AF137" s="34"/>
      <c r="AG137" s="2">
        <v>39844</v>
      </c>
      <c r="AH137" s="3">
        <v>480.82499999999999</v>
      </c>
      <c r="AI137" s="3">
        <v>680</v>
      </c>
      <c r="AJ137" s="4">
        <f t="shared" si="17"/>
        <v>70.709558823529406</v>
      </c>
      <c r="AL137" s="2">
        <v>39844</v>
      </c>
      <c r="AM137" s="3">
        <v>741.63250000000005</v>
      </c>
      <c r="AN137" s="3">
        <v>1524.5</v>
      </c>
      <c r="AO137" s="4">
        <f t="shared" si="23"/>
        <v>48.647589373565111</v>
      </c>
    </row>
    <row r="138" spans="1:41">
      <c r="A138" s="2">
        <v>39872</v>
      </c>
      <c r="B138" s="3">
        <v>16175.652241033316</v>
      </c>
      <c r="C138" s="3">
        <v>39503.329896807671</v>
      </c>
      <c r="D138" s="4">
        <f t="shared" si="18"/>
        <v>40.947566403359069</v>
      </c>
      <c r="G138" s="2">
        <v>39872</v>
      </c>
      <c r="H138" s="3">
        <v>13619.080821418762</v>
      </c>
      <c r="I138" s="3">
        <v>28408.089935660362</v>
      </c>
      <c r="J138" s="4">
        <f t="shared" si="19"/>
        <v>47.940853652124218</v>
      </c>
      <c r="K138" s="34"/>
      <c r="L138" s="2">
        <v>39872</v>
      </c>
      <c r="M138" s="3">
        <v>24837.201573486327</v>
      </c>
      <c r="N138" s="3">
        <v>46072.894706726074</v>
      </c>
      <c r="O138" s="4">
        <f t="shared" si="20"/>
        <v>53.908489430902641</v>
      </c>
      <c r="Q138" s="2">
        <v>39872</v>
      </c>
      <c r="R138" s="3">
        <v>1090.8880664062499</v>
      </c>
      <c r="S138" s="3">
        <v>4019.3299713134766</v>
      </c>
      <c r="T138" s="4">
        <f t="shared" si="16"/>
        <v>27.141042765636847</v>
      </c>
      <c r="V138" s="2">
        <v>39872</v>
      </c>
      <c r="W138" s="3">
        <v>1465.6833532083035</v>
      </c>
      <c r="X138" s="3">
        <v>7075.9099898338318</v>
      </c>
      <c r="Y138" s="4">
        <f t="shared" si="21"/>
        <v>20.713708276590488</v>
      </c>
      <c r="AB138" s="2">
        <v>39872</v>
      </c>
      <c r="AC138" s="3">
        <v>720.27203125000005</v>
      </c>
      <c r="AD138" s="3">
        <v>1520.7699890136719</v>
      </c>
      <c r="AE138" s="4">
        <f t="shared" si="22"/>
        <v>47.362325430760762</v>
      </c>
      <c r="AF138" s="34"/>
      <c r="AG138" s="2">
        <v>39872</v>
      </c>
      <c r="AH138" s="3">
        <v>480.82499999999999</v>
      </c>
      <c r="AI138" s="3">
        <v>680</v>
      </c>
      <c r="AJ138" s="4">
        <f t="shared" si="17"/>
        <v>70.709558823529406</v>
      </c>
      <c r="AL138" s="2">
        <v>39872</v>
      </c>
      <c r="AM138" s="3">
        <v>741.63250000000005</v>
      </c>
      <c r="AN138" s="3">
        <v>1524.5</v>
      </c>
      <c r="AO138" s="4">
        <f t="shared" si="23"/>
        <v>48.647589373565111</v>
      </c>
    </row>
    <row r="139" spans="1:41">
      <c r="A139" s="2">
        <v>39903</v>
      </c>
      <c r="B139" s="3">
        <v>23931.967839483023</v>
      </c>
      <c r="C139" s="3">
        <v>63985.979957461357</v>
      </c>
      <c r="D139" s="4">
        <f t="shared" si="18"/>
        <v>37.401893126264973</v>
      </c>
      <c r="G139" s="2">
        <v>39903</v>
      </c>
      <c r="H139" s="3">
        <v>18540.60460773468</v>
      </c>
      <c r="I139" s="3">
        <v>43098.249948859215</v>
      </c>
      <c r="J139" s="4">
        <f t="shared" si="19"/>
        <v>43.019390879525581</v>
      </c>
      <c r="K139" s="34"/>
      <c r="L139" s="2">
        <v>39903</v>
      </c>
      <c r="M139" s="3">
        <v>30041.747128906249</v>
      </c>
      <c r="N139" s="3">
        <v>63197.60279083252</v>
      </c>
      <c r="O139" s="4">
        <f t="shared" si="20"/>
        <v>47.536213087601674</v>
      </c>
      <c r="Q139" s="2">
        <v>39903</v>
      </c>
      <c r="R139" s="3">
        <v>3726.4310742187499</v>
      </c>
      <c r="S139" s="3">
        <v>10845.229995727539</v>
      </c>
      <c r="T139" s="4">
        <f t="shared" si="16"/>
        <v>34.360092646138177</v>
      </c>
      <c r="V139" s="2">
        <v>39903</v>
      </c>
      <c r="W139" s="3">
        <v>1664.9321575295926</v>
      </c>
      <c r="X139" s="3">
        <v>10042.500012874603</v>
      </c>
      <c r="Y139" s="4">
        <f t="shared" si="21"/>
        <v>16.57886139303092</v>
      </c>
      <c r="AB139" s="2">
        <v>39903</v>
      </c>
      <c r="AC139" s="3">
        <v>720.27203125000005</v>
      </c>
      <c r="AD139" s="3">
        <v>1520.7699890136719</v>
      </c>
      <c r="AE139" s="4">
        <f t="shared" si="22"/>
        <v>47.362325430760762</v>
      </c>
      <c r="AF139" s="34"/>
      <c r="AG139" s="2">
        <v>39903</v>
      </c>
      <c r="AH139" s="3">
        <v>480.82499999999999</v>
      </c>
      <c r="AI139" s="3">
        <v>680</v>
      </c>
      <c r="AJ139" s="4">
        <f t="shared" si="17"/>
        <v>70.709558823529406</v>
      </c>
      <c r="AL139" s="2">
        <v>39903</v>
      </c>
      <c r="AM139" s="3">
        <v>817.82749999999999</v>
      </c>
      <c r="AN139" s="3">
        <v>1774.5</v>
      </c>
      <c r="AO139" s="4">
        <f t="shared" si="23"/>
        <v>46.087771203155818</v>
      </c>
    </row>
    <row r="140" spans="1:41">
      <c r="A140" s="2">
        <v>39933</v>
      </c>
      <c r="B140" s="3">
        <v>25621.782549031974</v>
      </c>
      <c r="C140" s="3">
        <v>70019.559905409813</v>
      </c>
      <c r="D140" s="4">
        <f t="shared" si="18"/>
        <v>36.592321607911735</v>
      </c>
      <c r="G140" s="2">
        <v>39933</v>
      </c>
      <c r="H140" s="3">
        <v>20169.295535545349</v>
      </c>
      <c r="I140" s="3">
        <v>49027.179895281792</v>
      </c>
      <c r="J140" s="4">
        <f t="shared" si="19"/>
        <v>41.139008155527975</v>
      </c>
      <c r="K140" s="34"/>
      <c r="L140" s="2">
        <v>39933</v>
      </c>
      <c r="M140" s="3">
        <v>33671.785964279174</v>
      </c>
      <c r="N140" s="3">
        <v>73513.404899597168</v>
      </c>
      <c r="O140" s="4">
        <f t="shared" si="20"/>
        <v>45.803600051265867</v>
      </c>
      <c r="Q140" s="2">
        <v>39933</v>
      </c>
      <c r="R140" s="3">
        <v>3627.5735742187499</v>
      </c>
      <c r="S140" s="3">
        <v>10618.619995117188</v>
      </c>
      <c r="T140" s="4">
        <f t="shared" si="16"/>
        <v>34.162382455411674</v>
      </c>
      <c r="V140" s="2">
        <v>39933</v>
      </c>
      <c r="W140" s="3">
        <v>1824.9134392678739</v>
      </c>
      <c r="X140" s="3">
        <v>10373.760015010834</v>
      </c>
      <c r="Y140" s="4">
        <f t="shared" si="21"/>
        <v>17.591629617681761</v>
      </c>
      <c r="AB140" s="2">
        <v>39933</v>
      </c>
      <c r="AC140" s="3">
        <v>602.7734448242187</v>
      </c>
      <c r="AD140" s="3">
        <v>1578.1199951171875</v>
      </c>
      <c r="AE140" s="4">
        <f t="shared" si="22"/>
        <v>38.195666152715987</v>
      </c>
      <c r="AF140" s="34"/>
      <c r="AG140" s="2">
        <v>39933</v>
      </c>
      <c r="AH140" s="3">
        <v>576.72</v>
      </c>
      <c r="AI140" s="3">
        <v>807.86000061035156</v>
      </c>
      <c r="AJ140" s="4">
        <f t="shared" si="17"/>
        <v>71.388606882910224</v>
      </c>
      <c r="AL140" s="2">
        <v>39933</v>
      </c>
      <c r="AM140" s="3">
        <v>636.52140014648432</v>
      </c>
      <c r="AN140" s="3">
        <v>1752.5</v>
      </c>
      <c r="AO140" s="4">
        <f t="shared" si="23"/>
        <v>36.320764630327204</v>
      </c>
    </row>
    <row r="141" spans="1:41">
      <c r="A141" s="2">
        <v>39964</v>
      </c>
      <c r="B141" s="3">
        <v>25698.193231405021</v>
      </c>
      <c r="C141" s="3">
        <v>72545.399901747704</v>
      </c>
      <c r="D141" s="4">
        <f t="shared" si="18"/>
        <v>35.423601312019123</v>
      </c>
      <c r="G141" s="2">
        <v>39964</v>
      </c>
      <c r="H141" s="3">
        <v>20958.920418357848</v>
      </c>
      <c r="I141" s="3">
        <v>51904.019891619682</v>
      </c>
      <c r="J141" s="4">
        <f t="shared" si="19"/>
        <v>40.380148709333078</v>
      </c>
      <c r="K141" s="34"/>
      <c r="L141" s="2">
        <v>39964</v>
      </c>
      <c r="M141" s="3">
        <v>34028.9932006073</v>
      </c>
      <c r="N141" s="3">
        <v>75376.99275970459</v>
      </c>
      <c r="O141" s="4">
        <f t="shared" si="20"/>
        <v>45.145066093428298</v>
      </c>
      <c r="Q141" s="2">
        <v>39964</v>
      </c>
      <c r="R141" s="3">
        <v>3325.6985742187499</v>
      </c>
      <c r="S141" s="3">
        <v>10398.619995117188</v>
      </c>
      <c r="T141" s="4">
        <f t="shared" si="16"/>
        <v>31.982114701569792</v>
      </c>
      <c r="V141" s="2">
        <v>39964</v>
      </c>
      <c r="W141" s="3">
        <v>1413.5742388284207</v>
      </c>
      <c r="X141" s="3">
        <v>10242.760015010834</v>
      </c>
      <c r="Y141" s="4">
        <f t="shared" si="21"/>
        <v>13.800716181544995</v>
      </c>
      <c r="AB141" s="2">
        <v>39964</v>
      </c>
      <c r="AC141" s="3">
        <v>773.83844482421875</v>
      </c>
      <c r="AD141" s="3">
        <v>2394.1199951171875</v>
      </c>
      <c r="AE141" s="4">
        <f t="shared" si="22"/>
        <v>32.322458623730796</v>
      </c>
      <c r="AF141" s="34"/>
      <c r="AG141" s="2">
        <v>39964</v>
      </c>
      <c r="AH141" s="3">
        <v>912.72</v>
      </c>
      <c r="AI141" s="3">
        <v>1157.8600006103516</v>
      </c>
      <c r="AJ141" s="4">
        <f t="shared" si="17"/>
        <v>78.828182985755703</v>
      </c>
      <c r="AL141" s="2">
        <v>39964</v>
      </c>
      <c r="AM141" s="3">
        <v>351.07560058593748</v>
      </c>
      <c r="AN141" s="3">
        <v>1712</v>
      </c>
      <c r="AO141" s="4">
        <f t="shared" si="23"/>
        <v>20.506752370673915</v>
      </c>
    </row>
    <row r="142" spans="1:41">
      <c r="A142" s="2">
        <v>39994</v>
      </c>
      <c r="B142" s="3">
        <v>28047.324247411489</v>
      </c>
      <c r="C142" s="3">
        <v>89271.299903988838</v>
      </c>
      <c r="D142" s="4">
        <f t="shared" si="18"/>
        <v>31.418075324965972</v>
      </c>
      <c r="G142" s="2">
        <v>39994</v>
      </c>
      <c r="H142" s="3">
        <v>23188.561434364317</v>
      </c>
      <c r="I142" s="3">
        <v>67843.419893860817</v>
      </c>
      <c r="J142" s="4">
        <f t="shared" si="19"/>
        <v>34.179529084238666</v>
      </c>
      <c r="K142" s="34"/>
      <c r="L142" s="2">
        <v>39994</v>
      </c>
      <c r="M142" s="3">
        <v>37144.13621208191</v>
      </c>
      <c r="N142" s="3">
        <v>93910.769721984863</v>
      </c>
      <c r="O142" s="4">
        <f t="shared" si="20"/>
        <v>39.5525841413547</v>
      </c>
      <c r="Q142" s="2">
        <v>39994</v>
      </c>
      <c r="R142" s="3">
        <v>3393.7135742187502</v>
      </c>
      <c r="S142" s="3">
        <v>11165.619995117188</v>
      </c>
      <c r="T142" s="4">
        <f t="shared" si="16"/>
        <v>30.394313756897041</v>
      </c>
      <c r="V142" s="2">
        <v>39994</v>
      </c>
      <c r="W142" s="3">
        <v>1465.0492388284206</v>
      </c>
      <c r="X142" s="3">
        <v>10262.260015010834</v>
      </c>
      <c r="Y142" s="4">
        <f t="shared" si="21"/>
        <v>14.276087691068643</v>
      </c>
      <c r="AB142" s="2">
        <v>39994</v>
      </c>
      <c r="AC142" s="3">
        <v>1114.9536987304687</v>
      </c>
      <c r="AD142" s="3">
        <v>2924.8199920654297</v>
      </c>
      <c r="AE142" s="4">
        <f t="shared" si="22"/>
        <v>38.120421145751202</v>
      </c>
      <c r="AF142" s="34"/>
      <c r="AG142" s="2">
        <v>39994</v>
      </c>
      <c r="AH142" s="3">
        <v>1070.22</v>
      </c>
      <c r="AI142" s="3">
        <v>1307.8600006103516</v>
      </c>
      <c r="AJ142" s="4">
        <f t="shared" si="17"/>
        <v>81.829859426892043</v>
      </c>
      <c r="AL142" s="2">
        <v>39994</v>
      </c>
      <c r="AM142" s="3">
        <v>387.37560058593749</v>
      </c>
      <c r="AN142" s="3">
        <v>2042</v>
      </c>
      <c r="AO142" s="4">
        <f t="shared" si="23"/>
        <v>18.970401595785383</v>
      </c>
    </row>
    <row r="143" spans="1:41">
      <c r="A143" s="2">
        <v>40025</v>
      </c>
      <c r="B143" s="3">
        <v>29740.822941259146</v>
      </c>
      <c r="C143" s="3">
        <v>92214.769888043404</v>
      </c>
      <c r="D143" s="4">
        <f t="shared" si="18"/>
        <v>32.251691325985028</v>
      </c>
      <c r="G143" s="2">
        <v>40025</v>
      </c>
      <c r="H143" s="3">
        <v>24693.478128700255</v>
      </c>
      <c r="I143" s="3">
        <v>70243.07987844944</v>
      </c>
      <c r="J143" s="4">
        <f t="shared" si="19"/>
        <v>35.154321495342359</v>
      </c>
      <c r="K143" s="34"/>
      <c r="L143" s="2">
        <v>40025</v>
      </c>
      <c r="M143" s="3">
        <v>39432.93570426941</v>
      </c>
      <c r="N143" s="3">
        <v>98115.114723205566</v>
      </c>
      <c r="O143" s="4">
        <f t="shared" si="20"/>
        <v>40.190480147237686</v>
      </c>
      <c r="Q143" s="2">
        <v>40025</v>
      </c>
      <c r="R143" s="3">
        <v>3508.4635742187502</v>
      </c>
      <c r="S143" s="3">
        <v>11390.619995117188</v>
      </c>
      <c r="T143" s="4">
        <f t="shared" si="16"/>
        <v>30.801339836836995</v>
      </c>
      <c r="V143" s="2">
        <v>40025</v>
      </c>
      <c r="W143" s="3">
        <v>1538.8812383401394</v>
      </c>
      <c r="X143" s="3">
        <v>10581.070014476776</v>
      </c>
      <c r="Y143" s="4">
        <f t="shared" si="21"/>
        <v>14.543720401005547</v>
      </c>
      <c r="AB143" s="2">
        <v>40025</v>
      </c>
      <c r="AC143" s="3">
        <v>1266.7536987304688</v>
      </c>
      <c r="AD143" s="3">
        <v>3698.8199920654297</v>
      </c>
      <c r="AE143" s="4">
        <f t="shared" si="22"/>
        <v>34.247508704069446</v>
      </c>
      <c r="AF143" s="34"/>
      <c r="AG143" s="2">
        <v>40025</v>
      </c>
      <c r="AH143" s="3">
        <v>977.09500000000003</v>
      </c>
      <c r="AI143" s="3">
        <v>1182.8600006103516</v>
      </c>
      <c r="AJ143" s="4">
        <f t="shared" si="17"/>
        <v>82.604450188172933</v>
      </c>
      <c r="AL143" s="2">
        <v>40025</v>
      </c>
      <c r="AM143" s="3">
        <v>397.06310058593749</v>
      </c>
      <c r="AN143" s="3">
        <v>2167</v>
      </c>
      <c r="AO143" s="4">
        <f t="shared" si="23"/>
        <v>18.323170308534266</v>
      </c>
    </row>
    <row r="144" spans="1:41">
      <c r="A144" s="2">
        <v>40056</v>
      </c>
      <c r="B144" s="3">
        <v>29671.311339086293</v>
      </c>
      <c r="C144" s="3">
        <v>92370.639886975288</v>
      </c>
      <c r="D144" s="4">
        <f t="shared" si="18"/>
        <v>32.122015583514532</v>
      </c>
      <c r="G144" s="2">
        <v>40056</v>
      </c>
      <c r="H144" s="3">
        <v>24723.9440253067</v>
      </c>
      <c r="I144" s="3">
        <v>70261.399874329567</v>
      </c>
      <c r="J144" s="4">
        <f t="shared" si="19"/>
        <v>35.188516126248928</v>
      </c>
      <c r="K144" s="34"/>
      <c r="L144" s="2">
        <v>40056</v>
      </c>
      <c r="M144" s="3">
        <v>41269.466348800663</v>
      </c>
      <c r="N144" s="3">
        <v>101076.41570281982</v>
      </c>
      <c r="O144" s="4">
        <f t="shared" si="20"/>
        <v>40.829966181368391</v>
      </c>
      <c r="Q144" s="2">
        <v>40056</v>
      </c>
      <c r="R144" s="3">
        <v>3460.8210742187498</v>
      </c>
      <c r="S144" s="3">
        <v>11309.869995117188</v>
      </c>
      <c r="T144" s="4">
        <f t="shared" si="16"/>
        <v>30.600007566071852</v>
      </c>
      <c r="V144" s="2">
        <v>40056</v>
      </c>
      <c r="W144" s="3">
        <v>1486.5462395608424</v>
      </c>
      <c r="X144" s="3">
        <v>10799.370017528534</v>
      </c>
      <c r="Y144" s="4">
        <f t="shared" si="21"/>
        <v>13.765119975961735</v>
      </c>
      <c r="AB144" s="2">
        <v>40056</v>
      </c>
      <c r="AC144" s="3">
        <v>1433.6502026367189</v>
      </c>
      <c r="AD144" s="3">
        <v>3898.8199920654297</v>
      </c>
      <c r="AE144" s="4">
        <f t="shared" si="22"/>
        <v>36.771387382704781</v>
      </c>
      <c r="AF144" s="34"/>
      <c r="AG144" s="2">
        <v>40056</v>
      </c>
      <c r="AH144" s="3">
        <v>1024.7375</v>
      </c>
      <c r="AI144" s="3">
        <v>1263.6100006103516</v>
      </c>
      <c r="AJ144" s="4">
        <f t="shared" si="17"/>
        <v>81.096026424690308</v>
      </c>
      <c r="AL144" s="2">
        <v>40056</v>
      </c>
      <c r="AM144" s="3">
        <v>599.81310058593749</v>
      </c>
      <c r="AN144" s="3">
        <v>2692</v>
      </c>
      <c r="AO144" s="4">
        <f t="shared" si="23"/>
        <v>22.281318743905555</v>
      </c>
    </row>
    <row r="145" spans="1:41">
      <c r="A145" s="2">
        <v>40086</v>
      </c>
      <c r="B145" s="3">
        <v>32394.531497777702</v>
      </c>
      <c r="C145" s="3">
        <v>95971.469944119453</v>
      </c>
      <c r="D145" s="4">
        <f t="shared" si="18"/>
        <v>33.754335029608079</v>
      </c>
      <c r="G145" s="2">
        <v>40086</v>
      </c>
      <c r="H145" s="3">
        <v>26584.722523841858</v>
      </c>
      <c r="I145" s="3">
        <v>72752.019909501076</v>
      </c>
      <c r="J145" s="4">
        <f t="shared" si="19"/>
        <v>36.541559336650138</v>
      </c>
      <c r="K145" s="34"/>
      <c r="L145" s="2">
        <v>40086</v>
      </c>
      <c r="M145" s="3">
        <v>41981.695579147337</v>
      </c>
      <c r="N145" s="3">
        <v>101961.73394775391</v>
      </c>
      <c r="O145" s="4">
        <f t="shared" si="20"/>
        <v>41.173971796771454</v>
      </c>
      <c r="Q145" s="2">
        <v>40086</v>
      </c>
      <c r="R145" s="3">
        <v>3441.5710742187498</v>
      </c>
      <c r="S145" s="3">
        <v>11209.869995117188</v>
      </c>
      <c r="T145" s="4">
        <f t="shared" si="16"/>
        <v>30.701257692710392</v>
      </c>
      <c r="V145" s="2">
        <v>40086</v>
      </c>
      <c r="W145" s="3">
        <v>2368.2378997170927</v>
      </c>
      <c r="X145" s="3">
        <v>12009.58003950119</v>
      </c>
      <c r="Y145" s="4">
        <f t="shared" si="21"/>
        <v>19.7195729736396</v>
      </c>
      <c r="AB145" s="2">
        <v>40086</v>
      </c>
      <c r="AC145" s="3">
        <v>1348.3811596679689</v>
      </c>
      <c r="AD145" s="3">
        <v>3577.0500030517578</v>
      </c>
      <c r="AE145" s="4">
        <f t="shared" si="22"/>
        <v>37.695339973374665</v>
      </c>
      <c r="AF145" s="34"/>
      <c r="AG145" s="2">
        <v>40086</v>
      </c>
      <c r="AH145" s="3">
        <v>1043.9875</v>
      </c>
      <c r="AI145" s="3">
        <v>1363.6100006103516</v>
      </c>
      <c r="AJ145" s="4">
        <f t="shared" si="17"/>
        <v>76.560563469959249</v>
      </c>
      <c r="AL145" s="2">
        <v>40086</v>
      </c>
      <c r="AM145" s="3">
        <v>599.81310058593749</v>
      </c>
      <c r="AN145" s="3">
        <v>2692</v>
      </c>
      <c r="AO145" s="4">
        <f t="shared" si="23"/>
        <v>22.281318743905555</v>
      </c>
    </row>
    <row r="146" spans="1:41">
      <c r="A146" s="2">
        <v>40117</v>
      </c>
      <c r="B146" s="3">
        <v>33365.86010983825</v>
      </c>
      <c r="C146" s="3">
        <v>96619.079955220222</v>
      </c>
      <c r="D146" s="4">
        <f t="shared" si="18"/>
        <v>34.533406988870347</v>
      </c>
      <c r="G146" s="2">
        <v>40117</v>
      </c>
      <c r="H146" s="3">
        <v>26699.379119300844</v>
      </c>
      <c r="I146" s="3">
        <v>72526.509902596474</v>
      </c>
      <c r="J146" s="4">
        <f t="shared" si="19"/>
        <v>36.813268906994509</v>
      </c>
      <c r="K146" s="34"/>
      <c r="L146" s="2">
        <v>40117</v>
      </c>
      <c r="M146" s="3">
        <v>42285.551857223509</v>
      </c>
      <c r="N146" s="3">
        <v>102054.23775482178</v>
      </c>
      <c r="O146" s="4">
        <f t="shared" si="20"/>
        <v>41.434390954750562</v>
      </c>
      <c r="Q146" s="2">
        <v>40117</v>
      </c>
      <c r="R146" s="3">
        <v>3849.3170898437502</v>
      </c>
      <c r="S146" s="3">
        <v>11499.390014648438</v>
      </c>
      <c r="T146" s="4">
        <f t="shared" si="16"/>
        <v>33.474098060334661</v>
      </c>
      <c r="V146" s="2">
        <v>40117</v>
      </c>
      <c r="W146" s="3">
        <v>2817.1639006936548</v>
      </c>
      <c r="X146" s="3">
        <v>12593.180037975311</v>
      </c>
      <c r="Y146" s="4">
        <f t="shared" si="21"/>
        <v>22.370552094057004</v>
      </c>
      <c r="AB146" s="2">
        <v>40117</v>
      </c>
      <c r="AC146" s="3">
        <v>1441.1311596679689</v>
      </c>
      <c r="AD146" s="3">
        <v>4077.0500030517578</v>
      </c>
      <c r="AE146" s="4">
        <f t="shared" si="22"/>
        <v>35.347399678425624</v>
      </c>
      <c r="AF146" s="34"/>
      <c r="AG146" s="2">
        <v>40117</v>
      </c>
      <c r="AH146" s="3">
        <v>1164.7375</v>
      </c>
      <c r="AI146" s="3">
        <v>1573.6100006103516</v>
      </c>
      <c r="AJ146" s="4">
        <f t="shared" si="17"/>
        <v>74.016910133275502</v>
      </c>
      <c r="AL146" s="2">
        <v>40117</v>
      </c>
      <c r="AM146" s="3">
        <v>624.81310058593749</v>
      </c>
      <c r="AN146" s="3">
        <v>2817</v>
      </c>
      <c r="AO146" s="4">
        <f t="shared" si="23"/>
        <v>22.180088767693913</v>
      </c>
    </row>
    <row r="147" spans="1:41">
      <c r="A147" s="2">
        <v>40147</v>
      </c>
      <c r="B147" s="3">
        <v>33346.17048680663</v>
      </c>
      <c r="C147" s="3">
        <v>95689.089952111244</v>
      </c>
      <c r="D147" s="4">
        <f t="shared" si="18"/>
        <v>34.848456081560727</v>
      </c>
      <c r="G147" s="2">
        <v>40147</v>
      </c>
      <c r="H147" s="3">
        <v>26808.450717887878</v>
      </c>
      <c r="I147" s="3">
        <v>71956.909902691841</v>
      </c>
      <c r="J147" s="4">
        <f t="shared" si="19"/>
        <v>37.256256215200537</v>
      </c>
      <c r="K147" s="34"/>
      <c r="L147" s="2">
        <v>40147</v>
      </c>
      <c r="M147" s="3">
        <v>41463.653668823245</v>
      </c>
      <c r="N147" s="3">
        <v>99191.836723327637</v>
      </c>
      <c r="O147" s="4">
        <f t="shared" si="20"/>
        <v>41.801477862010337</v>
      </c>
      <c r="Q147" s="2">
        <v>40147</v>
      </c>
      <c r="R147" s="3">
        <v>3732.3170898437502</v>
      </c>
      <c r="S147" s="3">
        <v>11199.390014648438</v>
      </c>
      <c r="T147" s="4">
        <f t="shared" si="16"/>
        <v>33.326074768018628</v>
      </c>
      <c r="V147" s="2">
        <v>40147</v>
      </c>
      <c r="W147" s="3">
        <v>2805.4026790750027</v>
      </c>
      <c r="X147" s="3">
        <v>12532.790034770966</v>
      </c>
      <c r="Y147" s="4">
        <f t="shared" si="21"/>
        <v>22.384502343785343</v>
      </c>
      <c r="AB147" s="2">
        <v>40147</v>
      </c>
      <c r="AC147" s="3">
        <v>1496.0744213867188</v>
      </c>
      <c r="AD147" s="3">
        <v>4554.3000030517578</v>
      </c>
      <c r="AE147" s="4">
        <f t="shared" si="22"/>
        <v>32.849711709466334</v>
      </c>
      <c r="AF147" s="34"/>
      <c r="AG147" s="2">
        <v>40147</v>
      </c>
      <c r="AH147" s="3">
        <v>1231.5374999999999</v>
      </c>
      <c r="AI147" s="3">
        <v>1693.6100006103516</v>
      </c>
      <c r="AJ147" s="4">
        <f t="shared" si="17"/>
        <v>72.716711613427663</v>
      </c>
      <c r="AL147" s="2">
        <v>40147</v>
      </c>
      <c r="AM147" s="3">
        <v>647.76433349609374</v>
      </c>
      <c r="AN147" s="3">
        <v>3032.9100036621094</v>
      </c>
      <c r="AO147" s="4">
        <f t="shared" si="23"/>
        <v>21.357848822218461</v>
      </c>
    </row>
    <row r="148" spans="1:41">
      <c r="A148" s="2">
        <v>40178</v>
      </c>
      <c r="B148" s="3">
        <v>21598.29328648925</v>
      </c>
      <c r="C148" s="3">
        <v>71856.340066552162</v>
      </c>
      <c r="D148" s="4">
        <f t="shared" si="18"/>
        <v>30.057602803712609</v>
      </c>
      <c r="G148" s="2">
        <v>40178</v>
      </c>
      <c r="H148" s="3">
        <v>15378.284583854675</v>
      </c>
      <c r="I148" s="3">
        <v>51239.85998737812</v>
      </c>
      <c r="J148" s="4">
        <f t="shared" si="19"/>
        <v>30.012347004154183</v>
      </c>
      <c r="K148" s="34"/>
      <c r="L148" s="2">
        <v>40178</v>
      </c>
      <c r="M148" s="3">
        <v>21648.207494506834</v>
      </c>
      <c r="N148" s="3">
        <v>63373.98282623291</v>
      </c>
      <c r="O148" s="4">
        <f t="shared" si="20"/>
        <v>34.159455551128495</v>
      </c>
      <c r="Q148" s="2">
        <v>40178</v>
      </c>
      <c r="R148" s="3">
        <v>3516.5540234374998</v>
      </c>
      <c r="S148" s="3">
        <v>9022.4200439453125</v>
      </c>
      <c r="T148" s="4">
        <f t="shared" ref="T148:T211" si="24">R148/S148*100</f>
        <v>38.975729419706617</v>
      </c>
      <c r="V148" s="2">
        <v>40178</v>
      </c>
      <c r="W148" s="3">
        <v>2703.4546791970729</v>
      </c>
      <c r="X148" s="3">
        <v>11594.060035228729</v>
      </c>
      <c r="Y148" s="4">
        <f t="shared" si="21"/>
        <v>23.317583926446684</v>
      </c>
      <c r="AB148" s="2">
        <v>40178</v>
      </c>
      <c r="AC148" s="3">
        <v>13211.136414794923</v>
      </c>
      <c r="AD148" s="3">
        <v>23896.029926300049</v>
      </c>
      <c r="AE148" s="4">
        <f t="shared" si="22"/>
        <v>55.285905045903469</v>
      </c>
      <c r="AF148" s="34"/>
      <c r="AG148" s="2">
        <v>40178</v>
      </c>
      <c r="AH148" s="3">
        <v>1450.2630664062499</v>
      </c>
      <c r="AI148" s="3">
        <v>3969.3299713134766</v>
      </c>
      <c r="AJ148" s="4">
        <f t="shared" ref="AJ148:AJ211" si="25">AH148/AI148*100</f>
        <v>36.536722239959019</v>
      </c>
      <c r="AL148" s="2">
        <v>40178</v>
      </c>
      <c r="AM148" s="3">
        <v>1434.9658331298829</v>
      </c>
      <c r="AN148" s="3">
        <v>5534.7100028991699</v>
      </c>
      <c r="AO148" s="4">
        <f t="shared" si="23"/>
        <v>25.926667022811035</v>
      </c>
    </row>
    <row r="149" spans="1:41">
      <c r="A149" s="2">
        <v>40209</v>
      </c>
      <c r="B149" s="3">
        <v>22070.970674642325</v>
      </c>
      <c r="C149" s="3">
        <v>71281.730046033859</v>
      </c>
      <c r="D149" s="4">
        <f t="shared" si="18"/>
        <v>30.963012065488389</v>
      </c>
      <c r="G149" s="2">
        <v>40209</v>
      </c>
      <c r="H149" s="3">
        <v>15690.573571853638</v>
      </c>
      <c r="I149" s="3">
        <v>50525.149966001511</v>
      </c>
      <c r="J149" s="4">
        <f t="shared" si="19"/>
        <v>31.054976744080641</v>
      </c>
      <c r="K149" s="34"/>
      <c r="L149" s="2">
        <v>40209</v>
      </c>
      <c r="M149" s="3">
        <v>21914.831942749024</v>
      </c>
      <c r="N149" s="3">
        <v>63827.564811706543</v>
      </c>
      <c r="O149" s="4">
        <f t="shared" si="20"/>
        <v>34.334432164846824</v>
      </c>
      <c r="Q149" s="2">
        <v>40209</v>
      </c>
      <c r="R149" s="3">
        <v>3597.5540234374998</v>
      </c>
      <c r="S149" s="3">
        <v>9122.4200439453125</v>
      </c>
      <c r="T149" s="4">
        <f t="shared" si="24"/>
        <v>39.436399618818804</v>
      </c>
      <c r="V149" s="2">
        <v>40209</v>
      </c>
      <c r="W149" s="3">
        <v>2782.8430793511866</v>
      </c>
      <c r="X149" s="3">
        <v>11634.160036087036</v>
      </c>
      <c r="Y149" s="4">
        <f t="shared" si="21"/>
        <v>23.919587410860057</v>
      </c>
      <c r="AB149" s="2">
        <v>40209</v>
      </c>
      <c r="AC149" s="3">
        <v>13275.749415168762</v>
      </c>
      <c r="AD149" s="3">
        <v>26137.829925894737</v>
      </c>
      <c r="AE149" s="4">
        <f t="shared" si="22"/>
        <v>50.791322205431001</v>
      </c>
      <c r="AF149" s="34"/>
      <c r="AG149" s="2">
        <v>40209</v>
      </c>
      <c r="AH149" s="3">
        <v>1070.2630664062499</v>
      </c>
      <c r="AI149" s="3">
        <v>3644.3299713134766</v>
      </c>
      <c r="AJ149" s="4">
        <f t="shared" si="25"/>
        <v>29.367896837851639</v>
      </c>
      <c r="AL149" s="2">
        <v>40209</v>
      </c>
      <c r="AM149" s="3">
        <v>1203.027432975769</v>
      </c>
      <c r="AN149" s="3">
        <v>4944.610002040863</v>
      </c>
      <c r="AO149" s="4">
        <f t="shared" si="23"/>
        <v>24.330077245308033</v>
      </c>
    </row>
    <row r="150" spans="1:41">
      <c r="A150" s="2">
        <v>40237</v>
      </c>
      <c r="B150" s="3">
        <v>21594.754593276979</v>
      </c>
      <c r="C150" s="3">
        <v>67344.230057477951</v>
      </c>
      <c r="D150" s="4">
        <f t="shared" si="18"/>
        <v>32.066228353707466</v>
      </c>
      <c r="G150" s="2">
        <v>40237</v>
      </c>
      <c r="H150" s="3">
        <v>15505.076071853638</v>
      </c>
      <c r="I150" s="3">
        <v>48852.149966001511</v>
      </c>
      <c r="J150" s="4">
        <f t="shared" si="19"/>
        <v>31.738779322188158</v>
      </c>
      <c r="K150" s="34"/>
      <c r="L150" s="2">
        <v>40237</v>
      </c>
      <c r="M150" s="3">
        <v>21712.505686035158</v>
      </c>
      <c r="N150" s="3">
        <v>62622.040840148926</v>
      </c>
      <c r="O150" s="4">
        <f t="shared" si="20"/>
        <v>34.672306099795136</v>
      </c>
      <c r="Q150" s="2">
        <v>40237</v>
      </c>
      <c r="R150" s="3">
        <v>3576.9290234374998</v>
      </c>
      <c r="S150" s="3">
        <v>8747.4200439453125</v>
      </c>
      <c r="T150" s="4">
        <f t="shared" si="24"/>
        <v>40.891245709794596</v>
      </c>
      <c r="V150" s="2">
        <v>40237</v>
      </c>
      <c r="W150" s="3">
        <v>2512.7494979858398</v>
      </c>
      <c r="X150" s="3">
        <v>9744.6600475311279</v>
      </c>
      <c r="Y150" s="4">
        <f t="shared" si="21"/>
        <v>25.785912343062812</v>
      </c>
      <c r="AB150" s="2">
        <v>40237</v>
      </c>
      <c r="AC150" s="3">
        <v>13619.080821418762</v>
      </c>
      <c r="AD150" s="3">
        <v>28408.089935660362</v>
      </c>
      <c r="AE150" s="4">
        <f t="shared" si="22"/>
        <v>47.940853652124218</v>
      </c>
      <c r="AF150" s="34"/>
      <c r="AG150" s="2">
        <v>40237</v>
      </c>
      <c r="AH150" s="3">
        <v>1090.8880664062499</v>
      </c>
      <c r="AI150" s="3">
        <v>4019.3299713134766</v>
      </c>
      <c r="AJ150" s="4">
        <f t="shared" si="25"/>
        <v>27.141042765636847</v>
      </c>
      <c r="AL150" s="2">
        <v>40237</v>
      </c>
      <c r="AM150" s="3">
        <v>1465.6833532083035</v>
      </c>
      <c r="AN150" s="3">
        <v>7075.9099898338318</v>
      </c>
      <c r="AO150" s="4">
        <f t="shared" si="23"/>
        <v>20.713708276590488</v>
      </c>
    </row>
    <row r="151" spans="1:41">
      <c r="A151" s="2">
        <v>40268</v>
      </c>
      <c r="B151" s="3">
        <v>13892.443443069458</v>
      </c>
      <c r="C151" s="3">
        <v>43108.779986143112</v>
      </c>
      <c r="D151" s="4">
        <f t="shared" si="18"/>
        <v>32.226482511300588</v>
      </c>
      <c r="G151" s="2">
        <v>40268</v>
      </c>
      <c r="H151" s="3">
        <v>10768.927734756469</v>
      </c>
      <c r="I151" s="3">
        <v>34742.789940595627</v>
      </c>
      <c r="J151" s="4">
        <f t="shared" si="19"/>
        <v>30.996151296915244</v>
      </c>
      <c r="K151" s="34"/>
      <c r="L151" s="2">
        <v>40268</v>
      </c>
      <c r="M151" s="3">
        <v>17074.607176513673</v>
      </c>
      <c r="N151" s="3">
        <v>46681.761940002441</v>
      </c>
      <c r="O151" s="4">
        <f t="shared" si="20"/>
        <v>36.576612507597176</v>
      </c>
      <c r="Q151" s="2">
        <v>40268</v>
      </c>
      <c r="R151" s="3">
        <v>941.38601562500003</v>
      </c>
      <c r="S151" s="3">
        <v>1921.52001953125</v>
      </c>
      <c r="T151" s="4">
        <f t="shared" si="24"/>
        <v>48.991736024413044</v>
      </c>
      <c r="V151" s="2">
        <v>40268</v>
      </c>
      <c r="W151" s="3">
        <v>2182.1296926879882</v>
      </c>
      <c r="X151" s="3">
        <v>6444.4700260162354</v>
      </c>
      <c r="Y151" s="4">
        <f t="shared" si="21"/>
        <v>33.860498751313308</v>
      </c>
      <c r="AB151" s="2">
        <v>40268</v>
      </c>
      <c r="AC151" s="3">
        <v>18540.60460773468</v>
      </c>
      <c r="AD151" s="3">
        <v>43098.249948859215</v>
      </c>
      <c r="AE151" s="4">
        <f t="shared" si="22"/>
        <v>43.019390879525581</v>
      </c>
      <c r="AF151" s="34"/>
      <c r="AG151" s="2">
        <v>40268</v>
      </c>
      <c r="AH151" s="3">
        <v>3726.4310742187499</v>
      </c>
      <c r="AI151" s="3">
        <v>10845.229995727539</v>
      </c>
      <c r="AJ151" s="4">
        <f t="shared" si="25"/>
        <v>34.360092646138177</v>
      </c>
      <c r="AL151" s="2">
        <v>40268</v>
      </c>
      <c r="AM151" s="3">
        <v>1664.9321575295926</v>
      </c>
      <c r="AN151" s="3">
        <v>10042.500012874603</v>
      </c>
      <c r="AO151" s="4">
        <f t="shared" si="23"/>
        <v>16.57886139303092</v>
      </c>
    </row>
    <row r="152" spans="1:41">
      <c r="A152" s="2">
        <v>40298</v>
      </c>
      <c r="B152" s="3">
        <v>12139.564721755982</v>
      </c>
      <c r="C152" s="3">
        <v>36830.600041151047</v>
      </c>
      <c r="D152" s="4">
        <f t="shared" si="18"/>
        <v>32.960540170924105</v>
      </c>
      <c r="G152" s="2">
        <v>40298</v>
      </c>
      <c r="H152" s="3">
        <v>9036.8750449371346</v>
      </c>
      <c r="I152" s="3">
        <v>28727.109987974167</v>
      </c>
      <c r="J152" s="4">
        <f t="shared" si="19"/>
        <v>31.457654629094883</v>
      </c>
      <c r="K152" s="34"/>
      <c r="L152" s="2">
        <v>40298</v>
      </c>
      <c r="M152" s="3">
        <v>13340.041495361329</v>
      </c>
      <c r="N152" s="3">
        <v>36344.09300994873</v>
      </c>
      <c r="O152" s="4">
        <f t="shared" si="20"/>
        <v>36.704840843626677</v>
      </c>
      <c r="Q152" s="2">
        <v>40298</v>
      </c>
      <c r="R152" s="3">
        <v>941.38601562500003</v>
      </c>
      <c r="S152" s="3">
        <v>1921.52001953125</v>
      </c>
      <c r="T152" s="4">
        <f t="shared" si="24"/>
        <v>48.991736024413044</v>
      </c>
      <c r="V152" s="2">
        <v>40298</v>
      </c>
      <c r="W152" s="3">
        <v>2161.3036611938478</v>
      </c>
      <c r="X152" s="3">
        <v>6181.9700336456299</v>
      </c>
      <c r="Y152" s="4">
        <f t="shared" si="21"/>
        <v>34.961406306256137</v>
      </c>
      <c r="AB152" s="2">
        <v>40298</v>
      </c>
      <c r="AC152" s="3">
        <v>20169.295535545349</v>
      </c>
      <c r="AD152" s="3">
        <v>49027.179895281792</v>
      </c>
      <c r="AE152" s="4">
        <f t="shared" si="22"/>
        <v>41.139008155527975</v>
      </c>
      <c r="AF152" s="34"/>
      <c r="AG152" s="2">
        <v>40298</v>
      </c>
      <c r="AH152" s="3">
        <v>3627.5735742187499</v>
      </c>
      <c r="AI152" s="3">
        <v>10618.619995117188</v>
      </c>
      <c r="AJ152" s="4">
        <f t="shared" si="25"/>
        <v>34.162382455411674</v>
      </c>
      <c r="AL152" s="2">
        <v>40298</v>
      </c>
      <c r="AM152" s="3">
        <v>1824.9134392678739</v>
      </c>
      <c r="AN152" s="3">
        <v>10373.760015010834</v>
      </c>
      <c r="AO152" s="4">
        <f t="shared" si="23"/>
        <v>17.591629617681761</v>
      </c>
    </row>
    <row r="153" spans="1:41">
      <c r="A153" s="2">
        <v>40329</v>
      </c>
      <c r="B153" s="3">
        <v>10712.003095474243</v>
      </c>
      <c r="C153" s="3">
        <v>30866.980046033859</v>
      </c>
      <c r="D153" s="4">
        <f t="shared" si="18"/>
        <v>34.703761364081501</v>
      </c>
      <c r="G153" s="2">
        <v>40329</v>
      </c>
      <c r="H153" s="3">
        <v>7823.5278623199465</v>
      </c>
      <c r="I153" s="3">
        <v>24618.879992246628</v>
      </c>
      <c r="J153" s="4">
        <f t="shared" si="19"/>
        <v>31.778569393830498</v>
      </c>
      <c r="K153" s="34"/>
      <c r="L153" s="2">
        <v>40329</v>
      </c>
      <c r="M153" s="3">
        <v>12927.928083496094</v>
      </c>
      <c r="N153" s="3">
        <v>34535.355987548828</v>
      </c>
      <c r="O153" s="4">
        <f t="shared" si="20"/>
        <v>37.433892640797019</v>
      </c>
      <c r="Q153" s="2">
        <v>40329</v>
      </c>
      <c r="R153" s="3">
        <v>907.26101562500003</v>
      </c>
      <c r="S153" s="3">
        <v>1791.52001953125</v>
      </c>
      <c r="T153" s="4">
        <f t="shared" si="24"/>
        <v>50.641969150999735</v>
      </c>
      <c r="V153" s="2">
        <v>40329</v>
      </c>
      <c r="W153" s="3">
        <v>1981.2142175292968</v>
      </c>
      <c r="X153" s="3">
        <v>4456.5800342559814</v>
      </c>
      <c r="Y153" s="4">
        <f t="shared" si="21"/>
        <v>44.45593262772082</v>
      </c>
      <c r="AB153" s="2">
        <v>40329</v>
      </c>
      <c r="AC153" s="3">
        <v>20958.920418357848</v>
      </c>
      <c r="AD153" s="3">
        <v>51904.019891619682</v>
      </c>
      <c r="AE153" s="4">
        <f t="shared" si="22"/>
        <v>40.380148709333078</v>
      </c>
      <c r="AF153" s="34"/>
      <c r="AG153" s="2">
        <v>40329</v>
      </c>
      <c r="AH153" s="3">
        <v>3325.6985742187499</v>
      </c>
      <c r="AI153" s="3">
        <v>10398.619995117188</v>
      </c>
      <c r="AJ153" s="4">
        <f t="shared" si="25"/>
        <v>31.982114701569792</v>
      </c>
      <c r="AL153" s="2">
        <v>40329</v>
      </c>
      <c r="AM153" s="3">
        <v>1413.5742388284207</v>
      </c>
      <c r="AN153" s="3">
        <v>10242.760015010834</v>
      </c>
      <c r="AO153" s="4">
        <f t="shared" si="23"/>
        <v>13.800716181544995</v>
      </c>
    </row>
    <row r="154" spans="1:41">
      <c r="A154" s="2">
        <v>40359</v>
      </c>
      <c r="B154" s="3">
        <v>8279.9172869873055</v>
      </c>
      <c r="C154" s="3">
        <v>14183.160047531128</v>
      </c>
      <c r="D154" s="4">
        <f t="shared" si="18"/>
        <v>58.378508451144469</v>
      </c>
      <c r="G154" s="2">
        <v>40359</v>
      </c>
      <c r="H154" s="3">
        <v>5454.2138922119138</v>
      </c>
      <c r="I154" s="3">
        <v>8607.1699924468994</v>
      </c>
      <c r="J154" s="4">
        <f t="shared" si="19"/>
        <v>63.36826038056855</v>
      </c>
      <c r="K154" s="34"/>
      <c r="L154" s="2">
        <v>40359</v>
      </c>
      <c r="M154" s="3">
        <v>9233.8035986328123</v>
      </c>
      <c r="N154" s="3">
        <v>15519.500068664551</v>
      </c>
      <c r="O154" s="4">
        <f t="shared" si="20"/>
        <v>59.498073763837276</v>
      </c>
      <c r="Q154" s="2">
        <v>40359</v>
      </c>
      <c r="R154" s="3">
        <v>839.24601562500004</v>
      </c>
      <c r="S154" s="3">
        <v>1024.52001953125</v>
      </c>
      <c r="T154" s="4">
        <f t="shared" si="24"/>
        <v>81.916019172468822</v>
      </c>
      <c r="V154" s="2">
        <v>40359</v>
      </c>
      <c r="W154" s="3">
        <v>1986.4573791503906</v>
      </c>
      <c r="X154" s="3">
        <v>4551.4700355529785</v>
      </c>
      <c r="Y154" s="4">
        <f t="shared" si="21"/>
        <v>43.644303129176748</v>
      </c>
      <c r="AB154" s="2">
        <v>40359</v>
      </c>
      <c r="AC154" s="3">
        <v>23188.561434364317</v>
      </c>
      <c r="AD154" s="3">
        <v>67843.419893860817</v>
      </c>
      <c r="AE154" s="4">
        <f t="shared" si="22"/>
        <v>34.179529084238666</v>
      </c>
      <c r="AF154" s="34"/>
      <c r="AG154" s="2">
        <v>40359</v>
      </c>
      <c r="AH154" s="3">
        <v>3393.7135742187502</v>
      </c>
      <c r="AI154" s="3">
        <v>11165.619995117188</v>
      </c>
      <c r="AJ154" s="4">
        <f t="shared" si="25"/>
        <v>30.394313756897041</v>
      </c>
      <c r="AL154" s="2">
        <v>40359</v>
      </c>
      <c r="AM154" s="3">
        <v>1465.0492388284206</v>
      </c>
      <c r="AN154" s="3">
        <v>10262.260015010834</v>
      </c>
      <c r="AO154" s="4">
        <f t="shared" si="23"/>
        <v>14.276087691068643</v>
      </c>
    </row>
    <row r="155" spans="1:41">
      <c r="A155" s="2">
        <v>40390</v>
      </c>
      <c r="B155" s="3">
        <v>6743.6296112060545</v>
      </c>
      <c r="C155" s="3">
        <v>10795.380067825317</v>
      </c>
      <c r="D155" s="4">
        <f t="shared" si="18"/>
        <v>62.467736835916043</v>
      </c>
      <c r="G155" s="2">
        <v>40390</v>
      </c>
      <c r="H155" s="3">
        <v>4090.6722174072265</v>
      </c>
      <c r="I155" s="3">
        <v>5627.7100200653076</v>
      </c>
      <c r="J155" s="4">
        <f t="shared" si="19"/>
        <v>72.688041900207139</v>
      </c>
      <c r="K155" s="34"/>
      <c r="L155" s="2">
        <v>40390</v>
      </c>
      <c r="M155" s="3">
        <v>7202.5113427734377</v>
      </c>
      <c r="N155" s="3">
        <v>11439.500053405762</v>
      </c>
      <c r="O155" s="4">
        <f t="shared" si="20"/>
        <v>62.961766765577401</v>
      </c>
      <c r="Q155" s="2">
        <v>40390</v>
      </c>
      <c r="R155" s="3">
        <v>724.49601562500004</v>
      </c>
      <c r="S155" s="3">
        <v>799.52001953125</v>
      </c>
      <c r="T155" s="4">
        <f t="shared" si="24"/>
        <v>90.616369562548826</v>
      </c>
      <c r="V155" s="2">
        <v>40390</v>
      </c>
      <c r="W155" s="3">
        <v>1928.4613781738281</v>
      </c>
      <c r="X155" s="3">
        <v>4368.1500282287598</v>
      </c>
      <c r="Y155" s="4">
        <f t="shared" si="21"/>
        <v>44.148240461324065</v>
      </c>
      <c r="AB155" s="2">
        <v>40390</v>
      </c>
      <c r="AC155" s="3">
        <v>24693.478128700255</v>
      </c>
      <c r="AD155" s="3">
        <v>70243.07987844944</v>
      </c>
      <c r="AE155" s="4">
        <f t="shared" si="22"/>
        <v>35.154321495342359</v>
      </c>
      <c r="AF155" s="34"/>
      <c r="AG155" s="2">
        <v>40390</v>
      </c>
      <c r="AH155" s="3">
        <v>3508.4635742187502</v>
      </c>
      <c r="AI155" s="3">
        <v>11390.619995117188</v>
      </c>
      <c r="AJ155" s="4">
        <f t="shared" si="25"/>
        <v>30.801339836836995</v>
      </c>
      <c r="AL155" s="2">
        <v>40390</v>
      </c>
      <c r="AM155" s="3">
        <v>1538.8812383401394</v>
      </c>
      <c r="AN155" s="3">
        <v>10581.070014476776</v>
      </c>
      <c r="AO155" s="4">
        <f t="shared" si="23"/>
        <v>14.543720401005547</v>
      </c>
    </row>
    <row r="156" spans="1:41">
      <c r="A156" s="2">
        <v>40421</v>
      </c>
      <c r="B156" s="3">
        <v>6510.6397094726563</v>
      </c>
      <c r="C156" s="3">
        <v>9464.7600688934326</v>
      </c>
      <c r="D156" s="4">
        <f t="shared" si="18"/>
        <v>68.788217155871806</v>
      </c>
      <c r="G156" s="2">
        <v>40421</v>
      </c>
      <c r="H156" s="3">
        <v>3904.3223168945315</v>
      </c>
      <c r="I156" s="3">
        <v>5145.3900241851807</v>
      </c>
      <c r="J156" s="4">
        <f t="shared" si="19"/>
        <v>75.880007123712971</v>
      </c>
      <c r="K156" s="34"/>
      <c r="L156" s="2">
        <v>40421</v>
      </c>
      <c r="M156" s="3">
        <v>4643.5176953125001</v>
      </c>
      <c r="N156" s="3">
        <v>6142.900032043457</v>
      </c>
      <c r="O156" s="4">
        <f t="shared" si="20"/>
        <v>75.591620750628067</v>
      </c>
      <c r="Q156" s="2">
        <v>40421</v>
      </c>
      <c r="R156" s="3">
        <v>833.87101562500004</v>
      </c>
      <c r="S156" s="3">
        <v>974.52001953125</v>
      </c>
      <c r="T156" s="4">
        <f t="shared" si="24"/>
        <v>85.567356125336147</v>
      </c>
      <c r="V156" s="2">
        <v>40421</v>
      </c>
      <c r="W156" s="3">
        <v>1772.4463769531251</v>
      </c>
      <c r="X156" s="3">
        <v>3344.850025177002</v>
      </c>
      <c r="Y156" s="4">
        <f t="shared" si="21"/>
        <v>52.990309389412197</v>
      </c>
      <c r="AB156" s="2">
        <v>40421</v>
      </c>
      <c r="AC156" s="3">
        <v>24723.9440253067</v>
      </c>
      <c r="AD156" s="3">
        <v>70261.399874329567</v>
      </c>
      <c r="AE156" s="4">
        <f t="shared" si="22"/>
        <v>35.188516126248928</v>
      </c>
      <c r="AF156" s="34"/>
      <c r="AG156" s="2">
        <v>40421</v>
      </c>
      <c r="AH156" s="3">
        <v>3460.8210742187498</v>
      </c>
      <c r="AI156" s="3">
        <v>11309.869995117188</v>
      </c>
      <c r="AJ156" s="4">
        <f t="shared" si="25"/>
        <v>30.600007566071852</v>
      </c>
      <c r="AL156" s="2">
        <v>40421</v>
      </c>
      <c r="AM156" s="3">
        <v>1486.5462395608424</v>
      </c>
      <c r="AN156" s="3">
        <v>10799.370017528534</v>
      </c>
      <c r="AO156" s="4">
        <f t="shared" si="23"/>
        <v>13.765119975961735</v>
      </c>
    </row>
    <row r="157" spans="1:41">
      <c r="A157" s="2">
        <v>40451</v>
      </c>
      <c r="B157" s="3">
        <v>2895.5385791015624</v>
      </c>
      <c r="C157" s="3">
        <v>4820.5400276184082</v>
      </c>
      <c r="D157" s="4">
        <f t="shared" si="18"/>
        <v>60.066684697401129</v>
      </c>
      <c r="G157" s="2">
        <v>40451</v>
      </c>
      <c r="H157" s="3">
        <v>976.06325195312502</v>
      </c>
      <c r="I157" s="3">
        <v>1389.0599975585938</v>
      </c>
      <c r="J157" s="4">
        <f t="shared" si="19"/>
        <v>70.267897259200453</v>
      </c>
      <c r="K157" s="34"/>
      <c r="L157" s="2">
        <v>40451</v>
      </c>
      <c r="M157" s="3">
        <v>1216.585498046875</v>
      </c>
      <c r="N157" s="3">
        <v>1754.1999969482422</v>
      </c>
      <c r="O157" s="4">
        <f t="shared" si="20"/>
        <v>69.352724898150285</v>
      </c>
      <c r="Q157" s="2">
        <v>40451</v>
      </c>
      <c r="R157" s="3">
        <v>833.87101562500004</v>
      </c>
      <c r="S157" s="3">
        <v>974.52001953125</v>
      </c>
      <c r="T157" s="4">
        <f t="shared" si="24"/>
        <v>85.567356125336147</v>
      </c>
      <c r="V157" s="2">
        <v>40451</v>
      </c>
      <c r="W157" s="3">
        <v>1085.6043115234374</v>
      </c>
      <c r="X157" s="3">
        <v>2456.9600105285645</v>
      </c>
      <c r="Y157" s="4">
        <f t="shared" si="21"/>
        <v>44.184858804026362</v>
      </c>
      <c r="AB157" s="2">
        <v>40451</v>
      </c>
      <c r="AC157" s="3">
        <v>26584.722523841858</v>
      </c>
      <c r="AD157" s="3">
        <v>72752.019909501076</v>
      </c>
      <c r="AE157" s="4">
        <f t="shared" si="22"/>
        <v>36.541559336650138</v>
      </c>
      <c r="AF157" s="34"/>
      <c r="AG157" s="2">
        <v>40451</v>
      </c>
      <c r="AH157" s="3">
        <v>3441.5710742187498</v>
      </c>
      <c r="AI157" s="3">
        <v>11209.869995117188</v>
      </c>
      <c r="AJ157" s="4">
        <f t="shared" si="25"/>
        <v>30.701257692710392</v>
      </c>
      <c r="AL157" s="2">
        <v>40451</v>
      </c>
      <c r="AM157" s="3">
        <v>2368.2378997170927</v>
      </c>
      <c r="AN157" s="3">
        <v>12009.58003950119</v>
      </c>
      <c r="AO157" s="4">
        <f t="shared" si="23"/>
        <v>19.7195729736396</v>
      </c>
    </row>
    <row r="158" spans="1:41">
      <c r="A158" s="2">
        <v>40482</v>
      </c>
      <c r="B158" s="3">
        <v>1693.0527685546874</v>
      </c>
      <c r="C158" s="3">
        <v>3189.5600166320801</v>
      </c>
      <c r="D158" s="4">
        <f t="shared" si="18"/>
        <v>53.081075751081663</v>
      </c>
      <c r="G158" s="2">
        <v>40482</v>
      </c>
      <c r="H158" s="3">
        <v>775.65265624999995</v>
      </c>
      <c r="I158" s="3">
        <v>1122.5200042724609</v>
      </c>
      <c r="J158" s="4">
        <f t="shared" si="19"/>
        <v>69.099227924470171</v>
      </c>
      <c r="K158" s="34"/>
      <c r="L158" s="2">
        <v>40482</v>
      </c>
      <c r="M158" s="3">
        <v>519.625</v>
      </c>
      <c r="N158" s="3">
        <v>825</v>
      </c>
      <c r="O158" s="4">
        <f t="shared" si="20"/>
        <v>62.984848484848484</v>
      </c>
      <c r="Q158" s="2">
        <v>40482</v>
      </c>
      <c r="R158" s="3">
        <v>346.04580078125002</v>
      </c>
      <c r="S158" s="3">
        <v>535.08000183105469</v>
      </c>
      <c r="T158" s="4">
        <f t="shared" si="24"/>
        <v>64.671787320975227</v>
      </c>
      <c r="V158" s="2">
        <v>40482</v>
      </c>
      <c r="W158" s="3">
        <v>571.35431152343745</v>
      </c>
      <c r="X158" s="3">
        <v>1531.9600105285645</v>
      </c>
      <c r="Y158" s="4">
        <f t="shared" si="21"/>
        <v>37.295641374235736</v>
      </c>
      <c r="AB158" s="2">
        <v>40482</v>
      </c>
      <c r="AC158" s="3">
        <v>26699.379119300844</v>
      </c>
      <c r="AD158" s="3">
        <v>72526.509902596474</v>
      </c>
      <c r="AE158" s="4">
        <f t="shared" si="22"/>
        <v>36.813268906994509</v>
      </c>
      <c r="AF158" s="34"/>
      <c r="AG158" s="2">
        <v>40482</v>
      </c>
      <c r="AH158" s="3">
        <v>3849.3170898437502</v>
      </c>
      <c r="AI158" s="3">
        <v>11499.390014648438</v>
      </c>
      <c r="AJ158" s="4">
        <f t="shared" si="25"/>
        <v>33.474098060334661</v>
      </c>
      <c r="AL158" s="2">
        <v>40482</v>
      </c>
      <c r="AM158" s="3">
        <v>2817.1639006936548</v>
      </c>
      <c r="AN158" s="3">
        <v>12593.180037975311</v>
      </c>
      <c r="AO158" s="4">
        <f t="shared" si="23"/>
        <v>22.370552094057004</v>
      </c>
    </row>
    <row r="159" spans="1:41">
      <c r="A159" s="2">
        <v>40512</v>
      </c>
      <c r="B159" s="3">
        <v>2301.6311816406251</v>
      </c>
      <c r="C159" s="3">
        <v>5100.5700378417969</v>
      </c>
      <c r="D159" s="4">
        <f t="shared" si="18"/>
        <v>45.124979454541787</v>
      </c>
      <c r="G159" s="2">
        <v>40512</v>
      </c>
      <c r="H159" s="3">
        <v>488.96515625000001</v>
      </c>
      <c r="I159" s="3">
        <v>775.02000427246094</v>
      </c>
      <c r="J159" s="10">
        <f t="shared" si="19"/>
        <v>63.090649732197448</v>
      </c>
      <c r="K159" s="34"/>
      <c r="L159" s="2">
        <v>40512</v>
      </c>
      <c r="M159" s="3">
        <v>608.91875000000005</v>
      </c>
      <c r="N159" s="3">
        <v>1367.5</v>
      </c>
      <c r="O159" s="4">
        <f t="shared" si="20"/>
        <v>44.527879341864718</v>
      </c>
      <c r="Q159" s="2">
        <v>40512</v>
      </c>
      <c r="R159" s="3">
        <v>752.39580078125005</v>
      </c>
      <c r="S159" s="3">
        <v>1165.0800018310547</v>
      </c>
      <c r="T159" s="4">
        <f t="shared" si="24"/>
        <v>64.57889583537397</v>
      </c>
      <c r="V159" s="2">
        <v>40512</v>
      </c>
      <c r="W159" s="3">
        <v>1060.270224609375</v>
      </c>
      <c r="X159" s="3">
        <v>3160.4700317382813</v>
      </c>
      <c r="Y159" s="4">
        <f t="shared" si="21"/>
        <v>33.547865158089117</v>
      </c>
      <c r="AB159" s="2">
        <v>40512</v>
      </c>
      <c r="AC159" s="3">
        <v>26808.450717887878</v>
      </c>
      <c r="AD159" s="3">
        <v>71956.909902691841</v>
      </c>
      <c r="AE159" s="10">
        <f t="shared" si="22"/>
        <v>37.256256215200537</v>
      </c>
      <c r="AF159" s="34"/>
      <c r="AG159" s="2">
        <v>40512</v>
      </c>
      <c r="AH159" s="3">
        <v>3732.3170898437502</v>
      </c>
      <c r="AI159" s="3">
        <v>11199.390014648438</v>
      </c>
      <c r="AJ159" s="4">
        <f t="shared" si="25"/>
        <v>33.326074768018628</v>
      </c>
      <c r="AL159" s="2">
        <v>40512</v>
      </c>
      <c r="AM159" s="3">
        <v>2805.4026790750027</v>
      </c>
      <c r="AN159" s="3">
        <v>12532.790034770966</v>
      </c>
      <c r="AO159" s="4">
        <f t="shared" si="23"/>
        <v>22.384502343785343</v>
      </c>
    </row>
    <row r="160" spans="1:41">
      <c r="A160" s="2">
        <v>40543</v>
      </c>
      <c r="B160" s="3">
        <v>2299.0160253906251</v>
      </c>
      <c r="C160" s="3">
        <v>4635.5500335693359</v>
      </c>
      <c r="D160" s="4">
        <f t="shared" si="18"/>
        <v>49.59532328940049</v>
      </c>
      <c r="G160" s="2">
        <v>40543</v>
      </c>
      <c r="H160" s="3">
        <v>87.5</v>
      </c>
      <c r="I160" s="3">
        <v>175</v>
      </c>
      <c r="J160" s="10">
        <f t="shared" si="19"/>
        <v>50</v>
      </c>
      <c r="K160" s="34"/>
      <c r="L160" s="2">
        <v>40543</v>
      </c>
      <c r="M160" s="3">
        <v>176.79374999999999</v>
      </c>
      <c r="N160" s="3">
        <v>717.5</v>
      </c>
      <c r="O160" s="4">
        <f t="shared" si="20"/>
        <v>24.640243902439025</v>
      </c>
      <c r="Q160" s="2">
        <v>40543</v>
      </c>
      <c r="R160" s="3">
        <v>1293.74580078125</v>
      </c>
      <c r="S160" s="3">
        <v>1800.0800018310547</v>
      </c>
      <c r="T160" s="4">
        <f t="shared" si="24"/>
        <v>71.871572344853689</v>
      </c>
      <c r="V160" s="2">
        <v>40543</v>
      </c>
      <c r="W160" s="3">
        <v>917.77022460937496</v>
      </c>
      <c r="X160" s="3">
        <v>2660.4700317382813</v>
      </c>
      <c r="Y160" s="4">
        <f t="shared" si="21"/>
        <v>34.496544357228785</v>
      </c>
      <c r="AB160" s="2">
        <v>40543</v>
      </c>
      <c r="AC160" s="3">
        <v>15378.284583854675</v>
      </c>
      <c r="AD160" s="3">
        <v>51239.85998737812</v>
      </c>
      <c r="AE160" s="10">
        <f t="shared" si="22"/>
        <v>30.012347004154183</v>
      </c>
      <c r="AF160" s="34"/>
      <c r="AG160" s="2">
        <v>40543</v>
      </c>
      <c r="AH160" s="3">
        <v>3516.5540234374998</v>
      </c>
      <c r="AI160" s="3">
        <v>9022.4200439453125</v>
      </c>
      <c r="AJ160" s="4">
        <f t="shared" si="25"/>
        <v>38.975729419706617</v>
      </c>
      <c r="AL160" s="2">
        <v>40543</v>
      </c>
      <c r="AM160" s="3">
        <v>2703.4546791970729</v>
      </c>
      <c r="AN160" s="3">
        <v>11594.060035228729</v>
      </c>
      <c r="AO160" s="4">
        <f t="shared" si="23"/>
        <v>23.317583926446684</v>
      </c>
    </row>
    <row r="161" spans="1:41">
      <c r="A161" s="2">
        <v>40574</v>
      </c>
      <c r="B161" s="3">
        <v>2191.5160253906251</v>
      </c>
      <c r="C161" s="3">
        <v>4310.5500335693359</v>
      </c>
      <c r="D161" s="4">
        <f t="shared" si="18"/>
        <v>50.840751373344993</v>
      </c>
      <c r="G161" s="2">
        <v>40574</v>
      </c>
      <c r="H161" s="3">
        <v>87.5</v>
      </c>
      <c r="I161" s="3">
        <v>175</v>
      </c>
      <c r="J161" s="10">
        <f t="shared" si="19"/>
        <v>50</v>
      </c>
      <c r="K161" s="34"/>
      <c r="L161" s="2">
        <v>40574</v>
      </c>
      <c r="M161" s="3">
        <v>176.79374999999999</v>
      </c>
      <c r="N161" s="3">
        <v>717.5</v>
      </c>
      <c r="O161" s="4">
        <f t="shared" si="20"/>
        <v>24.640243902439025</v>
      </c>
      <c r="Q161" s="2">
        <v>40574</v>
      </c>
      <c r="R161" s="3">
        <v>1198.74580078125</v>
      </c>
      <c r="S161" s="3">
        <v>1600.0800018310547</v>
      </c>
      <c r="T161" s="4">
        <f t="shared" si="24"/>
        <v>74.917866569762936</v>
      </c>
      <c r="V161" s="2">
        <v>40574</v>
      </c>
      <c r="W161" s="3">
        <v>905.27022460937496</v>
      </c>
      <c r="X161" s="3">
        <v>2535.4700317382813</v>
      </c>
      <c r="Y161" s="4">
        <f t="shared" si="21"/>
        <v>35.704236819109035</v>
      </c>
      <c r="AB161" s="2">
        <v>40574</v>
      </c>
      <c r="AC161" s="3">
        <v>15690.573571853638</v>
      </c>
      <c r="AD161" s="3">
        <v>50525.149966001511</v>
      </c>
      <c r="AE161" s="10">
        <f t="shared" si="22"/>
        <v>31.054976744080641</v>
      </c>
      <c r="AF161" s="34"/>
      <c r="AG161" s="2">
        <v>40574</v>
      </c>
      <c r="AH161" s="3">
        <v>3597.5540234374998</v>
      </c>
      <c r="AI161" s="3">
        <v>9122.4200439453125</v>
      </c>
      <c r="AJ161" s="4">
        <f t="shared" si="25"/>
        <v>39.436399618818804</v>
      </c>
      <c r="AL161" s="2">
        <v>40574</v>
      </c>
      <c r="AM161" s="3">
        <v>2782.8430793511866</v>
      </c>
      <c r="AN161" s="3">
        <v>11634.160036087036</v>
      </c>
      <c r="AO161" s="4">
        <f t="shared" si="23"/>
        <v>23.919587410860057</v>
      </c>
    </row>
    <row r="162" spans="1:41">
      <c r="A162" s="2">
        <v>40602</v>
      </c>
      <c r="B162" s="3">
        <v>2303.479228515625</v>
      </c>
      <c r="C162" s="3">
        <v>4546.5500335693359</v>
      </c>
      <c r="D162" s="4">
        <f t="shared" si="18"/>
        <v>50.664332549030476</v>
      </c>
      <c r="G162" s="2">
        <v>40602</v>
      </c>
      <c r="H162" s="3">
        <v>87.5</v>
      </c>
      <c r="I162" s="3">
        <v>175</v>
      </c>
      <c r="J162" s="10">
        <f t="shared" si="19"/>
        <v>50</v>
      </c>
      <c r="K162" s="34"/>
      <c r="L162" s="2">
        <v>40602</v>
      </c>
      <c r="M162" s="3">
        <v>176.79374999999999</v>
      </c>
      <c r="N162" s="3">
        <v>717.5</v>
      </c>
      <c r="O162" s="4">
        <f t="shared" si="20"/>
        <v>24.640243902439025</v>
      </c>
      <c r="Q162" s="2">
        <v>40602</v>
      </c>
      <c r="R162" s="3">
        <v>1310.70900390625</v>
      </c>
      <c r="S162" s="3">
        <v>1836.0800018310547</v>
      </c>
      <c r="T162" s="4">
        <f t="shared" si="24"/>
        <v>71.386268713734069</v>
      </c>
      <c r="V162" s="2">
        <v>40602</v>
      </c>
      <c r="W162" s="3">
        <v>905.27022460937496</v>
      </c>
      <c r="X162" s="3">
        <v>2535.4700317382813</v>
      </c>
      <c r="Y162" s="4">
        <f t="shared" si="21"/>
        <v>35.704236819109035</v>
      </c>
      <c r="AB162" s="2">
        <v>40602</v>
      </c>
      <c r="AC162" s="3">
        <v>15505.076071853638</v>
      </c>
      <c r="AD162" s="3">
        <v>48852.149966001511</v>
      </c>
      <c r="AE162" s="10">
        <f t="shared" si="22"/>
        <v>31.738779322188158</v>
      </c>
      <c r="AF162" s="34"/>
      <c r="AG162" s="2">
        <v>40602</v>
      </c>
      <c r="AH162" s="3">
        <v>3576.9290234374998</v>
      </c>
      <c r="AI162" s="3">
        <v>8747.4200439453125</v>
      </c>
      <c r="AJ162" s="4">
        <f t="shared" si="25"/>
        <v>40.891245709794596</v>
      </c>
      <c r="AL162" s="2">
        <v>40602</v>
      </c>
      <c r="AM162" s="3">
        <v>2512.7494979858398</v>
      </c>
      <c r="AN162" s="3">
        <v>9744.6600475311279</v>
      </c>
      <c r="AO162" s="4">
        <f t="shared" si="23"/>
        <v>25.785912343062812</v>
      </c>
    </row>
    <row r="163" spans="1:41">
      <c r="A163" s="2">
        <v>40633</v>
      </c>
      <c r="B163" s="9">
        <v>2411.8979296875</v>
      </c>
      <c r="C163" s="9">
        <v>5009.4400329589844</v>
      </c>
      <c r="D163" s="10">
        <f t="shared" si="18"/>
        <v>48.147056633450433</v>
      </c>
      <c r="E163" s="48"/>
      <c r="F163" s="14"/>
      <c r="G163" s="8">
        <v>40633</v>
      </c>
      <c r="H163" s="9">
        <v>152.74370117187499</v>
      </c>
      <c r="I163" s="9">
        <v>465.19000244140625</v>
      </c>
      <c r="J163" s="10">
        <f t="shared" si="19"/>
        <v>32.834691281035013</v>
      </c>
      <c r="K163" s="48"/>
      <c r="L163" s="8">
        <v>40633</v>
      </c>
      <c r="M163" s="9">
        <v>242.03974853515626</v>
      </c>
      <c r="N163" s="9">
        <v>1007.6999969482422</v>
      </c>
      <c r="O163" s="10">
        <f t="shared" si="20"/>
        <v>24.019028408073716</v>
      </c>
      <c r="P163" s="14"/>
      <c r="Q163" s="8">
        <v>40633</v>
      </c>
      <c r="R163" s="9">
        <v>1310.70900390625</v>
      </c>
      <c r="S163" s="9">
        <v>1836.0800018310547</v>
      </c>
      <c r="T163" s="10">
        <f t="shared" si="24"/>
        <v>71.386268713734069</v>
      </c>
      <c r="U163" s="14"/>
      <c r="V163" s="8">
        <v>40633</v>
      </c>
      <c r="W163" s="9">
        <v>948.44522460937503</v>
      </c>
      <c r="X163" s="9">
        <v>2708.1700286865234</v>
      </c>
      <c r="Y163" s="10">
        <f t="shared" si="21"/>
        <v>35.021627688176423</v>
      </c>
      <c r="AB163" s="8">
        <v>40633</v>
      </c>
      <c r="AC163" s="9">
        <v>10768.927734756469</v>
      </c>
      <c r="AD163" s="9">
        <v>34742.789940595627</v>
      </c>
      <c r="AE163" s="10">
        <f t="shared" si="22"/>
        <v>30.996151296915244</v>
      </c>
      <c r="AF163" s="48"/>
      <c r="AG163" s="8">
        <v>40633</v>
      </c>
      <c r="AH163" s="9">
        <v>941.38601562500003</v>
      </c>
      <c r="AI163" s="9">
        <v>1921.52001953125</v>
      </c>
      <c r="AJ163" s="10">
        <f t="shared" si="25"/>
        <v>48.991736024413044</v>
      </c>
      <c r="AK163" s="14"/>
      <c r="AL163" s="8">
        <v>40633</v>
      </c>
      <c r="AM163" s="9">
        <v>2182.1296926879882</v>
      </c>
      <c r="AN163" s="9">
        <v>6444.4700260162354</v>
      </c>
      <c r="AO163" s="10">
        <f t="shared" si="23"/>
        <v>33.860498751313308</v>
      </c>
    </row>
    <row r="164" spans="1:41">
      <c r="A164" s="2">
        <v>40663</v>
      </c>
      <c r="B164" s="9">
        <v>2265.8812792968752</v>
      </c>
      <c r="C164" s="9">
        <v>4737.6800231933594</v>
      </c>
      <c r="D164" s="10">
        <f t="shared" si="18"/>
        <v>47.826811186155062</v>
      </c>
      <c r="E164" s="48"/>
      <c r="F164" s="14"/>
      <c r="G164" s="8">
        <v>40663</v>
      </c>
      <c r="H164" s="9">
        <v>152.74370117187499</v>
      </c>
      <c r="I164" s="9">
        <v>465.19000244140625</v>
      </c>
      <c r="J164" s="10">
        <f t="shared" si="19"/>
        <v>32.834691281035013</v>
      </c>
      <c r="K164" s="48"/>
      <c r="L164" s="8">
        <v>40663</v>
      </c>
      <c r="M164" s="9">
        <v>242.03974853515626</v>
      </c>
      <c r="N164" s="9">
        <v>1007.6999969482422</v>
      </c>
      <c r="O164" s="10">
        <f t="shared" si="20"/>
        <v>24.019028408073716</v>
      </c>
      <c r="P164" s="14"/>
      <c r="Q164" s="8">
        <v>40663</v>
      </c>
      <c r="R164" s="9">
        <v>1310.70900390625</v>
      </c>
      <c r="S164" s="9">
        <v>1836.0800018310547</v>
      </c>
      <c r="T164" s="10">
        <f t="shared" si="24"/>
        <v>71.386268713734069</v>
      </c>
      <c r="U164" s="14"/>
      <c r="V164" s="8">
        <v>40663</v>
      </c>
      <c r="W164" s="9">
        <v>802.42857421874999</v>
      </c>
      <c r="X164" s="9">
        <v>2436.4100189208984</v>
      </c>
      <c r="Y164" s="10">
        <f t="shared" si="21"/>
        <v>32.934874179106799</v>
      </c>
      <c r="AB164" s="8">
        <v>40663</v>
      </c>
      <c r="AC164" s="9">
        <v>9036.8750449371346</v>
      </c>
      <c r="AD164" s="9">
        <v>28727.109987974167</v>
      </c>
      <c r="AE164" s="10">
        <f t="shared" si="22"/>
        <v>31.457654629094883</v>
      </c>
      <c r="AF164" s="48"/>
      <c r="AG164" s="8">
        <v>40663</v>
      </c>
      <c r="AH164" s="9">
        <v>941.38601562500003</v>
      </c>
      <c r="AI164" s="9">
        <v>1921.52001953125</v>
      </c>
      <c r="AJ164" s="10">
        <f t="shared" si="25"/>
        <v>48.991736024413044</v>
      </c>
      <c r="AK164" s="14"/>
      <c r="AL164" s="8">
        <v>40663</v>
      </c>
      <c r="AM164" s="9">
        <v>2161.3036611938478</v>
      </c>
      <c r="AN164" s="9">
        <v>6181.9700336456299</v>
      </c>
      <c r="AO164" s="10">
        <f t="shared" si="23"/>
        <v>34.961406306256137</v>
      </c>
    </row>
    <row r="165" spans="1:41">
      <c r="A165" s="2">
        <v>40694</v>
      </c>
      <c r="B165" s="9">
        <v>2295.331279296875</v>
      </c>
      <c r="C165" s="9">
        <v>4927.6800231933594</v>
      </c>
      <c r="D165" s="10">
        <f t="shared" si="18"/>
        <v>46.580363751163304</v>
      </c>
      <c r="E165" s="48"/>
      <c r="F165" s="14"/>
      <c r="G165" s="8">
        <v>40694</v>
      </c>
      <c r="H165" s="9">
        <v>182.19370117187501</v>
      </c>
      <c r="I165" s="9">
        <v>655.19000244140625</v>
      </c>
      <c r="J165" s="10">
        <f t="shared" si="19"/>
        <v>27.807765761530927</v>
      </c>
      <c r="K165" s="48"/>
      <c r="L165" s="8">
        <v>40694</v>
      </c>
      <c r="M165" s="9">
        <v>271.33474853515622</v>
      </c>
      <c r="N165" s="9">
        <v>1196.6999969482422</v>
      </c>
      <c r="O165" s="10">
        <f t="shared" si="20"/>
        <v>22.673581451249188</v>
      </c>
      <c r="P165" s="14"/>
      <c r="Q165" s="8">
        <v>40694</v>
      </c>
      <c r="R165" s="9">
        <v>1310.70900390625</v>
      </c>
      <c r="S165" s="9">
        <v>1836.0800018310547</v>
      </c>
      <c r="T165" s="10">
        <f t="shared" si="24"/>
        <v>71.386268713734069</v>
      </c>
      <c r="U165" s="14"/>
      <c r="V165" s="8">
        <v>40694</v>
      </c>
      <c r="W165" s="9">
        <v>802.42857421874999</v>
      </c>
      <c r="X165" s="9">
        <v>2436.4100189208984</v>
      </c>
      <c r="Y165" s="10">
        <f t="shared" si="21"/>
        <v>32.934874179106799</v>
      </c>
      <c r="AB165" s="8">
        <v>40694</v>
      </c>
      <c r="AC165" s="9">
        <v>7823.5278623199465</v>
      </c>
      <c r="AD165" s="9">
        <v>24618.879992246628</v>
      </c>
      <c r="AE165" s="10">
        <f t="shared" si="22"/>
        <v>31.778569393830498</v>
      </c>
      <c r="AF165" s="48"/>
      <c r="AG165" s="8">
        <v>40694</v>
      </c>
      <c r="AH165" s="9">
        <v>907.26101562500003</v>
      </c>
      <c r="AI165" s="9">
        <v>1791.52001953125</v>
      </c>
      <c r="AJ165" s="10">
        <f t="shared" si="25"/>
        <v>50.641969150999735</v>
      </c>
      <c r="AK165" s="14"/>
      <c r="AL165" s="8">
        <v>40694</v>
      </c>
      <c r="AM165" s="9">
        <v>1981.2142175292968</v>
      </c>
      <c r="AN165" s="9">
        <v>4456.5800342559814</v>
      </c>
      <c r="AO165" s="10">
        <f t="shared" si="23"/>
        <v>44.45593262772082</v>
      </c>
    </row>
    <row r="166" spans="1:41">
      <c r="A166" s="2">
        <v>40724</v>
      </c>
      <c r="B166" s="9">
        <v>2531.081279296875</v>
      </c>
      <c r="C166" s="9">
        <v>5127.6800231933594</v>
      </c>
      <c r="D166" s="10">
        <f t="shared" si="18"/>
        <v>49.361139303707887</v>
      </c>
      <c r="E166" s="48"/>
      <c r="F166" s="14"/>
      <c r="G166" s="8">
        <v>40724</v>
      </c>
      <c r="H166" s="9">
        <v>94.693701171875006</v>
      </c>
      <c r="I166" s="9">
        <v>480.19000244140625</v>
      </c>
      <c r="J166" s="10">
        <f t="shared" si="19"/>
        <v>19.720048457991318</v>
      </c>
      <c r="K166" s="48"/>
      <c r="L166" s="8">
        <v>40724</v>
      </c>
      <c r="M166" s="9">
        <v>182.32599853515626</v>
      </c>
      <c r="N166" s="9">
        <v>1013.1999969482422</v>
      </c>
      <c r="O166" s="10">
        <f t="shared" si="20"/>
        <v>17.995065049775175</v>
      </c>
      <c r="P166" s="14"/>
      <c r="Q166" s="8">
        <v>40724</v>
      </c>
      <c r="R166" s="9">
        <v>1509.70900390625</v>
      </c>
      <c r="S166" s="9">
        <v>2036.0800018310547</v>
      </c>
      <c r="T166" s="10">
        <f t="shared" si="24"/>
        <v>74.147823393411002</v>
      </c>
      <c r="U166" s="14"/>
      <c r="V166" s="8">
        <v>40724</v>
      </c>
      <c r="W166" s="9">
        <v>926.67857421874999</v>
      </c>
      <c r="X166" s="9">
        <v>2611.4100189208984</v>
      </c>
      <c r="Y166" s="10">
        <f t="shared" si="21"/>
        <v>35.485755492416985</v>
      </c>
      <c r="AB166" s="8">
        <v>40724</v>
      </c>
      <c r="AC166" s="9">
        <v>5454.2138922119138</v>
      </c>
      <c r="AD166" s="9">
        <v>8607.1699924468994</v>
      </c>
      <c r="AE166" s="10">
        <f t="shared" si="22"/>
        <v>63.36826038056855</v>
      </c>
      <c r="AF166" s="48"/>
      <c r="AG166" s="8">
        <v>40724</v>
      </c>
      <c r="AH166" s="9">
        <v>839.24601562500004</v>
      </c>
      <c r="AI166" s="9">
        <v>1024.52001953125</v>
      </c>
      <c r="AJ166" s="10">
        <f t="shared" si="25"/>
        <v>81.916019172468822</v>
      </c>
      <c r="AK166" s="14"/>
      <c r="AL166" s="8">
        <v>40724</v>
      </c>
      <c r="AM166" s="9">
        <v>1986.4573791503906</v>
      </c>
      <c r="AN166" s="9">
        <v>4551.4700355529785</v>
      </c>
      <c r="AO166" s="10">
        <f t="shared" si="23"/>
        <v>43.644303129176748</v>
      </c>
    </row>
    <row r="167" spans="1:41">
      <c r="A167" s="2">
        <v>40755</v>
      </c>
      <c r="B167" s="9">
        <v>2121.7312792968751</v>
      </c>
      <c r="C167" s="9">
        <v>4197.6800231933594</v>
      </c>
      <c r="D167" s="10">
        <f t="shared" si="18"/>
        <v>50.545331411010721</v>
      </c>
      <c r="E167" s="48"/>
      <c r="F167" s="14"/>
      <c r="G167" s="8">
        <v>40755</v>
      </c>
      <c r="H167" s="9">
        <v>94.693701171875006</v>
      </c>
      <c r="I167" s="9">
        <v>480.19000244140625</v>
      </c>
      <c r="J167" s="10">
        <f t="shared" si="19"/>
        <v>19.720048457991318</v>
      </c>
      <c r="K167" s="48"/>
      <c r="L167" s="8">
        <v>40755</v>
      </c>
      <c r="M167" s="9">
        <v>180.23149902343749</v>
      </c>
      <c r="N167" s="9">
        <v>1001.3999938964844</v>
      </c>
      <c r="O167" s="10">
        <f t="shared" si="20"/>
        <v>17.997952878165105</v>
      </c>
      <c r="P167" s="14"/>
      <c r="Q167" s="8">
        <v>40755</v>
      </c>
      <c r="R167" s="9">
        <v>1103.3590039062501</v>
      </c>
      <c r="S167" s="9">
        <v>1406.0800018310547</v>
      </c>
      <c r="T167" s="10">
        <f t="shared" si="24"/>
        <v>78.47057084016636</v>
      </c>
      <c r="U167" s="14"/>
      <c r="V167" s="8">
        <v>40755</v>
      </c>
      <c r="W167" s="9">
        <v>923.67857421874999</v>
      </c>
      <c r="X167" s="9">
        <v>2311.4100189208984</v>
      </c>
      <c r="Y167" s="10">
        <f t="shared" si="21"/>
        <v>39.961692934513508</v>
      </c>
      <c r="AB167" s="8">
        <v>40755</v>
      </c>
      <c r="AC167" s="9">
        <v>4090.6722174072265</v>
      </c>
      <c r="AD167" s="9">
        <v>5627.7100200653076</v>
      </c>
      <c r="AE167" s="10">
        <f t="shared" si="22"/>
        <v>72.688041900207139</v>
      </c>
      <c r="AF167" s="48"/>
      <c r="AG167" s="8">
        <v>40755</v>
      </c>
      <c r="AH167" s="9">
        <v>724.49601562500004</v>
      </c>
      <c r="AI167" s="9">
        <v>799.52001953125</v>
      </c>
      <c r="AJ167" s="10">
        <f t="shared" si="25"/>
        <v>90.616369562548826</v>
      </c>
      <c r="AK167" s="14"/>
      <c r="AL167" s="8">
        <v>40755</v>
      </c>
      <c r="AM167" s="9">
        <v>1928.4613781738281</v>
      </c>
      <c r="AN167" s="9">
        <v>4368.1500282287598</v>
      </c>
      <c r="AO167" s="10">
        <f t="shared" si="23"/>
        <v>44.148240461324065</v>
      </c>
    </row>
    <row r="168" spans="1:41">
      <c r="A168" s="2">
        <v>40786</v>
      </c>
      <c r="B168" s="9">
        <v>2012.3562792968751</v>
      </c>
      <c r="C168" s="9">
        <v>4022.6800231933594</v>
      </c>
      <c r="D168" s="10">
        <f t="shared" si="18"/>
        <v>50.025263448604804</v>
      </c>
      <c r="E168" s="48"/>
      <c r="F168" s="14"/>
      <c r="G168" s="8">
        <v>40786</v>
      </c>
      <c r="H168" s="9">
        <v>94.693701171875006</v>
      </c>
      <c r="I168" s="9">
        <v>480.19000244140625</v>
      </c>
      <c r="J168" s="10">
        <f t="shared" si="19"/>
        <v>19.720048457991318</v>
      </c>
      <c r="K168" s="48"/>
      <c r="L168" s="8">
        <v>40786</v>
      </c>
      <c r="M168" s="9">
        <v>180.23149902343749</v>
      </c>
      <c r="N168" s="9">
        <v>1001.3999938964844</v>
      </c>
      <c r="O168" s="10">
        <f t="shared" si="20"/>
        <v>17.997952878165105</v>
      </c>
      <c r="P168" s="14"/>
      <c r="Q168" s="8">
        <v>40786</v>
      </c>
      <c r="R168" s="9">
        <v>993.98400390625</v>
      </c>
      <c r="S168" s="9">
        <v>1231.0800018310547</v>
      </c>
      <c r="T168" s="10">
        <f t="shared" si="24"/>
        <v>80.740813141943789</v>
      </c>
      <c r="U168" s="14"/>
      <c r="V168" s="8">
        <v>40786</v>
      </c>
      <c r="W168" s="9">
        <v>923.67857421874999</v>
      </c>
      <c r="X168" s="9">
        <v>2311.4100189208984</v>
      </c>
      <c r="Y168" s="10">
        <f t="shared" si="21"/>
        <v>39.961692934513508</v>
      </c>
      <c r="AB168" s="8">
        <v>40786</v>
      </c>
      <c r="AC168" s="9">
        <v>3904.3223168945315</v>
      </c>
      <c r="AD168" s="9">
        <v>5145.3900241851807</v>
      </c>
      <c r="AE168" s="10">
        <f t="shared" si="22"/>
        <v>75.880007123712971</v>
      </c>
      <c r="AF168" s="48"/>
      <c r="AG168" s="8">
        <v>40786</v>
      </c>
      <c r="AH168" s="9">
        <v>833.87101562500004</v>
      </c>
      <c r="AI168" s="9">
        <v>974.52001953125</v>
      </c>
      <c r="AJ168" s="10">
        <f t="shared" si="25"/>
        <v>85.567356125336147</v>
      </c>
      <c r="AK168" s="14"/>
      <c r="AL168" s="8">
        <v>40786</v>
      </c>
      <c r="AM168" s="9">
        <v>1772.4463769531251</v>
      </c>
      <c r="AN168" s="9">
        <v>3344.850025177002</v>
      </c>
      <c r="AO168" s="10">
        <f t="shared" si="23"/>
        <v>52.990309389412197</v>
      </c>
    </row>
    <row r="169" spans="1:41">
      <c r="A169" s="2">
        <v>40816</v>
      </c>
      <c r="B169" s="9">
        <v>3123.6962792968752</v>
      </c>
      <c r="C169" s="9">
        <v>6501.6800231933594</v>
      </c>
      <c r="D169" s="10">
        <f t="shared" si="18"/>
        <v>48.044448021953613</v>
      </c>
      <c r="E169" s="48"/>
      <c r="F169" s="14"/>
      <c r="G169" s="8">
        <v>40816</v>
      </c>
      <c r="H169" s="9">
        <v>94.693701171875006</v>
      </c>
      <c r="I169" s="9">
        <v>480.19000244140625</v>
      </c>
      <c r="J169" s="10">
        <f t="shared" si="19"/>
        <v>19.720048457991318</v>
      </c>
      <c r="K169" s="48"/>
      <c r="L169" s="8">
        <v>40816</v>
      </c>
      <c r="M169" s="9">
        <v>180.23149902343749</v>
      </c>
      <c r="N169" s="9">
        <v>1001.3999938964844</v>
      </c>
      <c r="O169" s="10">
        <f t="shared" si="20"/>
        <v>17.997952878165105</v>
      </c>
      <c r="P169" s="14"/>
      <c r="Q169" s="8">
        <v>40816</v>
      </c>
      <c r="R169" s="9">
        <v>2358.62400390625</v>
      </c>
      <c r="S169" s="9">
        <v>3807.0800018310547</v>
      </c>
      <c r="T169" s="10">
        <f t="shared" si="24"/>
        <v>61.953623322122077</v>
      </c>
      <c r="U169" s="14"/>
      <c r="V169" s="8">
        <v>40816</v>
      </c>
      <c r="W169" s="9">
        <v>670.37857421875003</v>
      </c>
      <c r="X169" s="9">
        <v>2214.4100189208984</v>
      </c>
      <c r="Y169" s="10">
        <f t="shared" si="21"/>
        <v>30.273461937524626</v>
      </c>
      <c r="AB169" s="8">
        <v>40816</v>
      </c>
      <c r="AC169" s="9">
        <v>976.06325195312502</v>
      </c>
      <c r="AD169" s="9">
        <v>1389.0599975585938</v>
      </c>
      <c r="AE169" s="10">
        <f t="shared" si="22"/>
        <v>70.267897259200453</v>
      </c>
      <c r="AF169" s="48"/>
      <c r="AG169" s="8">
        <v>40816</v>
      </c>
      <c r="AH169" s="9">
        <v>833.87101562500004</v>
      </c>
      <c r="AI169" s="9">
        <v>974.52001953125</v>
      </c>
      <c r="AJ169" s="10">
        <f t="shared" si="25"/>
        <v>85.567356125336147</v>
      </c>
      <c r="AK169" s="14"/>
      <c r="AL169" s="8">
        <v>40816</v>
      </c>
      <c r="AM169" s="9">
        <v>1085.6043115234374</v>
      </c>
      <c r="AN169" s="9">
        <v>2456.9600105285645</v>
      </c>
      <c r="AO169" s="10">
        <f t="shared" si="23"/>
        <v>44.184858804026362</v>
      </c>
    </row>
    <row r="170" spans="1:41">
      <c r="A170" s="2">
        <v>40847</v>
      </c>
      <c r="B170" s="9">
        <v>3043.7754785156249</v>
      </c>
      <c r="C170" s="9">
        <v>6471.6000213623047</v>
      </c>
      <c r="D170" s="10">
        <f t="shared" si="18"/>
        <v>47.032812109344405</v>
      </c>
      <c r="E170" s="48"/>
      <c r="F170" s="14"/>
      <c r="G170" s="8">
        <v>40847</v>
      </c>
      <c r="H170" s="9">
        <v>94.693701171875006</v>
      </c>
      <c r="I170" s="9">
        <v>480.19000244140625</v>
      </c>
      <c r="J170" s="10">
        <f t="shared" si="19"/>
        <v>19.720048457991318</v>
      </c>
      <c r="K170" s="48"/>
      <c r="L170" s="8">
        <v>40847</v>
      </c>
      <c r="M170" s="9">
        <v>180.23149902343749</v>
      </c>
      <c r="N170" s="9">
        <v>1001.3999938964844</v>
      </c>
      <c r="O170" s="10">
        <f t="shared" si="20"/>
        <v>17.997952878165105</v>
      </c>
      <c r="P170" s="14"/>
      <c r="Q170" s="8">
        <v>40847</v>
      </c>
      <c r="R170" s="9">
        <v>2278.7032031250001</v>
      </c>
      <c r="S170" s="9">
        <v>3777</v>
      </c>
      <c r="T170" s="10">
        <f t="shared" si="24"/>
        <v>60.331035295869739</v>
      </c>
      <c r="U170" s="14"/>
      <c r="V170" s="8">
        <v>40847</v>
      </c>
      <c r="W170" s="9">
        <v>670.37857421875003</v>
      </c>
      <c r="X170" s="9">
        <v>2214.4100189208984</v>
      </c>
      <c r="Y170" s="10">
        <f t="shared" si="21"/>
        <v>30.273461937524626</v>
      </c>
      <c r="AB170" s="8">
        <v>40847</v>
      </c>
      <c r="AC170" s="9">
        <v>775.65265624999995</v>
      </c>
      <c r="AD170" s="9">
        <v>1122.5200042724609</v>
      </c>
      <c r="AE170" s="10">
        <f t="shared" si="22"/>
        <v>69.099227924470171</v>
      </c>
      <c r="AF170" s="48"/>
      <c r="AG170" s="8">
        <v>40847</v>
      </c>
      <c r="AH170" s="9">
        <v>346.04580078125002</v>
      </c>
      <c r="AI170" s="9">
        <v>535.08000183105469</v>
      </c>
      <c r="AJ170" s="10">
        <f t="shared" si="25"/>
        <v>64.671787320975227</v>
      </c>
      <c r="AK170" s="14"/>
      <c r="AL170" s="8">
        <v>40847</v>
      </c>
      <c r="AM170" s="9">
        <v>571.35431152343745</v>
      </c>
      <c r="AN170" s="9">
        <v>1531.9600105285645</v>
      </c>
      <c r="AO170" s="10">
        <f t="shared" si="23"/>
        <v>37.295641374235736</v>
      </c>
    </row>
    <row r="171" spans="1:41">
      <c r="A171" s="2">
        <v>40877</v>
      </c>
      <c r="B171" s="9">
        <v>5394.9285504150394</v>
      </c>
      <c r="C171" s="9">
        <v>9756.9340181350708</v>
      </c>
      <c r="D171" s="10">
        <f t="shared" si="18"/>
        <v>55.293276969871521</v>
      </c>
      <c r="E171" s="48"/>
      <c r="F171" s="14"/>
      <c r="G171" s="8">
        <v>40877</v>
      </c>
      <c r="H171" s="9">
        <v>2797.8003472900391</v>
      </c>
      <c r="I171" s="9">
        <v>5232.2340211868286</v>
      </c>
      <c r="J171" s="10">
        <f t="shared" si="19"/>
        <v>53.47238552329533</v>
      </c>
      <c r="K171" s="48"/>
      <c r="L171" s="8">
        <v>40877</v>
      </c>
      <c r="M171" s="9">
        <v>3714.8290844726562</v>
      </c>
      <c r="N171" s="9">
        <v>6407.8000946044922</v>
      </c>
      <c r="O171" s="10">
        <f t="shared" si="20"/>
        <v>57.973548325900857</v>
      </c>
      <c r="P171" s="14"/>
      <c r="Q171" s="8">
        <v>40877</v>
      </c>
      <c r="R171" s="9">
        <v>2428.7032031250001</v>
      </c>
      <c r="S171" s="9">
        <v>3977</v>
      </c>
      <c r="T171" s="10">
        <f t="shared" si="24"/>
        <v>61.068725248302748</v>
      </c>
      <c r="U171" s="14"/>
      <c r="V171" s="8">
        <v>40877</v>
      </c>
      <c r="W171" s="9">
        <v>168.42500000000001</v>
      </c>
      <c r="X171" s="9">
        <v>547.69999694824219</v>
      </c>
      <c r="Y171" s="10">
        <f t="shared" si="21"/>
        <v>30.751323888708406</v>
      </c>
      <c r="AB171" s="8">
        <v>40877</v>
      </c>
      <c r="AC171" s="9">
        <v>488.96515625000001</v>
      </c>
      <c r="AD171" s="9">
        <v>775.02000427246094</v>
      </c>
      <c r="AE171" s="10">
        <f t="shared" si="22"/>
        <v>63.090649732197448</v>
      </c>
      <c r="AF171" s="48"/>
      <c r="AG171" s="8">
        <v>40877</v>
      </c>
      <c r="AH171" s="9">
        <v>752.39580078125005</v>
      </c>
      <c r="AI171" s="9">
        <v>1165.0800018310547</v>
      </c>
      <c r="AJ171" s="10">
        <f t="shared" si="25"/>
        <v>64.57889583537397</v>
      </c>
      <c r="AK171" s="14"/>
      <c r="AL171" s="8">
        <v>40877</v>
      </c>
      <c r="AM171" s="9">
        <v>1060.270224609375</v>
      </c>
      <c r="AN171" s="9">
        <v>3160.4700317382813</v>
      </c>
      <c r="AO171" s="10">
        <f t="shared" si="23"/>
        <v>33.547865158089117</v>
      </c>
    </row>
    <row r="172" spans="1:41">
      <c r="A172" s="2">
        <v>40908</v>
      </c>
      <c r="B172" s="9">
        <v>5642.4348199462893</v>
      </c>
      <c r="C172" s="9">
        <v>10618.667553901672</v>
      </c>
      <c r="D172" s="10">
        <f t="shared" si="18"/>
        <v>53.136938239233785</v>
      </c>
      <c r="E172" s="48"/>
      <c r="F172" s="14"/>
      <c r="G172" s="8">
        <v>40908</v>
      </c>
      <c r="H172" s="9">
        <v>3044.1007379150392</v>
      </c>
      <c r="I172" s="9">
        <v>5745.9940156936646</v>
      </c>
      <c r="J172" s="10">
        <f t="shared" si="19"/>
        <v>52.977791651033435</v>
      </c>
      <c r="K172" s="48"/>
      <c r="L172" s="8">
        <v>40908</v>
      </c>
      <c r="M172" s="9">
        <v>3752.5837841796874</v>
      </c>
      <c r="N172" s="9">
        <v>6546.4001007080078</v>
      </c>
      <c r="O172" s="10">
        <f t="shared" si="20"/>
        <v>57.322860296513753</v>
      </c>
      <c r="P172" s="14"/>
      <c r="Q172" s="8">
        <v>40908</v>
      </c>
      <c r="R172" s="9">
        <v>2429.9090820312499</v>
      </c>
      <c r="S172" s="9">
        <v>4324.9735412597656</v>
      </c>
      <c r="T172" s="10">
        <f t="shared" si="24"/>
        <v>56.183212656683054</v>
      </c>
      <c r="U172" s="14"/>
      <c r="V172" s="8">
        <v>40908</v>
      </c>
      <c r="W172" s="9">
        <v>168.42500000000001</v>
      </c>
      <c r="X172" s="9">
        <v>547.69999694824219</v>
      </c>
      <c r="Y172" s="10">
        <f t="shared" si="21"/>
        <v>30.751323888708406</v>
      </c>
      <c r="AB172" s="8">
        <v>40908</v>
      </c>
      <c r="AC172" s="9">
        <v>87.5</v>
      </c>
      <c r="AD172" s="9">
        <v>175</v>
      </c>
      <c r="AE172" s="10">
        <f t="shared" si="22"/>
        <v>50</v>
      </c>
      <c r="AF172" s="48"/>
      <c r="AG172" s="8">
        <v>40908</v>
      </c>
      <c r="AH172" s="9">
        <v>1293.74580078125</v>
      </c>
      <c r="AI172" s="9">
        <v>1800.0800018310547</v>
      </c>
      <c r="AJ172" s="10">
        <f t="shared" si="25"/>
        <v>71.871572344853689</v>
      </c>
      <c r="AK172" s="14"/>
      <c r="AL172" s="8">
        <v>40908</v>
      </c>
      <c r="AM172" s="9">
        <v>917.77022460937496</v>
      </c>
      <c r="AN172" s="9">
        <v>2660.4700317382813</v>
      </c>
      <c r="AO172" s="10">
        <f t="shared" si="23"/>
        <v>34.496544357228785</v>
      </c>
    </row>
    <row r="173" spans="1:41">
      <c r="A173" s="2">
        <v>40939</v>
      </c>
      <c r="B173" s="9">
        <v>6325.7497369384764</v>
      </c>
      <c r="C173" s="9">
        <v>11544.667553901672</v>
      </c>
      <c r="D173" s="10">
        <f t="shared" si="18"/>
        <v>54.793693342868124</v>
      </c>
      <c r="E173" s="48"/>
      <c r="F173" s="14"/>
      <c r="G173" s="8">
        <v>40939</v>
      </c>
      <c r="H173" s="9">
        <v>3116.3356549072264</v>
      </c>
      <c r="I173" s="9">
        <v>5995.9940156936646</v>
      </c>
      <c r="J173" s="10">
        <f t="shared" si="19"/>
        <v>51.973628505142919</v>
      </c>
      <c r="K173" s="48"/>
      <c r="L173" s="8">
        <v>40939</v>
      </c>
      <c r="M173" s="9">
        <v>3839.2656884765624</v>
      </c>
      <c r="N173" s="9">
        <v>6846.4001007080078</v>
      </c>
      <c r="O173" s="10">
        <f t="shared" si="20"/>
        <v>56.077144660002155</v>
      </c>
      <c r="P173" s="14"/>
      <c r="Q173" s="8">
        <v>40939</v>
      </c>
      <c r="R173" s="9">
        <v>3040.9890820312498</v>
      </c>
      <c r="S173" s="9">
        <v>5000.9735412597656</v>
      </c>
      <c r="T173" s="10">
        <f t="shared" si="24"/>
        <v>60.807941832565916</v>
      </c>
      <c r="U173" s="14"/>
      <c r="V173" s="8">
        <v>40939</v>
      </c>
      <c r="W173" s="9">
        <v>168.42500000000001</v>
      </c>
      <c r="X173" s="9">
        <v>547.69999694824219</v>
      </c>
      <c r="Y173" s="10">
        <f t="shared" si="21"/>
        <v>30.751323888708406</v>
      </c>
      <c r="AB173" s="8">
        <v>40939</v>
      </c>
      <c r="AC173" s="9">
        <v>87.5</v>
      </c>
      <c r="AD173" s="9">
        <v>175</v>
      </c>
      <c r="AE173" s="10">
        <f t="shared" si="22"/>
        <v>50</v>
      </c>
      <c r="AF173" s="48"/>
      <c r="AG173" s="8">
        <v>40939</v>
      </c>
      <c r="AH173" s="9">
        <v>1198.74580078125</v>
      </c>
      <c r="AI173" s="9">
        <v>1600.0800018310547</v>
      </c>
      <c r="AJ173" s="10">
        <f t="shared" si="25"/>
        <v>74.917866569762936</v>
      </c>
      <c r="AK173" s="14"/>
      <c r="AL173" s="8">
        <v>40939</v>
      </c>
      <c r="AM173" s="9">
        <v>905.27022460937496</v>
      </c>
      <c r="AN173" s="9">
        <v>2535.4700317382813</v>
      </c>
      <c r="AO173" s="10">
        <f t="shared" si="23"/>
        <v>35.704236819109035</v>
      </c>
    </row>
    <row r="174" spans="1:41">
      <c r="A174" s="2">
        <v>40968</v>
      </c>
      <c r="B174" s="9">
        <v>7412.3148370361332</v>
      </c>
      <c r="C174" s="9">
        <v>13216.028553962708</v>
      </c>
      <c r="D174" s="10">
        <f t="shared" si="18"/>
        <v>56.085796173719807</v>
      </c>
      <c r="E174" s="48"/>
      <c r="F174" s="14"/>
      <c r="G174" s="8">
        <v>40968</v>
      </c>
      <c r="H174" s="9">
        <v>3498.9822686767579</v>
      </c>
      <c r="I174" s="9">
        <v>6941.5940141677856</v>
      </c>
      <c r="J174" s="10">
        <f t="shared" si="19"/>
        <v>50.406034428624594</v>
      </c>
      <c r="K174" s="48"/>
      <c r="L174" s="8">
        <v>40968</v>
      </c>
      <c r="M174" s="9">
        <v>4014.6374169921874</v>
      </c>
      <c r="N174" s="9">
        <v>7478.60009765625</v>
      </c>
      <c r="O174" s="10">
        <f t="shared" si="20"/>
        <v>53.681669892341901</v>
      </c>
      <c r="P174" s="14"/>
      <c r="Q174" s="8">
        <v>40968</v>
      </c>
      <c r="R174" s="9">
        <v>3493.6488769531252</v>
      </c>
      <c r="S174" s="9">
        <v>5382.5445556640625</v>
      </c>
      <c r="T174" s="10">
        <f t="shared" si="24"/>
        <v>64.907012674456197</v>
      </c>
      <c r="U174" s="14"/>
      <c r="V174" s="8">
        <v>40968</v>
      </c>
      <c r="W174" s="9">
        <v>419.68369140624998</v>
      </c>
      <c r="X174" s="9">
        <v>891.88998413085938</v>
      </c>
      <c r="Y174" s="10">
        <f t="shared" si="21"/>
        <v>47.055544840009482</v>
      </c>
      <c r="AB174" s="8">
        <v>40968</v>
      </c>
      <c r="AC174" s="9">
        <v>87.5</v>
      </c>
      <c r="AD174" s="9">
        <v>175</v>
      </c>
      <c r="AE174" s="10">
        <f t="shared" si="22"/>
        <v>50</v>
      </c>
      <c r="AF174" s="48"/>
      <c r="AG174" s="8">
        <v>40968</v>
      </c>
      <c r="AH174" s="9">
        <v>1310.70900390625</v>
      </c>
      <c r="AI174" s="9">
        <v>1836.0800018310547</v>
      </c>
      <c r="AJ174" s="10">
        <f t="shared" si="25"/>
        <v>71.386268713734069</v>
      </c>
      <c r="AK174" s="14"/>
      <c r="AL174" s="8">
        <v>40968</v>
      </c>
      <c r="AM174" s="9">
        <v>905.27022460937496</v>
      </c>
      <c r="AN174" s="9">
        <v>2535.4700317382813</v>
      </c>
      <c r="AO174" s="10">
        <f t="shared" si="23"/>
        <v>35.704236819109035</v>
      </c>
    </row>
    <row r="175" spans="1:41">
      <c r="A175" s="2">
        <v>40999</v>
      </c>
      <c r="B175" s="9">
        <v>7671.0711358642575</v>
      </c>
      <c r="C175" s="9">
        <v>13066.138554573059</v>
      </c>
      <c r="D175" s="10">
        <f t="shared" si="18"/>
        <v>58.709549908908897</v>
      </c>
      <c r="E175" s="48"/>
      <c r="F175" s="14"/>
      <c r="G175" s="8">
        <v>40999</v>
      </c>
      <c r="H175" s="9">
        <v>3433.7385675048827</v>
      </c>
      <c r="I175" s="9">
        <v>6651.4040117263794</v>
      </c>
      <c r="J175" s="10">
        <f t="shared" si="19"/>
        <v>51.624267018680946</v>
      </c>
      <c r="K175" s="48"/>
      <c r="L175" s="8">
        <v>40999</v>
      </c>
      <c r="M175" s="9">
        <v>4709.3914184570313</v>
      </c>
      <c r="N175" s="9">
        <v>8188.4001007080078</v>
      </c>
      <c r="O175" s="10">
        <f t="shared" si="20"/>
        <v>57.51296175732589</v>
      </c>
      <c r="P175" s="14"/>
      <c r="Q175" s="8">
        <v>40999</v>
      </c>
      <c r="R175" s="9">
        <v>3860.8238769531249</v>
      </c>
      <c r="S175" s="9">
        <v>5695.5445556640625</v>
      </c>
      <c r="T175" s="10">
        <f t="shared" si="24"/>
        <v>67.786738198960123</v>
      </c>
      <c r="U175" s="14"/>
      <c r="V175" s="8">
        <v>40999</v>
      </c>
      <c r="W175" s="9">
        <v>376.50869140625002</v>
      </c>
      <c r="X175" s="9">
        <v>719.18998718261719</v>
      </c>
      <c r="Y175" s="10">
        <f t="shared" si="21"/>
        <v>52.351770480175873</v>
      </c>
      <c r="AB175" s="8">
        <v>40999</v>
      </c>
      <c r="AC175" s="9">
        <v>152.74370117187499</v>
      </c>
      <c r="AD175" s="9">
        <v>465.19000244140625</v>
      </c>
      <c r="AE175" s="10">
        <f t="shared" si="22"/>
        <v>32.834691281035013</v>
      </c>
      <c r="AF175" s="48"/>
      <c r="AG175" s="8">
        <v>40999</v>
      </c>
      <c r="AH175" s="9">
        <v>1310.70900390625</v>
      </c>
      <c r="AI175" s="9">
        <v>1836.0800018310547</v>
      </c>
      <c r="AJ175" s="10">
        <f t="shared" si="25"/>
        <v>71.386268713734069</v>
      </c>
      <c r="AK175" s="14"/>
      <c r="AL175" s="8">
        <v>40999</v>
      </c>
      <c r="AM175" s="9">
        <v>948.44522460937503</v>
      </c>
      <c r="AN175" s="9">
        <v>2708.1700286865234</v>
      </c>
      <c r="AO175" s="10">
        <f t="shared" si="23"/>
        <v>35.021627688176423</v>
      </c>
    </row>
    <row r="176" spans="1:41">
      <c r="A176" s="2">
        <v>41029</v>
      </c>
      <c r="B176" s="9">
        <v>7957.6443179321286</v>
      </c>
      <c r="C176" s="9">
        <v>13986.738560676575</v>
      </c>
      <c r="D176" s="10">
        <f t="shared" si="18"/>
        <v>56.8942093498829</v>
      </c>
      <c r="E176" s="48"/>
      <c r="F176" s="14"/>
      <c r="G176" s="8">
        <v>41029</v>
      </c>
      <c r="H176" s="9">
        <v>3514.7255206298828</v>
      </c>
      <c r="I176" s="9">
        <v>7136.9040117263794</v>
      </c>
      <c r="J176" s="10">
        <f t="shared" si="19"/>
        <v>49.247201795834286</v>
      </c>
      <c r="K176" s="48"/>
      <c r="L176" s="8">
        <v>41029</v>
      </c>
      <c r="M176" s="9">
        <v>4790.3783715820309</v>
      </c>
      <c r="N176" s="9">
        <v>8673.9001007080078</v>
      </c>
      <c r="O176" s="10">
        <f t="shared" si="20"/>
        <v>55.227502230409776</v>
      </c>
      <c r="P176" s="14"/>
      <c r="Q176" s="8">
        <v>41029</v>
      </c>
      <c r="R176" s="9">
        <v>4061.6849243164061</v>
      </c>
      <c r="S176" s="9">
        <v>5985.5445556640625</v>
      </c>
      <c r="T176" s="10">
        <f t="shared" si="24"/>
        <v>67.858235563092975</v>
      </c>
      <c r="U176" s="14"/>
      <c r="V176" s="8">
        <v>41029</v>
      </c>
      <c r="W176" s="9">
        <v>381.23387298583987</v>
      </c>
      <c r="X176" s="9">
        <v>864.28999328613281</v>
      </c>
      <c r="Y176" s="10">
        <f t="shared" si="21"/>
        <v>44.109485930334976</v>
      </c>
      <c r="AB176" s="8">
        <v>41029</v>
      </c>
      <c r="AC176" s="9">
        <v>152.74370117187499</v>
      </c>
      <c r="AD176" s="9">
        <v>465.19000244140625</v>
      </c>
      <c r="AE176" s="10">
        <f t="shared" si="22"/>
        <v>32.834691281035013</v>
      </c>
      <c r="AF176" s="48"/>
      <c r="AG176" s="8">
        <v>41029</v>
      </c>
      <c r="AH176" s="9">
        <v>1310.70900390625</v>
      </c>
      <c r="AI176" s="9">
        <v>1836.0800018310547</v>
      </c>
      <c r="AJ176" s="10">
        <f t="shared" si="25"/>
        <v>71.386268713734069</v>
      </c>
      <c r="AK176" s="14"/>
      <c r="AL176" s="8">
        <v>41029</v>
      </c>
      <c r="AM176" s="9">
        <v>802.42857421874999</v>
      </c>
      <c r="AN176" s="9">
        <v>2436.4100189208984</v>
      </c>
      <c r="AO176" s="10">
        <f t="shared" si="23"/>
        <v>32.934874179106799</v>
      </c>
    </row>
    <row r="177" spans="1:41">
      <c r="A177" s="2">
        <v>41060</v>
      </c>
      <c r="B177" s="9">
        <v>8341.2275210571297</v>
      </c>
      <c r="C177" s="9">
        <v>14453.238560676575</v>
      </c>
      <c r="D177" s="10">
        <f t="shared" si="18"/>
        <v>57.71182345077591</v>
      </c>
      <c r="E177" s="48"/>
      <c r="F177" s="14"/>
      <c r="G177" s="8">
        <v>41060</v>
      </c>
      <c r="H177" s="9">
        <v>3797.9155206298828</v>
      </c>
      <c r="I177" s="9">
        <v>7445.4040117263794</v>
      </c>
      <c r="J177" s="10">
        <f t="shared" si="19"/>
        <v>51.010200583450313</v>
      </c>
      <c r="K177" s="48"/>
      <c r="L177" s="8">
        <v>41060</v>
      </c>
      <c r="M177" s="9">
        <v>5060.3863842773435</v>
      </c>
      <c r="N177" s="9">
        <v>8934.9001007080078</v>
      </c>
      <c r="O177" s="10">
        <f t="shared" si="20"/>
        <v>56.636183138481364</v>
      </c>
      <c r="P177" s="14"/>
      <c r="Q177" s="8">
        <v>41060</v>
      </c>
      <c r="R177" s="9">
        <v>4061.6849243164061</v>
      </c>
      <c r="S177" s="9">
        <v>5985.5445556640625</v>
      </c>
      <c r="T177" s="10">
        <f t="shared" si="24"/>
        <v>67.858235563092975</v>
      </c>
      <c r="U177" s="14"/>
      <c r="V177" s="8">
        <v>41060</v>
      </c>
      <c r="W177" s="9">
        <v>481.62707611083982</v>
      </c>
      <c r="X177" s="9">
        <v>1022.2899932861328</v>
      </c>
      <c r="Y177" s="10">
        <f t="shared" si="21"/>
        <v>47.112568769518937</v>
      </c>
      <c r="AB177" s="8">
        <v>41060</v>
      </c>
      <c r="AC177" s="9">
        <v>182.19370117187501</v>
      </c>
      <c r="AD177" s="9">
        <v>655.19000244140625</v>
      </c>
      <c r="AE177" s="10">
        <f t="shared" si="22"/>
        <v>27.807765761530927</v>
      </c>
      <c r="AF177" s="48"/>
      <c r="AG177" s="8">
        <v>41060</v>
      </c>
      <c r="AH177" s="9">
        <v>1310.70900390625</v>
      </c>
      <c r="AI177" s="9">
        <v>1836.0800018310547</v>
      </c>
      <c r="AJ177" s="10">
        <f t="shared" si="25"/>
        <v>71.386268713734069</v>
      </c>
      <c r="AK177" s="14"/>
      <c r="AL177" s="8">
        <v>41060</v>
      </c>
      <c r="AM177" s="9">
        <v>802.42857421874999</v>
      </c>
      <c r="AN177" s="9">
        <v>2436.4100189208984</v>
      </c>
      <c r="AO177" s="10">
        <f t="shared" si="23"/>
        <v>32.934874179106799</v>
      </c>
    </row>
    <row r="178" spans="1:41">
      <c r="A178" s="2">
        <v>41090</v>
      </c>
      <c r="B178" s="9">
        <v>8017.9775210571288</v>
      </c>
      <c r="C178" s="9">
        <v>14078.238560676575</v>
      </c>
      <c r="D178" s="10">
        <f t="shared" si="18"/>
        <v>56.952988021193185</v>
      </c>
      <c r="E178" s="48"/>
      <c r="F178" s="14"/>
      <c r="G178" s="8">
        <v>41090</v>
      </c>
      <c r="H178" s="9">
        <v>3797.9155206298828</v>
      </c>
      <c r="I178" s="9">
        <v>7445.4040117263794</v>
      </c>
      <c r="J178" s="10">
        <f t="shared" si="19"/>
        <v>51.010200583450313</v>
      </c>
      <c r="K178" s="48"/>
      <c r="L178" s="8">
        <v>41090</v>
      </c>
      <c r="M178" s="9">
        <v>5060.4136206054691</v>
      </c>
      <c r="N178" s="9">
        <v>8935.0000915527344</v>
      </c>
      <c r="O178" s="10">
        <f t="shared" si="20"/>
        <v>56.635854155050879</v>
      </c>
      <c r="P178" s="14"/>
      <c r="Q178" s="8">
        <v>41090</v>
      </c>
      <c r="R178" s="9">
        <v>3862.6849243164061</v>
      </c>
      <c r="S178" s="9">
        <v>5785.5445556640625</v>
      </c>
      <c r="T178" s="10">
        <f t="shared" si="24"/>
        <v>66.76441408674016</v>
      </c>
      <c r="U178" s="14"/>
      <c r="V178" s="8">
        <v>41090</v>
      </c>
      <c r="W178" s="9">
        <v>357.37707611083982</v>
      </c>
      <c r="X178" s="9">
        <v>847.28999328613281</v>
      </c>
      <c r="Y178" s="10">
        <f t="shared" si="21"/>
        <v>42.178838289448834</v>
      </c>
      <c r="AB178" s="8">
        <v>41090</v>
      </c>
      <c r="AC178" s="9">
        <v>94.693701171875006</v>
      </c>
      <c r="AD178" s="9">
        <v>480.19000244140625</v>
      </c>
      <c r="AE178" s="10">
        <f t="shared" si="22"/>
        <v>19.720048457991318</v>
      </c>
      <c r="AF178" s="48"/>
      <c r="AG178" s="8">
        <v>41090</v>
      </c>
      <c r="AH178" s="9">
        <v>1509.70900390625</v>
      </c>
      <c r="AI178" s="9">
        <v>2036.0800018310547</v>
      </c>
      <c r="AJ178" s="10">
        <f t="shared" si="25"/>
        <v>74.147823393411002</v>
      </c>
      <c r="AK178" s="14"/>
      <c r="AL178" s="8">
        <v>41090</v>
      </c>
      <c r="AM178" s="9">
        <v>926.67857421874999</v>
      </c>
      <c r="AN178" s="9">
        <v>2611.4100189208984</v>
      </c>
      <c r="AO178" s="10">
        <f t="shared" si="23"/>
        <v>35.485755492416985</v>
      </c>
    </row>
    <row r="179" spans="1:41">
      <c r="A179" s="2">
        <v>41121</v>
      </c>
      <c r="B179" s="9">
        <v>8133.6360562133787</v>
      </c>
      <c r="C179" s="9">
        <v>14328.238560676575</v>
      </c>
      <c r="D179" s="10">
        <f t="shared" si="18"/>
        <v>56.766475668097137</v>
      </c>
      <c r="E179" s="48"/>
      <c r="F179" s="14"/>
      <c r="G179" s="8">
        <v>41121</v>
      </c>
      <c r="H179" s="9">
        <v>3913.5740557861327</v>
      </c>
      <c r="I179" s="9">
        <v>7695.4040117263794</v>
      </c>
      <c r="J179" s="10">
        <f t="shared" si="19"/>
        <v>50.855992093755788</v>
      </c>
      <c r="K179" s="48"/>
      <c r="L179" s="8">
        <v>41121</v>
      </c>
      <c r="M179" s="9">
        <v>5060.4136206054691</v>
      </c>
      <c r="N179" s="9">
        <v>8935.0000915527344</v>
      </c>
      <c r="O179" s="10">
        <f t="shared" si="20"/>
        <v>56.635854155050879</v>
      </c>
      <c r="P179" s="14"/>
      <c r="Q179" s="8">
        <v>41121</v>
      </c>
      <c r="R179" s="9">
        <v>3862.6849243164061</v>
      </c>
      <c r="S179" s="9">
        <v>5785.5445556640625</v>
      </c>
      <c r="T179" s="10">
        <f t="shared" si="24"/>
        <v>66.76441408674016</v>
      </c>
      <c r="U179" s="14"/>
      <c r="V179" s="8">
        <v>41121</v>
      </c>
      <c r="W179" s="9">
        <v>357.37707611083982</v>
      </c>
      <c r="X179" s="9">
        <v>847.28999328613281</v>
      </c>
      <c r="Y179" s="10">
        <f t="shared" si="21"/>
        <v>42.178838289448834</v>
      </c>
      <c r="AB179" s="8">
        <v>41121</v>
      </c>
      <c r="AC179" s="9">
        <v>94.693701171875006</v>
      </c>
      <c r="AD179" s="9">
        <v>480.19000244140625</v>
      </c>
      <c r="AE179" s="10">
        <f t="shared" si="22"/>
        <v>19.720048457991318</v>
      </c>
      <c r="AF179" s="48"/>
      <c r="AG179" s="8">
        <v>41121</v>
      </c>
      <c r="AH179" s="9">
        <v>1103.3590039062501</v>
      </c>
      <c r="AI179" s="9">
        <v>1406.0800018310547</v>
      </c>
      <c r="AJ179" s="10">
        <f t="shared" si="25"/>
        <v>78.47057084016636</v>
      </c>
      <c r="AK179" s="14"/>
      <c r="AL179" s="8">
        <v>41121</v>
      </c>
      <c r="AM179" s="9">
        <v>923.67857421874999</v>
      </c>
      <c r="AN179" s="9">
        <v>2311.4100189208984</v>
      </c>
      <c r="AO179" s="10">
        <f t="shared" si="23"/>
        <v>39.961692934513508</v>
      </c>
    </row>
    <row r="180" spans="1:41">
      <c r="A180" s="2">
        <v>41152</v>
      </c>
      <c r="B180" s="9">
        <v>8714.2805874633796</v>
      </c>
      <c r="C180" s="9">
        <v>16128.238560676575</v>
      </c>
      <c r="D180" s="10">
        <f t="shared" si="18"/>
        <v>54.031198476381036</v>
      </c>
      <c r="E180" s="48"/>
      <c r="F180" s="14"/>
      <c r="G180" s="8">
        <v>41152</v>
      </c>
      <c r="H180" s="9">
        <v>3913.5740557861327</v>
      </c>
      <c r="I180" s="9">
        <v>7695.4040117263794</v>
      </c>
      <c r="J180" s="10">
        <f t="shared" si="19"/>
        <v>50.855992093755788</v>
      </c>
      <c r="K180" s="48"/>
      <c r="L180" s="8">
        <v>41152</v>
      </c>
      <c r="M180" s="9">
        <v>5040.0586425781248</v>
      </c>
      <c r="N180" s="9">
        <v>8908.4001007080078</v>
      </c>
      <c r="O180" s="10">
        <f t="shared" si="20"/>
        <v>56.576473728178854</v>
      </c>
      <c r="P180" s="14"/>
      <c r="Q180" s="8">
        <v>41152</v>
      </c>
      <c r="R180" s="9">
        <v>4443.3294555664061</v>
      </c>
      <c r="S180" s="9">
        <v>7585.5445556640625</v>
      </c>
      <c r="T180" s="10">
        <f t="shared" si="24"/>
        <v>58.576275216109686</v>
      </c>
      <c r="U180" s="14"/>
      <c r="V180" s="8">
        <v>41152</v>
      </c>
      <c r="W180" s="9">
        <v>357.37707611083982</v>
      </c>
      <c r="X180" s="9">
        <v>847.28999328613281</v>
      </c>
      <c r="Y180" s="10">
        <f t="shared" si="21"/>
        <v>42.178838289448834</v>
      </c>
      <c r="AB180" s="8">
        <v>41152</v>
      </c>
      <c r="AC180" s="9">
        <v>94.693701171875006</v>
      </c>
      <c r="AD180" s="9">
        <v>480.19000244140625</v>
      </c>
      <c r="AE180" s="10">
        <f t="shared" si="22"/>
        <v>19.720048457991318</v>
      </c>
      <c r="AF180" s="48"/>
      <c r="AG180" s="8">
        <v>41152</v>
      </c>
      <c r="AH180" s="9">
        <v>993.98400390625</v>
      </c>
      <c r="AI180" s="9">
        <v>1231.0800018310547</v>
      </c>
      <c r="AJ180" s="10">
        <f t="shared" si="25"/>
        <v>80.740813141943789</v>
      </c>
      <c r="AK180" s="14"/>
      <c r="AL180" s="8">
        <v>41152</v>
      </c>
      <c r="AM180" s="9">
        <v>923.67857421874999</v>
      </c>
      <c r="AN180" s="9">
        <v>2311.4100189208984</v>
      </c>
      <c r="AO180" s="10">
        <f t="shared" si="23"/>
        <v>39.961692934513508</v>
      </c>
    </row>
    <row r="181" spans="1:41">
      <c r="A181" s="2">
        <v>41182</v>
      </c>
      <c r="B181" s="9">
        <v>7348.6405874633792</v>
      </c>
      <c r="C181" s="9">
        <v>13352.238560676575</v>
      </c>
      <c r="D181" s="10">
        <f t="shared" si="18"/>
        <v>55.036768209832033</v>
      </c>
      <c r="E181" s="48"/>
      <c r="F181" s="14"/>
      <c r="G181" s="8">
        <v>41182</v>
      </c>
      <c r="H181" s="9">
        <v>3913.5740557861327</v>
      </c>
      <c r="I181" s="9">
        <v>7695.4040117263794</v>
      </c>
      <c r="J181" s="10">
        <f t="shared" si="19"/>
        <v>50.855992093755788</v>
      </c>
      <c r="K181" s="48"/>
      <c r="L181" s="8">
        <v>41182</v>
      </c>
      <c r="M181" s="9">
        <v>5031.6753271484376</v>
      </c>
      <c r="N181" s="9">
        <v>8891.0001068115234</v>
      </c>
      <c r="O181" s="10">
        <f t="shared" si="20"/>
        <v>56.592905935223179</v>
      </c>
      <c r="P181" s="14"/>
      <c r="Q181" s="8">
        <v>41182</v>
      </c>
      <c r="R181" s="9">
        <v>3078.6894555664062</v>
      </c>
      <c r="S181" s="9">
        <v>5009.5445556640625</v>
      </c>
      <c r="T181" s="10">
        <f t="shared" si="24"/>
        <v>61.456474163613791</v>
      </c>
      <c r="U181" s="14"/>
      <c r="V181" s="8">
        <v>41182</v>
      </c>
      <c r="W181" s="9">
        <v>356.37707611083982</v>
      </c>
      <c r="X181" s="9">
        <v>647.28999328613281</v>
      </c>
      <c r="Y181" s="10">
        <f t="shared" si="21"/>
        <v>55.05678749977281</v>
      </c>
      <c r="AB181" s="8">
        <v>41182</v>
      </c>
      <c r="AC181" s="9">
        <v>94.693701171875006</v>
      </c>
      <c r="AD181" s="9">
        <v>480.19000244140625</v>
      </c>
      <c r="AE181" s="10">
        <f t="shared" si="22"/>
        <v>19.720048457991318</v>
      </c>
      <c r="AF181" s="48"/>
      <c r="AG181" s="8">
        <v>41182</v>
      </c>
      <c r="AH181" s="9">
        <v>2358.62400390625</v>
      </c>
      <c r="AI181" s="9">
        <v>3807.0800018310547</v>
      </c>
      <c r="AJ181" s="10">
        <f t="shared" si="25"/>
        <v>61.953623322122077</v>
      </c>
      <c r="AK181" s="14"/>
      <c r="AL181" s="8">
        <v>41182</v>
      </c>
      <c r="AM181" s="9">
        <v>670.37857421875003</v>
      </c>
      <c r="AN181" s="9">
        <v>2214.4100189208984</v>
      </c>
      <c r="AO181" s="10">
        <f t="shared" si="23"/>
        <v>30.273461937524626</v>
      </c>
    </row>
    <row r="182" spans="1:41">
      <c r="A182" s="2">
        <v>41213</v>
      </c>
      <c r="B182" s="9">
        <v>7136.8905874633792</v>
      </c>
      <c r="C182" s="9">
        <v>13022.238560676575</v>
      </c>
      <c r="D182" s="10">
        <f t="shared" si="18"/>
        <v>54.805405032393907</v>
      </c>
      <c r="E182" s="48"/>
      <c r="F182" s="14"/>
      <c r="G182" s="8">
        <v>41213</v>
      </c>
      <c r="H182" s="9">
        <v>3913.5740557861327</v>
      </c>
      <c r="I182" s="9">
        <v>7695.4040117263794</v>
      </c>
      <c r="J182" s="10">
        <f t="shared" si="19"/>
        <v>50.855992093755788</v>
      </c>
      <c r="K182" s="48"/>
      <c r="L182" s="8">
        <v>41213</v>
      </c>
      <c r="M182" s="9">
        <v>5031.6753271484376</v>
      </c>
      <c r="N182" s="9">
        <v>8891.0001068115234</v>
      </c>
      <c r="O182" s="10">
        <f t="shared" si="20"/>
        <v>56.592905935223179</v>
      </c>
      <c r="P182" s="14"/>
      <c r="Q182" s="8">
        <v>41213</v>
      </c>
      <c r="R182" s="9">
        <v>2866.9394555664062</v>
      </c>
      <c r="S182" s="9">
        <v>4679.5445556640625</v>
      </c>
      <c r="T182" s="10">
        <f t="shared" si="24"/>
        <v>61.265352246647552</v>
      </c>
      <c r="U182" s="14"/>
      <c r="V182" s="8">
        <v>41213</v>
      </c>
      <c r="W182" s="9">
        <v>356.37707611083982</v>
      </c>
      <c r="X182" s="9">
        <v>647.28999328613281</v>
      </c>
      <c r="Y182" s="10">
        <f t="shared" si="21"/>
        <v>55.05678749977281</v>
      </c>
      <c r="AB182" s="8">
        <v>41213</v>
      </c>
      <c r="AC182" s="9">
        <v>94.693701171875006</v>
      </c>
      <c r="AD182" s="9">
        <v>480.19000244140625</v>
      </c>
      <c r="AE182" s="10">
        <f t="shared" si="22"/>
        <v>19.720048457991318</v>
      </c>
      <c r="AF182" s="48"/>
      <c r="AG182" s="8">
        <v>41213</v>
      </c>
      <c r="AH182" s="9">
        <v>2278.7032031250001</v>
      </c>
      <c r="AI182" s="9">
        <v>3777</v>
      </c>
      <c r="AJ182" s="10">
        <f t="shared" si="25"/>
        <v>60.331035295869739</v>
      </c>
      <c r="AK182" s="14"/>
      <c r="AL182" s="8">
        <v>41213</v>
      </c>
      <c r="AM182" s="9">
        <v>670.37857421875003</v>
      </c>
      <c r="AN182" s="9">
        <v>2214.4100189208984</v>
      </c>
      <c r="AO182" s="10">
        <f t="shared" si="23"/>
        <v>30.273461937524626</v>
      </c>
    </row>
    <row r="183" spans="1:41">
      <c r="A183" s="2">
        <v>41243</v>
      </c>
      <c r="B183" s="9">
        <v>4530.0772012329098</v>
      </c>
      <c r="C183" s="9">
        <v>8514.8345489501953</v>
      </c>
      <c r="D183" s="10">
        <f t="shared" si="18"/>
        <v>53.202175276458298</v>
      </c>
      <c r="E183" s="48"/>
      <c r="F183" s="14"/>
      <c r="G183" s="8">
        <v>41243</v>
      </c>
      <c r="H183" s="9">
        <v>1306.760669555664</v>
      </c>
      <c r="I183" s="9">
        <v>3188</v>
      </c>
      <c r="J183" s="10">
        <f t="shared" si="19"/>
        <v>40.989983361219075</v>
      </c>
      <c r="K183" s="48"/>
      <c r="L183" s="8">
        <v>41243</v>
      </c>
      <c r="M183" s="9">
        <v>747.23908203124995</v>
      </c>
      <c r="N183" s="9">
        <v>2166</v>
      </c>
      <c r="O183" s="10">
        <f t="shared" si="20"/>
        <v>34.498572577620038</v>
      </c>
      <c r="P183" s="14"/>
      <c r="Q183" s="8">
        <v>41243</v>
      </c>
      <c r="R183" s="9">
        <v>2866.9394555664062</v>
      </c>
      <c r="S183" s="9">
        <v>4679.5445556640625</v>
      </c>
      <c r="T183" s="10">
        <f t="shared" si="24"/>
        <v>61.265352246647552</v>
      </c>
      <c r="U183" s="14"/>
      <c r="V183" s="8">
        <v>41243</v>
      </c>
      <c r="W183" s="9">
        <v>356.37707611083982</v>
      </c>
      <c r="X183" s="9">
        <v>647.28999328613281</v>
      </c>
      <c r="Y183" s="10">
        <f t="shared" si="21"/>
        <v>55.05678749977281</v>
      </c>
      <c r="AB183" s="8">
        <v>41243</v>
      </c>
      <c r="AC183" s="9">
        <v>2797.8003472900391</v>
      </c>
      <c r="AD183" s="9">
        <v>5232.2340211868286</v>
      </c>
      <c r="AE183" s="10">
        <f t="shared" si="22"/>
        <v>53.47238552329533</v>
      </c>
      <c r="AF183" s="48"/>
      <c r="AG183" s="8">
        <v>41243</v>
      </c>
      <c r="AH183" s="9">
        <v>2428.7032031250001</v>
      </c>
      <c r="AI183" s="9">
        <v>3977</v>
      </c>
      <c r="AJ183" s="10">
        <f t="shared" si="25"/>
        <v>61.068725248302748</v>
      </c>
      <c r="AK183" s="14"/>
      <c r="AL183" s="8">
        <v>41243</v>
      </c>
      <c r="AM183" s="9">
        <v>168.42500000000001</v>
      </c>
      <c r="AN183" s="9">
        <v>547.69999694824219</v>
      </c>
      <c r="AO183" s="10">
        <f t="shared" si="23"/>
        <v>30.751323888708406</v>
      </c>
    </row>
    <row r="184" spans="1:41">
      <c r="A184" s="2">
        <v>41274</v>
      </c>
      <c r="B184" s="9">
        <v>5773.3751358032223</v>
      </c>
      <c r="C184" s="9">
        <v>11489.761016845703</v>
      </c>
      <c r="D184" s="10">
        <f t="shared" si="18"/>
        <v>50.248000174577989</v>
      </c>
      <c r="E184" s="48"/>
      <c r="F184" s="14"/>
      <c r="G184" s="8">
        <v>41274</v>
      </c>
      <c r="H184" s="9">
        <v>2727.4119781494142</v>
      </c>
      <c r="I184" s="9">
        <v>6315</v>
      </c>
      <c r="J184" s="10">
        <f t="shared" si="19"/>
        <v>43.189421665073858</v>
      </c>
      <c r="K184" s="48"/>
      <c r="L184" s="8">
        <v>41274</v>
      </c>
      <c r="M184" s="9">
        <v>2509.1653124999998</v>
      </c>
      <c r="N184" s="9">
        <v>5862.0999755859375</v>
      </c>
      <c r="O184" s="10">
        <f t="shared" si="20"/>
        <v>42.803181845243095</v>
      </c>
      <c r="P184" s="14"/>
      <c r="Q184" s="8">
        <v>41274</v>
      </c>
      <c r="R184" s="9">
        <v>2601.3585766601564</v>
      </c>
      <c r="S184" s="9">
        <v>4233.5710144042969</v>
      </c>
      <c r="T184" s="10">
        <f t="shared" si="24"/>
        <v>61.445965304687157</v>
      </c>
      <c r="U184" s="14"/>
      <c r="V184" s="8">
        <v>41274</v>
      </c>
      <c r="W184" s="9">
        <v>444.60458099365235</v>
      </c>
      <c r="X184" s="9">
        <v>941.19000244140625</v>
      </c>
      <c r="Y184" s="10">
        <f t="shared" si="21"/>
        <v>47.238557553774186</v>
      </c>
      <c r="AB184" s="8">
        <v>41274</v>
      </c>
      <c r="AC184" s="9">
        <v>3044.1007379150392</v>
      </c>
      <c r="AD184" s="9">
        <v>5745.9940156936646</v>
      </c>
      <c r="AE184" s="10">
        <f t="shared" si="22"/>
        <v>52.977791651033435</v>
      </c>
      <c r="AF184" s="48"/>
      <c r="AG184" s="8">
        <v>41274</v>
      </c>
      <c r="AH184" s="9">
        <v>2429.9090820312499</v>
      </c>
      <c r="AI184" s="9">
        <v>4324.9735412597656</v>
      </c>
      <c r="AJ184" s="10">
        <f t="shared" si="25"/>
        <v>56.183212656683054</v>
      </c>
      <c r="AK184" s="14"/>
      <c r="AL184" s="8">
        <v>41274</v>
      </c>
      <c r="AM184" s="9">
        <v>168.42500000000001</v>
      </c>
      <c r="AN184" s="9">
        <v>547.69999694824219</v>
      </c>
      <c r="AO184" s="10">
        <f t="shared" si="23"/>
        <v>30.751323888708406</v>
      </c>
    </row>
    <row r="185" spans="1:41">
      <c r="A185" s="2">
        <v>41305</v>
      </c>
      <c r="B185" s="9">
        <v>4892.3102188110352</v>
      </c>
      <c r="C185" s="9">
        <v>10513.761016845703</v>
      </c>
      <c r="D185" s="10">
        <f t="shared" si="18"/>
        <v>46.532446485822888</v>
      </c>
      <c r="E185" s="48"/>
      <c r="F185" s="14"/>
      <c r="G185" s="8">
        <v>41305</v>
      </c>
      <c r="H185" s="9">
        <v>2655.1770611572265</v>
      </c>
      <c r="I185" s="9">
        <v>6065</v>
      </c>
      <c r="J185" s="10">
        <f t="shared" si="19"/>
        <v>43.77868196466985</v>
      </c>
      <c r="K185" s="48"/>
      <c r="L185" s="8">
        <v>41305</v>
      </c>
      <c r="M185" s="9">
        <v>2436.9303955078126</v>
      </c>
      <c r="N185" s="9">
        <v>5612.0999755859375</v>
      </c>
      <c r="O185" s="10">
        <f t="shared" si="20"/>
        <v>43.422790151798431</v>
      </c>
      <c r="P185" s="14"/>
      <c r="Q185" s="8">
        <v>41305</v>
      </c>
      <c r="R185" s="9">
        <v>1792.5285766601562</v>
      </c>
      <c r="S185" s="9">
        <v>3507.5710144042969</v>
      </c>
      <c r="T185" s="10">
        <f t="shared" si="24"/>
        <v>51.104555525715782</v>
      </c>
      <c r="U185" s="14"/>
      <c r="V185" s="8">
        <v>41305</v>
      </c>
      <c r="W185" s="9">
        <v>444.60458099365235</v>
      </c>
      <c r="X185" s="9">
        <v>941.19000244140625</v>
      </c>
      <c r="Y185" s="10">
        <f t="shared" si="21"/>
        <v>47.238557553774186</v>
      </c>
      <c r="AB185" s="8">
        <v>41305</v>
      </c>
      <c r="AC185" s="9">
        <v>3116.3356549072264</v>
      </c>
      <c r="AD185" s="9">
        <v>5995.9940156936646</v>
      </c>
      <c r="AE185" s="10">
        <f t="shared" si="22"/>
        <v>51.973628505142919</v>
      </c>
      <c r="AF185" s="48"/>
      <c r="AG185" s="8">
        <v>41305</v>
      </c>
      <c r="AH185" s="9">
        <v>3040.9890820312498</v>
      </c>
      <c r="AI185" s="9">
        <v>5000.9735412597656</v>
      </c>
      <c r="AJ185" s="10">
        <f t="shared" si="25"/>
        <v>60.807941832565916</v>
      </c>
      <c r="AK185" s="14"/>
      <c r="AL185" s="8">
        <v>41305</v>
      </c>
      <c r="AM185" s="9">
        <v>168.42500000000001</v>
      </c>
      <c r="AN185" s="9">
        <v>547.69999694824219</v>
      </c>
      <c r="AO185" s="10">
        <f t="shared" si="23"/>
        <v>30.751323888708406</v>
      </c>
    </row>
    <row r="186" spans="1:41">
      <c r="A186" s="2">
        <v>41333</v>
      </c>
      <c r="B186" s="9">
        <v>3737.9915957641601</v>
      </c>
      <c r="C186" s="9">
        <v>8722.0000152587891</v>
      </c>
      <c r="D186" s="10">
        <f t="shared" si="18"/>
        <v>42.857046425414971</v>
      </c>
      <c r="E186" s="48"/>
      <c r="F186" s="14"/>
      <c r="G186" s="8">
        <v>41333</v>
      </c>
      <c r="H186" s="9">
        <v>2439.7401275634766</v>
      </c>
      <c r="I186" s="9">
        <v>5385</v>
      </c>
      <c r="J186" s="10">
        <f t="shared" si="19"/>
        <v>45.306223353082203</v>
      </c>
      <c r="K186" s="48"/>
      <c r="L186" s="8">
        <v>41333</v>
      </c>
      <c r="M186" s="9">
        <v>2321.0900048828125</v>
      </c>
      <c r="N186" s="9">
        <v>5127.5999755859375</v>
      </c>
      <c r="O186" s="10">
        <f t="shared" si="20"/>
        <v>45.2665967691362</v>
      </c>
      <c r="P186" s="14"/>
      <c r="Q186" s="8">
        <v>41333</v>
      </c>
      <c r="R186" s="9">
        <v>1104.9055786132813</v>
      </c>
      <c r="S186" s="9">
        <v>2740</v>
      </c>
      <c r="T186" s="10">
        <f t="shared" si="24"/>
        <v>40.325021117273039</v>
      </c>
      <c r="U186" s="14"/>
      <c r="V186" s="8">
        <v>41333</v>
      </c>
      <c r="W186" s="9">
        <v>193.34588958740235</v>
      </c>
      <c r="X186" s="9">
        <v>597.00001525878906</v>
      </c>
      <c r="Y186" s="10">
        <f t="shared" si="21"/>
        <v>32.386245334280318</v>
      </c>
      <c r="AB186" s="8">
        <v>41333</v>
      </c>
      <c r="AC186" s="9">
        <v>3498.9822686767579</v>
      </c>
      <c r="AD186" s="9">
        <v>6941.5940141677856</v>
      </c>
      <c r="AE186" s="10">
        <f t="shared" si="22"/>
        <v>50.406034428624594</v>
      </c>
      <c r="AF186" s="48"/>
      <c r="AG186" s="8">
        <v>41333</v>
      </c>
      <c r="AH186" s="9">
        <v>3493.6488769531252</v>
      </c>
      <c r="AI186" s="9">
        <v>5382.5445556640625</v>
      </c>
      <c r="AJ186" s="10">
        <f t="shared" si="25"/>
        <v>64.907012674456197</v>
      </c>
      <c r="AK186" s="14"/>
      <c r="AL186" s="8">
        <v>41333</v>
      </c>
      <c r="AM186" s="9">
        <v>419.68369140624998</v>
      </c>
      <c r="AN186" s="9">
        <v>891.88998413085938</v>
      </c>
      <c r="AO186" s="10">
        <f t="shared" si="23"/>
        <v>47.055544840009482</v>
      </c>
    </row>
    <row r="187" spans="1:41">
      <c r="A187" s="2">
        <v>41364</v>
      </c>
      <c r="B187" s="9">
        <v>4223.5590078735349</v>
      </c>
      <c r="C187" s="9">
        <v>9454.2770080566406</v>
      </c>
      <c r="D187" s="10">
        <f t="shared" si="18"/>
        <v>44.673527169495344</v>
      </c>
      <c r="E187" s="48"/>
      <c r="F187" s="14"/>
      <c r="G187" s="8">
        <v>41364</v>
      </c>
      <c r="H187" s="9">
        <v>2439.7401275634766</v>
      </c>
      <c r="I187" s="9">
        <v>5385</v>
      </c>
      <c r="J187" s="10">
        <f t="shared" si="19"/>
        <v>45.306223353082203</v>
      </c>
      <c r="K187" s="48"/>
      <c r="L187" s="8">
        <v>41364</v>
      </c>
      <c r="M187" s="9">
        <v>2321.0900048828125</v>
      </c>
      <c r="N187" s="9">
        <v>5127.5999755859375</v>
      </c>
      <c r="O187" s="10">
        <f t="shared" si="20"/>
        <v>45.2665967691362</v>
      </c>
      <c r="P187" s="14"/>
      <c r="Q187" s="8">
        <v>41364</v>
      </c>
      <c r="R187" s="9">
        <v>1492.8255786132813</v>
      </c>
      <c r="S187" s="9">
        <v>3260</v>
      </c>
      <c r="T187" s="10">
        <f t="shared" si="24"/>
        <v>45.792195662984092</v>
      </c>
      <c r="U187" s="14"/>
      <c r="V187" s="8">
        <v>41364</v>
      </c>
      <c r="W187" s="9">
        <v>290.99330169677734</v>
      </c>
      <c r="X187" s="9">
        <v>809.27700805664063</v>
      </c>
      <c r="Y187" s="10">
        <f t="shared" si="21"/>
        <v>35.957193742048204</v>
      </c>
      <c r="AB187" s="8">
        <v>41364</v>
      </c>
      <c r="AC187" s="9">
        <v>3433.7385675048827</v>
      </c>
      <c r="AD187" s="9">
        <v>6651.4040117263794</v>
      </c>
      <c r="AE187" s="10">
        <f t="shared" si="22"/>
        <v>51.624267018680946</v>
      </c>
      <c r="AF187" s="48"/>
      <c r="AG187" s="8">
        <v>41364</v>
      </c>
      <c r="AH187" s="9">
        <v>3860.8238769531249</v>
      </c>
      <c r="AI187" s="9">
        <v>5695.5445556640625</v>
      </c>
      <c r="AJ187" s="10">
        <f t="shared" si="25"/>
        <v>67.786738198960123</v>
      </c>
      <c r="AK187" s="14"/>
      <c r="AL187" s="8">
        <v>41364</v>
      </c>
      <c r="AM187" s="9">
        <v>376.50869140625002</v>
      </c>
      <c r="AN187" s="9">
        <v>719.18998718261719</v>
      </c>
      <c r="AO187" s="10">
        <f t="shared" si="23"/>
        <v>52.351770480175873</v>
      </c>
    </row>
    <row r="188" spans="1:41">
      <c r="A188" s="2">
        <v>41394</v>
      </c>
      <c r="B188" s="9">
        <v>3813.9858258056643</v>
      </c>
      <c r="C188" s="9">
        <v>8383.677001953125</v>
      </c>
      <c r="D188" s="10">
        <f t="shared" si="18"/>
        <v>45.492995793100441</v>
      </c>
      <c r="E188" s="48"/>
      <c r="F188" s="14"/>
      <c r="G188" s="8">
        <v>41394</v>
      </c>
      <c r="H188" s="9">
        <v>2358.7531744384764</v>
      </c>
      <c r="I188" s="9">
        <v>4899.5</v>
      </c>
      <c r="J188" s="10">
        <f t="shared" si="19"/>
        <v>48.142732410214848</v>
      </c>
      <c r="K188" s="48"/>
      <c r="L188" s="8">
        <v>41394</v>
      </c>
      <c r="M188" s="9">
        <v>2240.1030517578124</v>
      </c>
      <c r="N188" s="9">
        <v>4642.0999755859375</v>
      </c>
      <c r="O188" s="10">
        <f t="shared" si="20"/>
        <v>48.256243155880355</v>
      </c>
      <c r="P188" s="14"/>
      <c r="Q188" s="8">
        <v>41394</v>
      </c>
      <c r="R188" s="9">
        <v>1168.9645312499999</v>
      </c>
      <c r="S188" s="9">
        <v>2820</v>
      </c>
      <c r="T188" s="10">
        <f t="shared" si="24"/>
        <v>41.452642952127654</v>
      </c>
      <c r="U188" s="14"/>
      <c r="V188" s="8">
        <v>41394</v>
      </c>
      <c r="W188" s="9">
        <v>286.26812011718749</v>
      </c>
      <c r="X188" s="9">
        <v>664.177001953125</v>
      </c>
      <c r="Y188" s="10">
        <f t="shared" si="21"/>
        <v>43.101179245196327</v>
      </c>
      <c r="AB188" s="8">
        <v>41394</v>
      </c>
      <c r="AC188" s="9">
        <v>3514.7255206298828</v>
      </c>
      <c r="AD188" s="9">
        <v>7136.9040117263794</v>
      </c>
      <c r="AE188" s="10">
        <f t="shared" si="22"/>
        <v>49.247201795834286</v>
      </c>
      <c r="AF188" s="48"/>
      <c r="AG188" s="8">
        <v>41394</v>
      </c>
      <c r="AH188" s="9">
        <v>4061.6849243164061</v>
      </c>
      <c r="AI188" s="9">
        <v>5985.5445556640625</v>
      </c>
      <c r="AJ188" s="10">
        <f t="shared" si="25"/>
        <v>67.858235563092975</v>
      </c>
      <c r="AK188" s="14"/>
      <c r="AL188" s="8">
        <v>41394</v>
      </c>
      <c r="AM188" s="9">
        <v>381.23387298583987</v>
      </c>
      <c r="AN188" s="9">
        <v>864.28999328613281</v>
      </c>
      <c r="AO188" s="10">
        <f t="shared" si="23"/>
        <v>44.109485930334976</v>
      </c>
    </row>
    <row r="189" spans="1:41">
      <c r="A189" s="2">
        <v>41425</v>
      </c>
      <c r="B189" s="9">
        <v>3559.0928179931639</v>
      </c>
      <c r="C189" s="9">
        <v>8015.7539978027344</v>
      </c>
      <c r="D189" s="10">
        <f t="shared" si="18"/>
        <v>44.401223128463982</v>
      </c>
      <c r="E189" s="48"/>
      <c r="F189" s="14"/>
      <c r="G189" s="8">
        <v>41425</v>
      </c>
      <c r="H189" s="9">
        <v>2046.1131744384766</v>
      </c>
      <c r="I189" s="9">
        <v>4401</v>
      </c>
      <c r="J189" s="10">
        <f t="shared" si="19"/>
        <v>46.492005781378701</v>
      </c>
      <c r="K189" s="48"/>
      <c r="L189" s="8">
        <v>41425</v>
      </c>
      <c r="M189" s="9">
        <v>1926.3530517578124</v>
      </c>
      <c r="N189" s="9">
        <v>4142.0999755859375</v>
      </c>
      <c r="O189" s="10">
        <f t="shared" si="20"/>
        <v>46.506676881581363</v>
      </c>
      <c r="P189" s="14"/>
      <c r="Q189" s="8">
        <v>41425</v>
      </c>
      <c r="R189" s="9">
        <v>1327.1047265625</v>
      </c>
      <c r="S189" s="9">
        <v>3108.5769958496094</v>
      </c>
      <c r="T189" s="10">
        <f t="shared" si="24"/>
        <v>42.691711620280685</v>
      </c>
      <c r="U189" s="14"/>
      <c r="V189" s="8">
        <v>41425</v>
      </c>
      <c r="W189" s="9">
        <v>185.87491699218751</v>
      </c>
      <c r="X189" s="9">
        <v>506.177001953125</v>
      </c>
      <c r="Y189" s="10">
        <f t="shared" si="21"/>
        <v>36.721327969262546</v>
      </c>
      <c r="AB189" s="8">
        <v>41425</v>
      </c>
      <c r="AC189" s="9">
        <v>3797.9155206298828</v>
      </c>
      <c r="AD189" s="9">
        <v>7445.4040117263794</v>
      </c>
      <c r="AE189" s="10">
        <f t="shared" si="22"/>
        <v>51.010200583450313</v>
      </c>
      <c r="AF189" s="48"/>
      <c r="AG189" s="8">
        <v>41425</v>
      </c>
      <c r="AH189" s="9">
        <v>4061.6849243164061</v>
      </c>
      <c r="AI189" s="9">
        <v>5985.5445556640625</v>
      </c>
      <c r="AJ189" s="10">
        <f t="shared" si="25"/>
        <v>67.858235563092975</v>
      </c>
      <c r="AK189" s="14"/>
      <c r="AL189" s="8">
        <v>41425</v>
      </c>
      <c r="AM189" s="9">
        <v>481.62707611083982</v>
      </c>
      <c r="AN189" s="9">
        <v>1022.2899932861328</v>
      </c>
      <c r="AO189" s="10">
        <f t="shared" si="23"/>
        <v>47.112568769518937</v>
      </c>
    </row>
    <row r="190" spans="1:41">
      <c r="A190" s="2">
        <v>41455</v>
      </c>
      <c r="B190" s="9">
        <v>4388.0694293212891</v>
      </c>
      <c r="C190" s="9">
        <v>9526.3370056152344</v>
      </c>
      <c r="D190" s="10">
        <f t="shared" si="18"/>
        <v>46.062504682909825</v>
      </c>
      <c r="E190" s="48"/>
      <c r="F190" s="14"/>
      <c r="G190" s="8">
        <v>41455</v>
      </c>
      <c r="H190" s="9">
        <v>2161.6131744384766</v>
      </c>
      <c r="I190" s="9">
        <v>4611</v>
      </c>
      <c r="J190" s="10">
        <f t="shared" si="19"/>
        <v>46.879487626078429</v>
      </c>
      <c r="K190" s="48"/>
      <c r="L190" s="8">
        <v>41455</v>
      </c>
      <c r="M190" s="9">
        <v>2041.8530517578124</v>
      </c>
      <c r="N190" s="9">
        <v>4352.0999755859375</v>
      </c>
      <c r="O190" s="10">
        <f t="shared" si="20"/>
        <v>46.916501532870022</v>
      </c>
      <c r="P190" s="14"/>
      <c r="Q190" s="8">
        <v>41455</v>
      </c>
      <c r="R190" s="9">
        <v>2040.581337890625</v>
      </c>
      <c r="S190" s="9">
        <v>4409.1600036621094</v>
      </c>
      <c r="T190" s="10">
        <f t="shared" si="24"/>
        <v>46.280500961538763</v>
      </c>
      <c r="U190" s="14"/>
      <c r="V190" s="8">
        <v>41455</v>
      </c>
      <c r="W190" s="9">
        <v>185.87491699218751</v>
      </c>
      <c r="X190" s="9">
        <v>506.177001953125</v>
      </c>
      <c r="Y190" s="10">
        <f t="shared" si="21"/>
        <v>36.721327969262546</v>
      </c>
      <c r="AB190" s="8">
        <v>41455</v>
      </c>
      <c r="AC190" s="9">
        <v>3797.9155206298828</v>
      </c>
      <c r="AD190" s="9">
        <v>7445.4040117263794</v>
      </c>
      <c r="AE190" s="10">
        <f t="shared" si="22"/>
        <v>51.010200583450313</v>
      </c>
      <c r="AF190" s="48"/>
      <c r="AG190" s="8">
        <v>41455</v>
      </c>
      <c r="AH190" s="9">
        <v>3862.6849243164061</v>
      </c>
      <c r="AI190" s="9">
        <v>5785.5445556640625</v>
      </c>
      <c r="AJ190" s="10">
        <f t="shared" si="25"/>
        <v>66.76441408674016</v>
      </c>
      <c r="AK190" s="14"/>
      <c r="AL190" s="8">
        <v>41455</v>
      </c>
      <c r="AM190" s="9">
        <v>357.37707611083982</v>
      </c>
      <c r="AN190" s="9">
        <v>847.28999328613281</v>
      </c>
      <c r="AO190" s="10">
        <f t="shared" si="23"/>
        <v>42.178838289448834</v>
      </c>
    </row>
    <row r="191" spans="1:41">
      <c r="A191" s="2">
        <v>41486</v>
      </c>
      <c r="B191" s="9">
        <v>4902.0180230712895</v>
      </c>
      <c r="C191" s="9">
        <v>10711.339019775391</v>
      </c>
      <c r="D191" s="10">
        <f t="shared" si="18"/>
        <v>45.764754658788512</v>
      </c>
      <c r="E191" s="48"/>
      <c r="F191" s="14"/>
      <c r="G191" s="8">
        <v>41486</v>
      </c>
      <c r="H191" s="9">
        <v>2045.9546392822265</v>
      </c>
      <c r="I191" s="9">
        <v>4361</v>
      </c>
      <c r="J191" s="10">
        <f t="shared" si="19"/>
        <v>46.914804844811428</v>
      </c>
      <c r="K191" s="48"/>
      <c r="L191" s="8">
        <v>41486</v>
      </c>
      <c r="M191" s="9">
        <v>2041.8530517578124</v>
      </c>
      <c r="N191" s="9">
        <v>4352.0999755859375</v>
      </c>
      <c r="O191" s="10">
        <f t="shared" si="20"/>
        <v>46.916501532870022</v>
      </c>
      <c r="P191" s="14"/>
      <c r="Q191" s="8">
        <v>41486</v>
      </c>
      <c r="R191" s="9">
        <v>2670.1884667968752</v>
      </c>
      <c r="S191" s="9">
        <v>5844.1620178222656</v>
      </c>
      <c r="T191" s="10">
        <f t="shared" si="24"/>
        <v>45.689843276998651</v>
      </c>
      <c r="U191" s="14"/>
      <c r="V191" s="8">
        <v>41486</v>
      </c>
      <c r="W191" s="9">
        <v>185.87491699218751</v>
      </c>
      <c r="X191" s="9">
        <v>506.177001953125</v>
      </c>
      <c r="Y191" s="10">
        <f t="shared" si="21"/>
        <v>36.721327969262546</v>
      </c>
      <c r="AB191" s="8">
        <v>41486</v>
      </c>
      <c r="AC191" s="9">
        <v>3913.5740557861327</v>
      </c>
      <c r="AD191" s="9">
        <v>7695.4040117263794</v>
      </c>
      <c r="AE191" s="10">
        <f t="shared" si="22"/>
        <v>50.855992093755788</v>
      </c>
      <c r="AF191" s="48"/>
      <c r="AG191" s="8">
        <v>41486</v>
      </c>
      <c r="AH191" s="9">
        <v>3862.6849243164061</v>
      </c>
      <c r="AI191" s="9">
        <v>5785.5445556640625</v>
      </c>
      <c r="AJ191" s="10">
        <f t="shared" si="25"/>
        <v>66.76441408674016</v>
      </c>
      <c r="AK191" s="14"/>
      <c r="AL191" s="8">
        <v>41486</v>
      </c>
      <c r="AM191" s="9">
        <v>357.37707611083982</v>
      </c>
      <c r="AN191" s="9">
        <v>847.28999328613281</v>
      </c>
      <c r="AO191" s="10">
        <f t="shared" si="23"/>
        <v>42.178838289448834</v>
      </c>
    </row>
    <row r="192" spans="1:41">
      <c r="A192" s="2">
        <v>41517</v>
      </c>
      <c r="B192" s="9">
        <v>4406.0734918212893</v>
      </c>
      <c r="C192" s="9">
        <v>9219.3390197753906</v>
      </c>
      <c r="D192" s="10">
        <f t="shared" si="18"/>
        <v>47.791641921078131</v>
      </c>
      <c r="E192" s="48"/>
      <c r="F192" s="14"/>
      <c r="G192" s="8">
        <v>41517</v>
      </c>
      <c r="H192" s="9">
        <v>2130.6546392822265</v>
      </c>
      <c r="I192" s="9">
        <v>4669</v>
      </c>
      <c r="J192" s="10">
        <f t="shared" si="19"/>
        <v>45.634068093429569</v>
      </c>
      <c r="K192" s="48"/>
      <c r="L192" s="8">
        <v>41517</v>
      </c>
      <c r="M192" s="9">
        <v>2126.5530517578127</v>
      </c>
      <c r="N192" s="9">
        <v>4660.0999755859375</v>
      </c>
      <c r="O192" s="10">
        <f t="shared" si="20"/>
        <v>45.633206645752928</v>
      </c>
      <c r="P192" s="14"/>
      <c r="Q192" s="8">
        <v>41517</v>
      </c>
      <c r="R192" s="9">
        <v>2089.5439355468752</v>
      </c>
      <c r="S192" s="9">
        <v>4044.1620178222656</v>
      </c>
      <c r="T192" s="10">
        <f t="shared" si="24"/>
        <v>51.668155883429968</v>
      </c>
      <c r="U192" s="14"/>
      <c r="V192" s="8">
        <v>41517</v>
      </c>
      <c r="W192" s="9">
        <v>185.87491699218751</v>
      </c>
      <c r="X192" s="9">
        <v>506.177001953125</v>
      </c>
      <c r="Y192" s="10">
        <f t="shared" si="21"/>
        <v>36.721327969262546</v>
      </c>
      <c r="AB192" s="8">
        <v>41517</v>
      </c>
      <c r="AC192" s="9">
        <v>3913.5740557861327</v>
      </c>
      <c r="AD192" s="9">
        <v>7695.4040117263794</v>
      </c>
      <c r="AE192" s="10">
        <f t="shared" si="22"/>
        <v>50.855992093755788</v>
      </c>
      <c r="AF192" s="48"/>
      <c r="AG192" s="8">
        <v>41517</v>
      </c>
      <c r="AH192" s="9">
        <v>4443.3294555664061</v>
      </c>
      <c r="AI192" s="9">
        <v>7585.5445556640625</v>
      </c>
      <c r="AJ192" s="10">
        <f t="shared" si="25"/>
        <v>58.576275216109686</v>
      </c>
      <c r="AK192" s="14"/>
      <c r="AL192" s="8">
        <v>41517</v>
      </c>
      <c r="AM192" s="9">
        <v>357.37707611083982</v>
      </c>
      <c r="AN192" s="9">
        <v>847.28999328613281</v>
      </c>
      <c r="AO192" s="10">
        <f t="shared" si="23"/>
        <v>42.178838289448834</v>
      </c>
    </row>
    <row r="193" spans="1:41">
      <c r="A193" s="2">
        <v>41547</v>
      </c>
      <c r="B193" s="9">
        <v>4493.5734918212893</v>
      </c>
      <c r="C193" s="9">
        <v>9469.3390197753906</v>
      </c>
      <c r="D193" s="10">
        <f t="shared" si="18"/>
        <v>47.453929809008734</v>
      </c>
      <c r="E193" s="48"/>
      <c r="F193" s="14"/>
      <c r="G193" s="8">
        <v>41547</v>
      </c>
      <c r="H193" s="9">
        <v>2130.6546392822265</v>
      </c>
      <c r="I193" s="9">
        <v>4669</v>
      </c>
      <c r="J193" s="10">
        <f t="shared" si="19"/>
        <v>45.634068093429569</v>
      </c>
      <c r="K193" s="48"/>
      <c r="L193" s="8">
        <v>41547</v>
      </c>
      <c r="M193" s="9">
        <v>2126.5530517578127</v>
      </c>
      <c r="N193" s="9">
        <v>4660.0999755859375</v>
      </c>
      <c r="O193" s="10">
        <f t="shared" si="20"/>
        <v>45.633206645752928</v>
      </c>
      <c r="P193" s="14"/>
      <c r="Q193" s="8">
        <v>41547</v>
      </c>
      <c r="R193" s="9">
        <v>2177.0439355468752</v>
      </c>
      <c r="S193" s="9">
        <v>4294.1620178222656</v>
      </c>
      <c r="T193" s="10">
        <f t="shared" si="24"/>
        <v>50.697759574775844</v>
      </c>
      <c r="U193" s="14"/>
      <c r="V193" s="8">
        <v>41547</v>
      </c>
      <c r="W193" s="9">
        <v>185.87491699218751</v>
      </c>
      <c r="X193" s="9">
        <v>506.177001953125</v>
      </c>
      <c r="Y193" s="10">
        <f t="shared" si="21"/>
        <v>36.721327969262546</v>
      </c>
      <c r="AB193" s="8">
        <v>41547</v>
      </c>
      <c r="AC193" s="9">
        <v>3913.5740557861327</v>
      </c>
      <c r="AD193" s="9">
        <v>7695.4040117263794</v>
      </c>
      <c r="AE193" s="10">
        <f t="shared" si="22"/>
        <v>50.855992093755788</v>
      </c>
      <c r="AF193" s="48"/>
      <c r="AG193" s="8">
        <v>41547</v>
      </c>
      <c r="AH193" s="9">
        <v>3078.6894555664062</v>
      </c>
      <c r="AI193" s="9">
        <v>5009.5445556640625</v>
      </c>
      <c r="AJ193" s="10">
        <f t="shared" si="25"/>
        <v>61.456474163613791</v>
      </c>
      <c r="AK193" s="14"/>
      <c r="AL193" s="8">
        <v>41547</v>
      </c>
      <c r="AM193" s="9">
        <v>356.37707611083982</v>
      </c>
      <c r="AN193" s="9">
        <v>647.28999328613281</v>
      </c>
      <c r="AO193" s="10">
        <f t="shared" si="23"/>
        <v>55.05678749977281</v>
      </c>
    </row>
    <row r="194" spans="1:41">
      <c r="A194" s="2">
        <v>41578</v>
      </c>
      <c r="B194" s="9">
        <v>4581.0734918212893</v>
      </c>
      <c r="C194" s="9">
        <v>9719.3390197753906</v>
      </c>
      <c r="D194" s="10">
        <f t="shared" si="18"/>
        <v>47.133590900579122</v>
      </c>
      <c r="E194" s="48"/>
      <c r="F194" s="14"/>
      <c r="G194" s="8">
        <v>41578</v>
      </c>
      <c r="H194" s="9">
        <v>2130.6546392822265</v>
      </c>
      <c r="I194" s="9">
        <v>4669</v>
      </c>
      <c r="J194" s="10">
        <f t="shared" si="19"/>
        <v>45.634068093429569</v>
      </c>
      <c r="K194" s="48"/>
      <c r="L194" s="8">
        <v>41578</v>
      </c>
      <c r="M194" s="9">
        <v>2126.5530517578127</v>
      </c>
      <c r="N194" s="9">
        <v>4660.0999755859375</v>
      </c>
      <c r="O194" s="10">
        <f t="shared" si="20"/>
        <v>45.633206645752928</v>
      </c>
      <c r="P194" s="14"/>
      <c r="Q194" s="8">
        <v>41578</v>
      </c>
      <c r="R194" s="9">
        <v>2264.5439355468752</v>
      </c>
      <c r="S194" s="9">
        <v>4544.1620178222656</v>
      </c>
      <c r="T194" s="10">
        <f t="shared" si="24"/>
        <v>49.834137221897087</v>
      </c>
      <c r="U194" s="14"/>
      <c r="V194" s="8">
        <v>41578</v>
      </c>
      <c r="W194" s="9">
        <v>185.87491699218751</v>
      </c>
      <c r="X194" s="9">
        <v>506.177001953125</v>
      </c>
      <c r="Y194" s="10">
        <f t="shared" si="21"/>
        <v>36.721327969262546</v>
      </c>
      <c r="AB194" s="8">
        <v>41578</v>
      </c>
      <c r="AC194" s="9">
        <v>3913.5740557861327</v>
      </c>
      <c r="AD194" s="9">
        <v>7695.4040117263794</v>
      </c>
      <c r="AE194" s="10">
        <f t="shared" si="22"/>
        <v>50.855992093755788</v>
      </c>
      <c r="AF194" s="48"/>
      <c r="AG194" s="8">
        <v>41578</v>
      </c>
      <c r="AH194" s="9">
        <v>2866.9394555664062</v>
      </c>
      <c r="AI194" s="9">
        <v>4679.5445556640625</v>
      </c>
      <c r="AJ194" s="10">
        <f t="shared" si="25"/>
        <v>61.265352246647552</v>
      </c>
      <c r="AK194" s="14"/>
      <c r="AL194" s="8">
        <v>41578</v>
      </c>
      <c r="AM194" s="9">
        <v>356.37707611083982</v>
      </c>
      <c r="AN194" s="9">
        <v>647.28999328613281</v>
      </c>
      <c r="AO194" s="10">
        <f t="shared" si="23"/>
        <v>55.05678749977281</v>
      </c>
    </row>
    <row r="195" spans="1:41">
      <c r="A195" s="2">
        <v>41608</v>
      </c>
      <c r="B195" s="9">
        <v>4414.4122705078125</v>
      </c>
      <c r="C195" s="9">
        <v>9268.3390197753906</v>
      </c>
      <c r="D195" s="10">
        <f t="shared" si="18"/>
        <v>47.628946902880898</v>
      </c>
      <c r="E195" s="48"/>
      <c r="F195" s="14"/>
      <c r="G195" s="8">
        <v>41608</v>
      </c>
      <c r="H195" s="9">
        <v>1963.99341796875</v>
      </c>
      <c r="I195" s="9">
        <v>4218</v>
      </c>
      <c r="J195" s="10">
        <f t="shared" si="19"/>
        <v>46.562195779249642</v>
      </c>
      <c r="K195" s="48"/>
      <c r="L195" s="8">
        <v>41608</v>
      </c>
      <c r="M195" s="9">
        <v>1962.12623046875</v>
      </c>
      <c r="N195" s="9">
        <v>4214.0999755859375</v>
      </c>
      <c r="O195" s="10">
        <f t="shared" si="20"/>
        <v>46.560979612163372</v>
      </c>
      <c r="P195" s="14"/>
      <c r="Q195" s="8">
        <v>41608</v>
      </c>
      <c r="R195" s="9">
        <v>2264.5439355468752</v>
      </c>
      <c r="S195" s="9">
        <v>4544.1620178222656</v>
      </c>
      <c r="T195" s="10">
        <f t="shared" si="24"/>
        <v>49.834137221897087</v>
      </c>
      <c r="U195" s="14"/>
      <c r="V195" s="8">
        <v>41608</v>
      </c>
      <c r="W195" s="9">
        <v>185.87491699218751</v>
      </c>
      <c r="X195" s="9">
        <v>506.177001953125</v>
      </c>
      <c r="Y195" s="10">
        <f t="shared" si="21"/>
        <v>36.721327969262546</v>
      </c>
      <c r="AB195" s="8">
        <v>41608</v>
      </c>
      <c r="AC195" s="9">
        <v>1306.760669555664</v>
      </c>
      <c r="AD195" s="9">
        <v>3188</v>
      </c>
      <c r="AE195" s="10">
        <f t="shared" si="22"/>
        <v>40.989983361219075</v>
      </c>
      <c r="AF195" s="48"/>
      <c r="AG195" s="8">
        <v>41608</v>
      </c>
      <c r="AH195" s="9">
        <v>2866.9394555664062</v>
      </c>
      <c r="AI195" s="9">
        <v>4679.5445556640625</v>
      </c>
      <c r="AJ195" s="10">
        <f t="shared" si="25"/>
        <v>61.265352246647552</v>
      </c>
      <c r="AK195" s="14"/>
      <c r="AL195" s="8">
        <v>41608</v>
      </c>
      <c r="AM195" s="9">
        <v>356.37707611083982</v>
      </c>
      <c r="AN195" s="9">
        <v>647.28999328613281</v>
      </c>
      <c r="AO195" s="10">
        <f t="shared" si="23"/>
        <v>55.05678749977281</v>
      </c>
    </row>
    <row r="196" spans="1:41">
      <c r="A196" s="2">
        <v>41639</v>
      </c>
      <c r="B196" s="9">
        <v>2361.9913476562501</v>
      </c>
      <c r="C196" s="9">
        <v>4774.4390106201172</v>
      </c>
      <c r="D196" s="10">
        <f t="shared" si="18"/>
        <v>49.471599540853035</v>
      </c>
      <c r="E196" s="48"/>
      <c r="F196" s="14"/>
      <c r="G196" s="8">
        <v>41639</v>
      </c>
      <c r="H196" s="9">
        <v>200.2</v>
      </c>
      <c r="I196" s="9">
        <v>518</v>
      </c>
      <c r="J196" s="10">
        <f t="shared" si="19"/>
        <v>38.648648648648646</v>
      </c>
      <c r="K196" s="48"/>
      <c r="L196" s="8">
        <v>41639</v>
      </c>
      <c r="M196" s="9">
        <v>200.2</v>
      </c>
      <c r="N196" s="9">
        <v>518</v>
      </c>
      <c r="O196" s="10">
        <f t="shared" si="20"/>
        <v>38.648648648648646</v>
      </c>
      <c r="P196" s="14"/>
      <c r="Q196" s="8">
        <v>41639</v>
      </c>
      <c r="R196" s="9">
        <v>2064.1439355468751</v>
      </c>
      <c r="S196" s="9">
        <v>4044.1620178222656</v>
      </c>
      <c r="T196" s="10">
        <f t="shared" si="24"/>
        <v>51.040090047094424</v>
      </c>
      <c r="U196" s="14"/>
      <c r="V196" s="8">
        <v>41639</v>
      </c>
      <c r="W196" s="9">
        <v>97.647412109374997</v>
      </c>
      <c r="X196" s="9">
        <v>212.27699279785156</v>
      </c>
      <c r="Y196" s="10">
        <f t="shared" si="21"/>
        <v>45.999997843554944</v>
      </c>
      <c r="AB196" s="8">
        <v>41639</v>
      </c>
      <c r="AC196" s="9">
        <v>2727.4119781494142</v>
      </c>
      <c r="AD196" s="9">
        <v>6315</v>
      </c>
      <c r="AE196" s="10">
        <f t="shared" si="22"/>
        <v>43.189421665073858</v>
      </c>
      <c r="AF196" s="48"/>
      <c r="AG196" s="8">
        <v>41639</v>
      </c>
      <c r="AH196" s="9">
        <v>2601.3585766601564</v>
      </c>
      <c r="AI196" s="9">
        <v>4233.5710144042969</v>
      </c>
      <c r="AJ196" s="10">
        <f t="shared" si="25"/>
        <v>61.445965304687157</v>
      </c>
      <c r="AK196" s="14"/>
      <c r="AL196" s="8">
        <v>41639</v>
      </c>
      <c r="AM196" s="9">
        <v>444.60458099365235</v>
      </c>
      <c r="AN196" s="9">
        <v>941.19000244140625</v>
      </c>
      <c r="AO196" s="10">
        <f t="shared" si="23"/>
        <v>47.238557553774186</v>
      </c>
    </row>
    <row r="197" spans="1:41">
      <c r="A197" s="2">
        <v>41670</v>
      </c>
      <c r="B197" s="9">
        <v>2267.4913476562501</v>
      </c>
      <c r="C197" s="9">
        <v>4564.4390106201172</v>
      </c>
      <c r="D197" s="10">
        <f t="shared" ref="D197:D243" si="26">B197/C197*100</f>
        <v>49.677328196969214</v>
      </c>
      <c r="E197" s="48"/>
      <c r="F197" s="14"/>
      <c r="G197" s="8">
        <v>41670</v>
      </c>
      <c r="H197" s="9">
        <v>200.2</v>
      </c>
      <c r="I197" s="9">
        <v>518</v>
      </c>
      <c r="J197" s="10">
        <f t="shared" ref="J197:J232" si="27">H197/I197*100</f>
        <v>38.648648648648646</v>
      </c>
      <c r="K197" s="48"/>
      <c r="L197" s="8">
        <v>41670</v>
      </c>
      <c r="M197" s="9">
        <v>200.2</v>
      </c>
      <c r="N197" s="9">
        <v>518</v>
      </c>
      <c r="O197" s="10">
        <f t="shared" ref="O197:O222" si="28">M197/N197*100</f>
        <v>38.648648648648646</v>
      </c>
      <c r="P197" s="14"/>
      <c r="Q197" s="8">
        <v>41670</v>
      </c>
      <c r="R197" s="9">
        <v>1969.6439355468749</v>
      </c>
      <c r="S197" s="9">
        <v>3834.1620178222656</v>
      </c>
      <c r="T197" s="10">
        <f t="shared" si="24"/>
        <v>51.370910420358207</v>
      </c>
      <c r="U197" s="14"/>
      <c r="V197" s="8">
        <v>41670</v>
      </c>
      <c r="W197" s="9">
        <v>97.647412109374997</v>
      </c>
      <c r="X197" s="9">
        <v>212.27699279785156</v>
      </c>
      <c r="Y197" s="10">
        <f t="shared" ref="Y197:Y223" si="29">W197/X197*100</f>
        <v>45.999997843554944</v>
      </c>
      <c r="AB197" s="8">
        <v>41670</v>
      </c>
      <c r="AC197" s="9">
        <v>2655.1770611572265</v>
      </c>
      <c r="AD197" s="9">
        <v>6065</v>
      </c>
      <c r="AE197" s="10">
        <f t="shared" ref="AE197:AE243" si="30">AC197/AD197*100</f>
        <v>43.77868196466985</v>
      </c>
      <c r="AF197" s="48"/>
      <c r="AG197" s="8">
        <v>41670</v>
      </c>
      <c r="AH197" s="9">
        <v>1792.5285766601562</v>
      </c>
      <c r="AI197" s="9">
        <v>3507.5710144042969</v>
      </c>
      <c r="AJ197" s="10">
        <f t="shared" si="25"/>
        <v>51.104555525715782</v>
      </c>
      <c r="AK197" s="14"/>
      <c r="AL197" s="8">
        <v>41670</v>
      </c>
      <c r="AM197" s="9">
        <v>444.60458099365235</v>
      </c>
      <c r="AN197" s="9">
        <v>941.19000244140625</v>
      </c>
      <c r="AO197" s="10">
        <f t="shared" ref="AO197:AO223" si="31">AM197/AN197*100</f>
        <v>47.238557553774186</v>
      </c>
    </row>
    <row r="198" spans="1:41">
      <c r="A198" s="2">
        <v>41698</v>
      </c>
      <c r="B198" s="9">
        <v>2267.4913476562501</v>
      </c>
      <c r="C198" s="9">
        <v>4564.4390106201172</v>
      </c>
      <c r="D198" s="10">
        <f t="shared" si="26"/>
        <v>49.677328196969214</v>
      </c>
      <c r="E198" s="48"/>
      <c r="F198" s="14"/>
      <c r="G198" s="8">
        <v>41698</v>
      </c>
      <c r="H198" s="9">
        <v>200.2</v>
      </c>
      <c r="I198" s="9">
        <v>518</v>
      </c>
      <c r="J198" s="10">
        <f t="shared" si="27"/>
        <v>38.648648648648646</v>
      </c>
      <c r="K198" s="48"/>
      <c r="L198" s="8">
        <v>41698</v>
      </c>
      <c r="M198" s="9">
        <v>200.2</v>
      </c>
      <c r="N198" s="9">
        <v>518</v>
      </c>
      <c r="O198" s="10">
        <f t="shared" si="28"/>
        <v>38.648648648648646</v>
      </c>
      <c r="P198" s="14"/>
      <c r="Q198" s="8">
        <v>41698</v>
      </c>
      <c r="R198" s="9">
        <v>1969.6439355468749</v>
      </c>
      <c r="S198" s="9">
        <v>3834.1620178222656</v>
      </c>
      <c r="T198" s="10">
        <f t="shared" si="24"/>
        <v>51.370910420358207</v>
      </c>
      <c r="U198" s="14"/>
      <c r="V198" s="8">
        <v>41698</v>
      </c>
      <c r="W198" s="9">
        <v>97.647412109374997</v>
      </c>
      <c r="X198" s="9">
        <v>212.27699279785156</v>
      </c>
      <c r="Y198" s="10">
        <f t="shared" si="29"/>
        <v>45.999997843554944</v>
      </c>
      <c r="AB198" s="8">
        <v>41698</v>
      </c>
      <c r="AC198" s="9">
        <v>2439.7401275634766</v>
      </c>
      <c r="AD198" s="9">
        <v>5385</v>
      </c>
      <c r="AE198" s="10">
        <f t="shared" si="30"/>
        <v>45.306223353082203</v>
      </c>
      <c r="AF198" s="48"/>
      <c r="AG198" s="8">
        <v>41698</v>
      </c>
      <c r="AH198" s="9">
        <v>1104.9055786132813</v>
      </c>
      <c r="AI198" s="9">
        <v>2740</v>
      </c>
      <c r="AJ198" s="10">
        <f t="shared" si="25"/>
        <v>40.325021117273039</v>
      </c>
      <c r="AK198" s="14"/>
      <c r="AL198" s="8">
        <v>41698</v>
      </c>
      <c r="AM198" s="9">
        <v>193.34588958740235</v>
      </c>
      <c r="AN198" s="9">
        <v>597.00001525878906</v>
      </c>
      <c r="AO198" s="10">
        <f t="shared" si="31"/>
        <v>32.386245334280318</v>
      </c>
    </row>
    <row r="199" spans="1:41">
      <c r="A199" s="2">
        <v>41729</v>
      </c>
      <c r="B199" s="9">
        <v>1746.283740234375</v>
      </c>
      <c r="C199" s="9">
        <v>3993.5850219726563</v>
      </c>
      <c r="D199" s="10">
        <f t="shared" si="26"/>
        <v>43.72722079601018</v>
      </c>
      <c r="E199" s="48"/>
      <c r="F199" s="14"/>
      <c r="G199" s="8">
        <v>41729</v>
      </c>
      <c r="H199" s="9">
        <v>322.7</v>
      </c>
      <c r="I199" s="9">
        <v>968</v>
      </c>
      <c r="J199" s="10">
        <f t="shared" si="27"/>
        <v>33.336776859504127</v>
      </c>
      <c r="K199" s="48"/>
      <c r="L199" s="8">
        <v>41729</v>
      </c>
      <c r="M199" s="9">
        <v>212.7</v>
      </c>
      <c r="N199" s="9">
        <v>768</v>
      </c>
      <c r="O199" s="10">
        <f t="shared" si="28"/>
        <v>27.695312499999996</v>
      </c>
      <c r="P199" s="14"/>
      <c r="Q199" s="8">
        <v>41729</v>
      </c>
      <c r="R199" s="9">
        <v>1423.583740234375</v>
      </c>
      <c r="S199" s="9">
        <v>3025.5850219726563</v>
      </c>
      <c r="T199" s="10">
        <f t="shared" si="24"/>
        <v>47.051519950551921</v>
      </c>
      <c r="U199" s="14"/>
      <c r="V199" s="8">
        <v>41729</v>
      </c>
      <c r="W199" s="9"/>
      <c r="X199" s="9"/>
      <c r="Y199" s="10" t="e">
        <f t="shared" si="29"/>
        <v>#DIV/0!</v>
      </c>
      <c r="AB199" s="8">
        <v>41729</v>
      </c>
      <c r="AC199" s="9">
        <v>2439.7401275634766</v>
      </c>
      <c r="AD199" s="9">
        <v>5385</v>
      </c>
      <c r="AE199" s="10">
        <f t="shared" si="30"/>
        <v>45.306223353082203</v>
      </c>
      <c r="AF199" s="48"/>
      <c r="AG199" s="8">
        <v>41729</v>
      </c>
      <c r="AH199" s="9">
        <v>1492.8255786132813</v>
      </c>
      <c r="AI199" s="9">
        <v>3260</v>
      </c>
      <c r="AJ199" s="10">
        <f t="shared" si="25"/>
        <v>45.792195662984092</v>
      </c>
      <c r="AK199" s="14"/>
      <c r="AL199" s="8">
        <v>41729</v>
      </c>
      <c r="AM199" s="9">
        <v>290.99330169677734</v>
      </c>
      <c r="AN199" s="9">
        <v>809.27700805664063</v>
      </c>
      <c r="AO199" s="10">
        <f t="shared" si="31"/>
        <v>35.957193742048204</v>
      </c>
    </row>
    <row r="200" spans="1:41">
      <c r="A200" s="2">
        <v>41759</v>
      </c>
      <c r="B200" s="9">
        <v>3669.9494165039064</v>
      </c>
      <c r="C200" s="9">
        <v>6518.9020233154297</v>
      </c>
      <c r="D200" s="10">
        <f t="shared" si="26"/>
        <v>56.297048235699933</v>
      </c>
      <c r="E200" s="48"/>
      <c r="F200" s="14"/>
      <c r="G200" s="8">
        <v>41759</v>
      </c>
      <c r="H200" s="9">
        <v>342.44510009765622</v>
      </c>
      <c r="I200" s="9">
        <v>1238</v>
      </c>
      <c r="J200" s="10">
        <f t="shared" si="27"/>
        <v>27.661155096741215</v>
      </c>
      <c r="K200" s="48"/>
      <c r="L200" s="8">
        <v>41759</v>
      </c>
      <c r="M200" s="9">
        <v>212.7</v>
      </c>
      <c r="N200" s="9">
        <v>768</v>
      </c>
      <c r="O200" s="10">
        <f t="shared" si="28"/>
        <v>27.695312499999996</v>
      </c>
      <c r="P200" s="14"/>
      <c r="Q200" s="8">
        <v>41759</v>
      </c>
      <c r="R200" s="9">
        <v>3214.7674316406251</v>
      </c>
      <c r="S200" s="9">
        <v>4899.0020294189453</v>
      </c>
      <c r="T200" s="10">
        <f t="shared" si="24"/>
        <v>65.62086343985284</v>
      </c>
      <c r="U200" s="14"/>
      <c r="V200" s="8">
        <v>41759</v>
      </c>
      <c r="W200" s="9">
        <v>112.73688476562501</v>
      </c>
      <c r="X200" s="9">
        <v>381.89999389648438</v>
      </c>
      <c r="Y200" s="10">
        <f t="shared" si="29"/>
        <v>29.52000171966036</v>
      </c>
      <c r="AB200" s="8">
        <v>41759</v>
      </c>
      <c r="AC200" s="9">
        <v>2358.7531744384764</v>
      </c>
      <c r="AD200" s="9">
        <v>4899.5</v>
      </c>
      <c r="AE200" s="10">
        <f t="shared" si="30"/>
        <v>48.142732410214848</v>
      </c>
      <c r="AF200" s="48"/>
      <c r="AG200" s="8">
        <v>41759</v>
      </c>
      <c r="AH200" s="9">
        <v>1168.9645312499999</v>
      </c>
      <c r="AI200" s="9">
        <v>2820</v>
      </c>
      <c r="AJ200" s="10">
        <f t="shared" si="25"/>
        <v>41.452642952127654</v>
      </c>
      <c r="AK200" s="14"/>
      <c r="AL200" s="8">
        <v>41759</v>
      </c>
      <c r="AM200" s="9">
        <v>286.26812011718749</v>
      </c>
      <c r="AN200" s="9">
        <v>664.177001953125</v>
      </c>
      <c r="AO200" s="10">
        <f t="shared" si="31"/>
        <v>43.101179245196327</v>
      </c>
    </row>
    <row r="201" spans="1:41">
      <c r="A201" s="2">
        <v>41790</v>
      </c>
      <c r="B201" s="3">
        <v>3669.9494165039064</v>
      </c>
      <c r="C201" s="3">
        <v>6518.9020233154297</v>
      </c>
      <c r="D201" s="10">
        <f t="shared" si="26"/>
        <v>56.297048235699933</v>
      </c>
      <c r="G201" s="2">
        <v>41790</v>
      </c>
      <c r="H201" s="3">
        <v>342.44510009765622</v>
      </c>
      <c r="I201" s="3">
        <v>1238</v>
      </c>
      <c r="J201" s="4">
        <f t="shared" si="27"/>
        <v>27.661155096741215</v>
      </c>
      <c r="K201" s="34"/>
      <c r="L201" s="2">
        <v>41790</v>
      </c>
      <c r="M201" s="3">
        <v>212.7</v>
      </c>
      <c r="N201" s="3">
        <v>768</v>
      </c>
      <c r="O201" s="4">
        <f t="shared" si="28"/>
        <v>27.695312499999996</v>
      </c>
      <c r="Q201" s="2">
        <v>41790</v>
      </c>
      <c r="R201" s="3">
        <v>3214.7674316406251</v>
      </c>
      <c r="S201" s="3">
        <v>4899.0020294189453</v>
      </c>
      <c r="T201" s="4">
        <f t="shared" si="24"/>
        <v>65.62086343985284</v>
      </c>
      <c r="V201" s="2">
        <v>41790</v>
      </c>
      <c r="W201" s="3">
        <v>112.73688476562501</v>
      </c>
      <c r="X201" s="3">
        <v>381.89999389648438</v>
      </c>
      <c r="Y201" s="4">
        <f t="shared" si="29"/>
        <v>29.52000171966036</v>
      </c>
      <c r="AB201" s="2">
        <v>41790</v>
      </c>
      <c r="AC201" s="3">
        <v>2046.1131744384766</v>
      </c>
      <c r="AD201" s="3">
        <v>4401</v>
      </c>
      <c r="AE201" s="4">
        <f t="shared" si="30"/>
        <v>46.492005781378701</v>
      </c>
      <c r="AF201" s="34"/>
      <c r="AG201" s="2">
        <v>41790</v>
      </c>
      <c r="AH201" s="3">
        <v>1327.1047265625</v>
      </c>
      <c r="AI201" s="3">
        <v>3108.5769958496094</v>
      </c>
      <c r="AJ201" s="4">
        <f t="shared" si="25"/>
        <v>42.691711620280685</v>
      </c>
      <c r="AL201" s="2">
        <v>41790</v>
      </c>
      <c r="AM201" s="3">
        <v>185.87491699218751</v>
      </c>
      <c r="AN201" s="3">
        <v>506.177001953125</v>
      </c>
      <c r="AO201" s="4">
        <f t="shared" si="31"/>
        <v>36.721327969262546</v>
      </c>
    </row>
    <row r="202" spans="1:41">
      <c r="A202" s="2">
        <v>41820</v>
      </c>
      <c r="B202" s="3">
        <v>3208.8862133789062</v>
      </c>
      <c r="C202" s="3">
        <v>5762.7020111083984</v>
      </c>
      <c r="D202" s="10">
        <f t="shared" si="26"/>
        <v>55.683708912821416</v>
      </c>
      <c r="G202" s="2">
        <v>41820</v>
      </c>
      <c r="H202" s="3">
        <v>226.94510009765625</v>
      </c>
      <c r="I202" s="3">
        <v>1028</v>
      </c>
      <c r="J202" s="4">
        <f t="shared" si="27"/>
        <v>22.076371604830374</v>
      </c>
      <c r="K202" s="34"/>
      <c r="L202" s="2">
        <v>41820</v>
      </c>
      <c r="M202" s="3">
        <v>97.2</v>
      </c>
      <c r="N202" s="3">
        <v>558</v>
      </c>
      <c r="O202" s="4">
        <f t="shared" si="28"/>
        <v>17.419354838709676</v>
      </c>
      <c r="Q202" s="2">
        <v>41820</v>
      </c>
      <c r="R202" s="3">
        <v>2869.2042285156249</v>
      </c>
      <c r="S202" s="3">
        <v>4352.8020172119141</v>
      </c>
      <c r="T202" s="4">
        <f t="shared" si="24"/>
        <v>65.916258473741181</v>
      </c>
      <c r="V202" s="8">
        <v>41820</v>
      </c>
      <c r="W202" s="9">
        <v>112.73688476562501</v>
      </c>
      <c r="X202" s="9">
        <v>381.89999389648438</v>
      </c>
      <c r="Y202" s="10">
        <f t="shared" si="29"/>
        <v>29.52000171966036</v>
      </c>
      <c r="AB202" s="2">
        <v>41820</v>
      </c>
      <c r="AC202" s="3">
        <v>2161.6131744384766</v>
      </c>
      <c r="AD202" s="3">
        <v>4611</v>
      </c>
      <c r="AE202" s="4">
        <f t="shared" si="30"/>
        <v>46.879487626078429</v>
      </c>
      <c r="AF202" s="34"/>
      <c r="AG202" s="2">
        <v>41820</v>
      </c>
      <c r="AH202" s="3">
        <v>2040.581337890625</v>
      </c>
      <c r="AI202" s="3">
        <v>4409.1600036621094</v>
      </c>
      <c r="AJ202" s="4">
        <f t="shared" si="25"/>
        <v>46.280500961538763</v>
      </c>
      <c r="AL202" s="8">
        <v>41820</v>
      </c>
      <c r="AM202" s="9">
        <v>185.87491699218751</v>
      </c>
      <c r="AN202" s="9">
        <v>506.177001953125</v>
      </c>
      <c r="AO202" s="10">
        <f t="shared" si="31"/>
        <v>36.721327969262546</v>
      </c>
    </row>
    <row r="203" spans="1:41">
      <c r="A203" s="2">
        <v>41851</v>
      </c>
      <c r="B203" s="3">
        <v>2819.9462426757814</v>
      </c>
      <c r="C203" s="3">
        <v>4729.0359954833984</v>
      </c>
      <c r="D203" s="10">
        <f t="shared" si="26"/>
        <v>59.630466872509579</v>
      </c>
      <c r="G203" s="2">
        <v>41851</v>
      </c>
      <c r="H203" s="3">
        <v>226.94510009765625</v>
      </c>
      <c r="I203" s="3">
        <v>1028</v>
      </c>
      <c r="J203" s="4">
        <f t="shared" si="27"/>
        <v>22.076371604830374</v>
      </c>
      <c r="K203" s="34"/>
      <c r="L203" s="2">
        <v>41851</v>
      </c>
      <c r="M203" s="3">
        <v>97.2</v>
      </c>
      <c r="N203" s="3">
        <v>558</v>
      </c>
      <c r="O203" s="4">
        <f t="shared" si="28"/>
        <v>17.419354838709676</v>
      </c>
      <c r="Q203" s="2">
        <v>41851</v>
      </c>
      <c r="R203" s="3">
        <v>2411.4257324218752</v>
      </c>
      <c r="S203" s="3">
        <v>3217.1529998779297</v>
      </c>
      <c r="T203" s="4">
        <f t="shared" si="24"/>
        <v>74.955270467813421</v>
      </c>
      <c r="V203" s="8">
        <v>41851</v>
      </c>
      <c r="W203" s="9">
        <v>181.57541015625</v>
      </c>
      <c r="X203" s="9">
        <v>483.88299560546875</v>
      </c>
      <c r="Y203" s="10">
        <f t="shared" si="29"/>
        <v>37.524651993412164</v>
      </c>
      <c r="AB203" s="2">
        <v>41851</v>
      </c>
      <c r="AC203" s="3">
        <v>2045.9546392822265</v>
      </c>
      <c r="AD203" s="3">
        <v>4361</v>
      </c>
      <c r="AE203" s="4">
        <f t="shared" si="30"/>
        <v>46.914804844811428</v>
      </c>
      <c r="AF203" s="34"/>
      <c r="AG203" s="2">
        <v>41851</v>
      </c>
      <c r="AH203" s="3">
        <v>2670.1884667968752</v>
      </c>
      <c r="AI203" s="3">
        <v>5844.1620178222656</v>
      </c>
      <c r="AJ203" s="4">
        <f t="shared" si="25"/>
        <v>45.689843276998651</v>
      </c>
      <c r="AL203" s="8">
        <v>41851</v>
      </c>
      <c r="AM203" s="9">
        <v>185.87491699218751</v>
      </c>
      <c r="AN203" s="9">
        <v>506.177001953125</v>
      </c>
      <c r="AO203" s="10">
        <f t="shared" si="31"/>
        <v>36.721327969262546</v>
      </c>
    </row>
    <row r="204" spans="1:41">
      <c r="A204" s="2">
        <v>41882</v>
      </c>
      <c r="B204" s="3">
        <v>2735.2462426757811</v>
      </c>
      <c r="C204" s="3">
        <v>4421.0359954833984</v>
      </c>
      <c r="D204" s="10">
        <f t="shared" si="26"/>
        <v>61.868897821011927</v>
      </c>
      <c r="G204" s="2">
        <v>41882</v>
      </c>
      <c r="H204" s="3">
        <v>142.24510009765626</v>
      </c>
      <c r="I204" s="3">
        <v>720</v>
      </c>
      <c r="J204" s="4">
        <f t="shared" si="27"/>
        <v>19.756263902452257</v>
      </c>
      <c r="K204" s="34"/>
      <c r="L204" s="2">
        <v>41882</v>
      </c>
      <c r="M204" s="3">
        <v>12.5</v>
      </c>
      <c r="N204" s="3">
        <v>250</v>
      </c>
      <c r="O204" s="4">
        <f t="shared" si="28"/>
        <v>5</v>
      </c>
      <c r="Q204" s="2">
        <v>41882</v>
      </c>
      <c r="R204" s="3">
        <v>2411.4257324218752</v>
      </c>
      <c r="S204" s="3">
        <v>3217.1529998779297</v>
      </c>
      <c r="T204" s="4">
        <f t="shared" si="24"/>
        <v>74.955270467813421</v>
      </c>
      <c r="V204" s="2">
        <v>41882</v>
      </c>
      <c r="W204" s="3">
        <v>181.57541015625</v>
      </c>
      <c r="X204" s="3">
        <v>483.88299560546875</v>
      </c>
      <c r="Y204" s="4">
        <f t="shared" si="29"/>
        <v>37.524651993412164</v>
      </c>
      <c r="AB204" s="2">
        <v>41882</v>
      </c>
      <c r="AC204" s="3">
        <v>2130.6546392822265</v>
      </c>
      <c r="AD204" s="3">
        <v>4669</v>
      </c>
      <c r="AE204" s="4">
        <f t="shared" si="30"/>
        <v>45.634068093429569</v>
      </c>
      <c r="AF204" s="34"/>
      <c r="AG204" s="2">
        <v>41882</v>
      </c>
      <c r="AH204" s="3">
        <v>2089.5439355468752</v>
      </c>
      <c r="AI204" s="3">
        <v>4044.1620178222656</v>
      </c>
      <c r="AJ204" s="4">
        <f t="shared" si="25"/>
        <v>51.668155883429968</v>
      </c>
      <c r="AL204" s="2">
        <v>41882</v>
      </c>
      <c r="AM204" s="3">
        <v>185.87491699218751</v>
      </c>
      <c r="AN204" s="3">
        <v>506.177001953125</v>
      </c>
      <c r="AO204" s="4">
        <f t="shared" si="31"/>
        <v>36.721327969262546</v>
      </c>
    </row>
    <row r="205" spans="1:41">
      <c r="A205" s="2">
        <v>41912</v>
      </c>
      <c r="B205" s="3">
        <v>4515.8108959960937</v>
      </c>
      <c r="C205" s="3">
        <v>8671.4289932250977</v>
      </c>
      <c r="D205" s="4">
        <f t="shared" si="26"/>
        <v>52.076894125803861</v>
      </c>
      <c r="G205" s="2">
        <v>41912</v>
      </c>
      <c r="H205" s="3">
        <v>2097.8097534179688</v>
      </c>
      <c r="I205" s="3">
        <v>5470.3929977416992</v>
      </c>
      <c r="J205" s="4">
        <f t="shared" si="27"/>
        <v>38.348428609863895</v>
      </c>
      <c r="K205" s="34"/>
      <c r="L205" s="2">
        <v>41912</v>
      </c>
      <c r="M205" s="3">
        <v>2075.4151904296873</v>
      </c>
      <c r="N205" s="3">
        <v>5133.2299957275391</v>
      </c>
      <c r="O205" s="4">
        <f t="shared" si="28"/>
        <v>40.43097995135782</v>
      </c>
      <c r="Q205" s="8">
        <v>41912</v>
      </c>
      <c r="R205" s="9">
        <v>2236.4257324218752</v>
      </c>
      <c r="S205" s="9">
        <v>2717.1529998779297</v>
      </c>
      <c r="T205" s="10">
        <f t="shared" si="24"/>
        <v>82.307685011567202</v>
      </c>
      <c r="V205" s="2">
        <v>41912</v>
      </c>
      <c r="W205" s="3">
        <v>181.57541015625</v>
      </c>
      <c r="X205" s="3">
        <v>483.88299560546875</v>
      </c>
      <c r="Y205" s="4">
        <f t="shared" si="29"/>
        <v>37.524651993412164</v>
      </c>
      <c r="AB205" s="2">
        <v>41912</v>
      </c>
      <c r="AC205" s="3">
        <v>2130.6546392822265</v>
      </c>
      <c r="AD205" s="3">
        <v>4669</v>
      </c>
      <c r="AE205" s="4">
        <f t="shared" si="30"/>
        <v>45.634068093429569</v>
      </c>
      <c r="AF205" s="34"/>
      <c r="AG205" s="8">
        <v>41912</v>
      </c>
      <c r="AH205" s="9">
        <v>2177.0439355468752</v>
      </c>
      <c r="AI205" s="9">
        <v>4294.1620178222656</v>
      </c>
      <c r="AJ205" s="10">
        <f t="shared" si="25"/>
        <v>50.697759574775844</v>
      </c>
      <c r="AL205" s="2">
        <v>41912</v>
      </c>
      <c r="AM205" s="3">
        <v>185.87491699218751</v>
      </c>
      <c r="AN205" s="3">
        <v>506.177001953125</v>
      </c>
      <c r="AO205" s="4">
        <f t="shared" si="31"/>
        <v>36.721327969262546</v>
      </c>
    </row>
    <row r="206" spans="1:41">
      <c r="A206" s="2">
        <v>41943</v>
      </c>
      <c r="B206" s="3">
        <v>4840.5121459960938</v>
      </c>
      <c r="C206" s="3">
        <v>9224.3639907836914</v>
      </c>
      <c r="D206" s="4">
        <f t="shared" si="26"/>
        <v>52.475294240691049</v>
      </c>
      <c r="G206" s="2">
        <v>41943</v>
      </c>
      <c r="H206" s="3">
        <v>2097.8097534179688</v>
      </c>
      <c r="I206" s="3">
        <v>5470.3929977416992</v>
      </c>
      <c r="J206" s="4">
        <f t="shared" si="27"/>
        <v>38.348428609863895</v>
      </c>
      <c r="K206" s="34"/>
      <c r="L206" s="2">
        <v>41943</v>
      </c>
      <c r="M206" s="3">
        <v>2075.4151904296873</v>
      </c>
      <c r="N206" s="3">
        <v>5133.2299957275391</v>
      </c>
      <c r="O206" s="4">
        <f t="shared" si="28"/>
        <v>40.43097995135782</v>
      </c>
      <c r="Q206" s="8">
        <v>41943</v>
      </c>
      <c r="R206" s="9">
        <v>2561.1269824218748</v>
      </c>
      <c r="S206" s="9">
        <v>3270.0879974365234</v>
      </c>
      <c r="T206" s="10">
        <f t="shared" si="24"/>
        <v>78.319818440041516</v>
      </c>
      <c r="V206" s="2">
        <v>41943</v>
      </c>
      <c r="W206" s="3">
        <v>181.57541015625</v>
      </c>
      <c r="X206" s="3">
        <v>483.88299560546875</v>
      </c>
      <c r="Y206" s="4">
        <f t="shared" si="29"/>
        <v>37.524651993412164</v>
      </c>
      <c r="AB206" s="2">
        <v>41943</v>
      </c>
      <c r="AC206" s="3">
        <v>2130.6546392822265</v>
      </c>
      <c r="AD206" s="3">
        <v>4669</v>
      </c>
      <c r="AE206" s="4">
        <f t="shared" si="30"/>
        <v>45.634068093429569</v>
      </c>
      <c r="AF206" s="34"/>
      <c r="AG206" s="8">
        <v>41943</v>
      </c>
      <c r="AH206" s="9">
        <v>2264.5439355468752</v>
      </c>
      <c r="AI206" s="9">
        <v>4544.1620178222656</v>
      </c>
      <c r="AJ206" s="10">
        <f t="shared" si="25"/>
        <v>49.834137221897087</v>
      </c>
      <c r="AL206" s="2">
        <v>41943</v>
      </c>
      <c r="AM206" s="3">
        <v>185.87491699218751</v>
      </c>
      <c r="AN206" s="3">
        <v>506.177001953125</v>
      </c>
      <c r="AO206" s="4">
        <f t="shared" si="31"/>
        <v>36.721327969262546</v>
      </c>
    </row>
    <row r="207" spans="1:41">
      <c r="A207" s="2">
        <v>41973</v>
      </c>
      <c r="B207" s="3">
        <v>4840.5121459960938</v>
      </c>
      <c r="C207" s="3">
        <v>9224.3639907836914</v>
      </c>
      <c r="D207" s="4">
        <f t="shared" si="26"/>
        <v>52.475294240691049</v>
      </c>
      <c r="G207" s="2">
        <v>41973</v>
      </c>
      <c r="H207" s="3">
        <v>2097.8097534179688</v>
      </c>
      <c r="I207" s="3">
        <v>5470.3929977416992</v>
      </c>
      <c r="J207" s="4">
        <f t="shared" si="27"/>
        <v>38.348428609863895</v>
      </c>
      <c r="K207" s="34"/>
      <c r="L207" s="2">
        <v>41973</v>
      </c>
      <c r="M207" s="3">
        <v>2077.0538769531249</v>
      </c>
      <c r="N207" s="3">
        <v>5138.2259979248047</v>
      </c>
      <c r="O207" s="4">
        <f t="shared" si="28"/>
        <v>40.423560150760061</v>
      </c>
      <c r="Q207" s="2">
        <v>41973</v>
      </c>
      <c r="R207" s="3">
        <v>2561.1269824218748</v>
      </c>
      <c r="S207" s="3">
        <v>3270.0879974365234</v>
      </c>
      <c r="T207" s="4">
        <f t="shared" si="24"/>
        <v>78.319818440041516</v>
      </c>
      <c r="V207" s="2">
        <v>41973</v>
      </c>
      <c r="W207" s="3">
        <v>181.57541015625</v>
      </c>
      <c r="X207" s="3">
        <v>483.88299560546875</v>
      </c>
      <c r="Y207" s="4">
        <f t="shared" si="29"/>
        <v>37.524651993412164</v>
      </c>
      <c r="AB207" s="2">
        <v>41973</v>
      </c>
      <c r="AC207" s="3">
        <v>1963.99341796875</v>
      </c>
      <c r="AD207" s="3">
        <v>4218</v>
      </c>
      <c r="AE207" s="4">
        <f t="shared" si="30"/>
        <v>46.562195779249642</v>
      </c>
      <c r="AF207" s="34"/>
      <c r="AG207" s="2">
        <v>41973</v>
      </c>
      <c r="AH207" s="3">
        <v>2264.5439355468752</v>
      </c>
      <c r="AI207" s="3">
        <v>4544.1620178222656</v>
      </c>
      <c r="AJ207" s="4">
        <f t="shared" si="25"/>
        <v>49.834137221897087</v>
      </c>
      <c r="AL207" s="2">
        <v>41973</v>
      </c>
      <c r="AM207" s="3">
        <v>185.87491699218751</v>
      </c>
      <c r="AN207" s="3">
        <v>506.177001953125</v>
      </c>
      <c r="AO207" s="4">
        <f t="shared" si="31"/>
        <v>36.721327969262546</v>
      </c>
    </row>
    <row r="208" spans="1:41">
      <c r="A208" s="2">
        <v>42004</v>
      </c>
      <c r="B208" s="3">
        <v>4840.5121459960938</v>
      </c>
      <c r="C208" s="3">
        <v>9224.3639907836914</v>
      </c>
      <c r="D208" s="4">
        <f t="shared" si="26"/>
        <v>52.475294240691049</v>
      </c>
      <c r="G208" s="2">
        <v>42004</v>
      </c>
      <c r="H208" s="3">
        <v>2097.8097534179688</v>
      </c>
      <c r="I208" s="3">
        <v>5470.3929977416992</v>
      </c>
      <c r="J208" s="4">
        <f t="shared" si="27"/>
        <v>38.348428609863895</v>
      </c>
      <c r="K208" s="34"/>
      <c r="L208" s="2">
        <v>42004</v>
      </c>
      <c r="M208" s="3">
        <v>2073.1385449218751</v>
      </c>
      <c r="N208" s="3">
        <v>5126.2890014648438</v>
      </c>
      <c r="O208" s="4">
        <f t="shared" si="28"/>
        <v>40.441312308562253</v>
      </c>
      <c r="Q208" s="2">
        <v>42004</v>
      </c>
      <c r="R208" s="3">
        <v>2561.1269824218748</v>
      </c>
      <c r="S208" s="3">
        <v>3270.0879974365234</v>
      </c>
      <c r="T208" s="4">
        <f t="shared" si="24"/>
        <v>78.319818440041516</v>
      </c>
      <c r="V208" s="2">
        <v>42004</v>
      </c>
      <c r="W208" s="3">
        <v>181.57541015625</v>
      </c>
      <c r="X208" s="3">
        <v>483.88299560546875</v>
      </c>
      <c r="Y208" s="4">
        <f t="shared" si="29"/>
        <v>37.524651993412164</v>
      </c>
      <c r="AB208" s="2">
        <v>42004</v>
      </c>
      <c r="AC208" s="3">
        <v>200.2</v>
      </c>
      <c r="AD208" s="3">
        <v>518</v>
      </c>
      <c r="AE208" s="4">
        <f t="shared" si="30"/>
        <v>38.648648648648646</v>
      </c>
      <c r="AF208" s="34"/>
      <c r="AG208" s="2">
        <v>42004</v>
      </c>
      <c r="AH208" s="3">
        <v>2064.1439355468751</v>
      </c>
      <c r="AI208" s="3">
        <v>4044.1620178222656</v>
      </c>
      <c r="AJ208" s="4">
        <f t="shared" si="25"/>
        <v>51.040090047094424</v>
      </c>
      <c r="AL208" s="2">
        <v>42004</v>
      </c>
      <c r="AM208" s="3">
        <v>97.647412109374997</v>
      </c>
      <c r="AN208" s="3">
        <v>212.27699279785156</v>
      </c>
      <c r="AO208" s="4">
        <f t="shared" si="31"/>
        <v>45.999997843554944</v>
      </c>
    </row>
    <row r="209" spans="1:41">
      <c r="A209" s="2">
        <v>42035</v>
      </c>
      <c r="B209" s="3">
        <v>10587.046428222657</v>
      </c>
      <c r="C209" s="3">
        <v>21321.774375915527</v>
      </c>
      <c r="D209" s="4">
        <f t="shared" si="26"/>
        <v>49.653683795573244</v>
      </c>
      <c r="G209" s="2">
        <v>42035</v>
      </c>
      <c r="H209" s="3">
        <v>2251.5840258789062</v>
      </c>
      <c r="I209" s="3">
        <v>6105.2120132446289</v>
      </c>
      <c r="J209" s="4">
        <f t="shared" si="27"/>
        <v>36.879702473793316</v>
      </c>
      <c r="K209" s="34"/>
      <c r="L209" s="2">
        <v>42035</v>
      </c>
      <c r="M209" s="3">
        <v>2288.2706933593749</v>
      </c>
      <c r="N209" s="3">
        <v>5966.4900207519531</v>
      </c>
      <c r="O209" s="4">
        <f t="shared" si="28"/>
        <v>38.352040905131453</v>
      </c>
      <c r="Q209" s="8">
        <v>42035</v>
      </c>
      <c r="R209" s="9">
        <v>8153.8869921875003</v>
      </c>
      <c r="S209" s="9">
        <v>14732.67936706543</v>
      </c>
      <c r="T209" s="4">
        <f t="shared" si="24"/>
        <v>55.345580997407225</v>
      </c>
      <c r="V209" s="2">
        <v>42035</v>
      </c>
      <c r="W209" s="3">
        <v>181.57541015625</v>
      </c>
      <c r="X209" s="3">
        <v>483.88299560546875</v>
      </c>
      <c r="Y209" s="4">
        <f t="shared" si="29"/>
        <v>37.524651993412164</v>
      </c>
      <c r="AB209" s="2">
        <v>42035</v>
      </c>
      <c r="AC209" s="3">
        <v>200.2</v>
      </c>
      <c r="AD209" s="3">
        <v>518</v>
      </c>
      <c r="AE209" s="4">
        <f t="shared" si="30"/>
        <v>38.648648648648646</v>
      </c>
      <c r="AF209" s="34"/>
      <c r="AG209" s="8">
        <v>42035</v>
      </c>
      <c r="AH209" s="9">
        <v>1969.6439355468749</v>
      </c>
      <c r="AI209" s="9">
        <v>3834.1620178222656</v>
      </c>
      <c r="AJ209" s="4">
        <f t="shared" si="25"/>
        <v>51.370910420358207</v>
      </c>
      <c r="AL209" s="2">
        <v>42035</v>
      </c>
      <c r="AM209" s="3">
        <v>97.647412109374997</v>
      </c>
      <c r="AN209" s="3">
        <v>212.27699279785156</v>
      </c>
      <c r="AO209" s="4">
        <f t="shared" si="31"/>
        <v>45.999997843554944</v>
      </c>
    </row>
    <row r="210" spans="1:41">
      <c r="A210" s="2">
        <v>42063</v>
      </c>
      <c r="B210" s="3">
        <v>10624.398427734375</v>
      </c>
      <c r="C210" s="3">
        <v>21646.574363708496</v>
      </c>
      <c r="D210" s="4">
        <f t="shared" si="26"/>
        <v>49.081199866648092</v>
      </c>
      <c r="G210" s="2">
        <v>42063</v>
      </c>
      <c r="H210" s="3">
        <v>2288.9360253906252</v>
      </c>
      <c r="I210" s="3">
        <v>6430.0120010375977</v>
      </c>
      <c r="J210" s="4">
        <f t="shared" si="27"/>
        <v>35.597694452533908</v>
      </c>
      <c r="K210" s="34"/>
      <c r="L210" s="2">
        <v>42063</v>
      </c>
      <c r="M210" s="3">
        <v>2290.9730688476561</v>
      </c>
      <c r="N210" s="3">
        <v>6175.3079986572266</v>
      </c>
      <c r="O210" s="4">
        <f t="shared" si="28"/>
        <v>37.098928010486453</v>
      </c>
      <c r="Q210" s="2">
        <v>42063</v>
      </c>
      <c r="R210" s="3">
        <v>8153.8869921875003</v>
      </c>
      <c r="S210" s="3">
        <v>14732.67936706543</v>
      </c>
      <c r="T210" s="4">
        <f t="shared" si="24"/>
        <v>55.345580997407225</v>
      </c>
      <c r="V210" s="2">
        <v>42063</v>
      </c>
      <c r="W210" s="3">
        <v>181.57541015625</v>
      </c>
      <c r="X210" s="3">
        <v>483.88299560546875</v>
      </c>
      <c r="Y210" s="4">
        <f t="shared" si="29"/>
        <v>37.524651993412164</v>
      </c>
      <c r="AB210" s="2">
        <v>42063</v>
      </c>
      <c r="AC210" s="3">
        <v>200.2</v>
      </c>
      <c r="AD210" s="3">
        <v>518</v>
      </c>
      <c r="AE210" s="4">
        <f t="shared" si="30"/>
        <v>38.648648648648646</v>
      </c>
      <c r="AF210" s="34"/>
      <c r="AG210" s="2">
        <v>42063</v>
      </c>
      <c r="AH210" s="3">
        <v>1969.6439355468749</v>
      </c>
      <c r="AI210" s="3">
        <v>3834.1620178222656</v>
      </c>
      <c r="AJ210" s="4">
        <f t="shared" si="25"/>
        <v>51.370910420358207</v>
      </c>
      <c r="AL210" s="2">
        <v>42063</v>
      </c>
      <c r="AM210" s="3">
        <v>97.647412109374997</v>
      </c>
      <c r="AN210" s="3">
        <v>212.27699279785156</v>
      </c>
      <c r="AO210" s="4">
        <f t="shared" si="31"/>
        <v>45.999997843554944</v>
      </c>
    </row>
    <row r="211" spans="1:41">
      <c r="A211" s="2">
        <v>42094</v>
      </c>
      <c r="B211" s="3">
        <v>10624.420932617188</v>
      </c>
      <c r="C211" s="3">
        <v>22159.74437713623</v>
      </c>
      <c r="D211" s="4">
        <f t="shared" si="26"/>
        <v>47.944690840293049</v>
      </c>
      <c r="G211" s="2">
        <v>42094</v>
      </c>
      <c r="H211" s="3">
        <v>2285.4585302734376</v>
      </c>
      <c r="I211" s="3">
        <v>6593.182014465332</v>
      </c>
      <c r="J211" s="4">
        <f t="shared" si="27"/>
        <v>34.663968403407935</v>
      </c>
      <c r="K211" s="34"/>
      <c r="L211" s="2">
        <v>42094</v>
      </c>
      <c r="M211" s="3">
        <v>2278.4730688476561</v>
      </c>
      <c r="N211" s="3">
        <v>5925.3079986572266</v>
      </c>
      <c r="O211" s="4">
        <f t="shared" si="28"/>
        <v>38.453242757405967</v>
      </c>
      <c r="Q211" s="2">
        <v>42094</v>
      </c>
      <c r="R211" s="3">
        <v>8153.8869921875003</v>
      </c>
      <c r="S211" s="3">
        <v>14732.67936706543</v>
      </c>
      <c r="T211" s="4">
        <f t="shared" si="24"/>
        <v>55.345580997407225</v>
      </c>
      <c r="V211" s="2">
        <v>42094</v>
      </c>
      <c r="W211" s="3">
        <v>185.07541015625</v>
      </c>
      <c r="X211" s="3">
        <v>833.88299560546875</v>
      </c>
      <c r="Y211" s="4">
        <f t="shared" si="29"/>
        <v>22.194409903018801</v>
      </c>
      <c r="AB211" s="2">
        <v>42094</v>
      </c>
      <c r="AC211" s="3">
        <v>322.7</v>
      </c>
      <c r="AD211" s="3">
        <v>968</v>
      </c>
      <c r="AE211" s="4">
        <f t="shared" si="30"/>
        <v>33.336776859504127</v>
      </c>
      <c r="AF211" s="34"/>
      <c r="AG211" s="2">
        <v>42094</v>
      </c>
      <c r="AH211" s="3">
        <v>1423.583740234375</v>
      </c>
      <c r="AI211" s="3">
        <v>3025.5850219726563</v>
      </c>
      <c r="AJ211" s="4">
        <f t="shared" si="25"/>
        <v>47.051519950551921</v>
      </c>
      <c r="AL211" s="2">
        <v>42094</v>
      </c>
      <c r="AO211" s="4" t="e">
        <f t="shared" si="31"/>
        <v>#DIV/0!</v>
      </c>
    </row>
    <row r="212" spans="1:41">
      <c r="A212" s="2">
        <v>42124</v>
      </c>
      <c r="B212" s="3">
        <v>8886.8418481445315</v>
      </c>
      <c r="C212" s="3">
        <v>19865.044380187988</v>
      </c>
      <c r="D212" s="4">
        <f t="shared" si="26"/>
        <v>44.73607850082454</v>
      </c>
      <c r="G212" s="2">
        <v>42124</v>
      </c>
      <c r="H212" s="3">
        <v>2575.2134301757815</v>
      </c>
      <c r="I212" s="3">
        <v>6798.182014465332</v>
      </c>
      <c r="J212" s="4">
        <f t="shared" si="27"/>
        <v>37.880913230863513</v>
      </c>
      <c r="K212" s="34"/>
      <c r="L212" s="2">
        <v>42124</v>
      </c>
      <c r="M212" s="3">
        <v>2458.4730688476561</v>
      </c>
      <c r="N212" s="3">
        <v>6150.3079986572266</v>
      </c>
      <c r="O212" s="4">
        <f t="shared" si="28"/>
        <v>39.97316995156023</v>
      </c>
      <c r="Q212" s="2">
        <v>42124</v>
      </c>
      <c r="R212" s="3">
        <v>6239.2898925781246</v>
      </c>
      <c r="S212" s="3">
        <v>12614.879364013672</v>
      </c>
      <c r="T212" s="4">
        <f t="shared" ref="T212:T243" si="32">R212/S212*100</f>
        <v>49.459766617958145</v>
      </c>
      <c r="V212" s="2">
        <v>42124</v>
      </c>
      <c r="W212" s="3">
        <v>72.338525390624994</v>
      </c>
      <c r="X212" s="3">
        <v>451.98300170898438</v>
      </c>
      <c r="Y212" s="4">
        <f t="shared" si="29"/>
        <v>16.00470042393346</v>
      </c>
      <c r="AB212" s="2">
        <v>42124</v>
      </c>
      <c r="AC212" s="3">
        <v>342.44510009765622</v>
      </c>
      <c r="AD212" s="3">
        <v>1238</v>
      </c>
      <c r="AE212" s="4">
        <f t="shared" si="30"/>
        <v>27.661155096741215</v>
      </c>
      <c r="AF212" s="34"/>
      <c r="AG212" s="2">
        <v>42124</v>
      </c>
      <c r="AH212" s="3">
        <v>3214.7674316406251</v>
      </c>
      <c r="AI212" s="3">
        <v>4899.0020294189453</v>
      </c>
      <c r="AJ212" s="4">
        <f t="shared" ref="AJ212:AJ243" si="33">AH212/AI212*100</f>
        <v>65.62086343985284</v>
      </c>
      <c r="AL212" s="2">
        <v>42124</v>
      </c>
      <c r="AM212" s="3">
        <v>112.73688476562501</v>
      </c>
      <c r="AN212" s="3">
        <v>381.89999389648438</v>
      </c>
      <c r="AO212" s="4">
        <f t="shared" si="31"/>
        <v>29.52000171966036</v>
      </c>
    </row>
    <row r="213" spans="1:41">
      <c r="A213" s="2">
        <v>42155</v>
      </c>
      <c r="B213" s="3">
        <v>9626.3668981933588</v>
      </c>
      <c r="C213" s="3">
        <v>21443.105361461639</v>
      </c>
      <c r="D213" s="4">
        <f t="shared" si="26"/>
        <v>44.892597111863424</v>
      </c>
      <c r="G213" s="2">
        <v>42155</v>
      </c>
      <c r="H213" s="3">
        <v>3119.0684802246092</v>
      </c>
      <c r="I213" s="3">
        <v>7713.2429957389832</v>
      </c>
      <c r="J213" s="4">
        <f t="shared" si="27"/>
        <v>40.437835057804769</v>
      </c>
      <c r="K213" s="34"/>
      <c r="L213" s="2">
        <v>42155</v>
      </c>
      <c r="M213" s="3">
        <v>2460.4404125976562</v>
      </c>
      <c r="N213" s="3">
        <v>6156.3059997558594</v>
      </c>
      <c r="O213" s="4">
        <f t="shared" si="28"/>
        <v>39.966181224507515</v>
      </c>
      <c r="Q213" s="2">
        <v>42155</v>
      </c>
      <c r="R213" s="3">
        <v>6434.9598925781247</v>
      </c>
      <c r="S213" s="3">
        <v>13277.879364013672</v>
      </c>
      <c r="T213" s="4">
        <f t="shared" si="32"/>
        <v>48.463762293385891</v>
      </c>
      <c r="V213" s="2">
        <v>42155</v>
      </c>
      <c r="W213" s="3">
        <v>72.338525390624994</v>
      </c>
      <c r="X213" s="3">
        <v>451.98300170898438</v>
      </c>
      <c r="Y213" s="4">
        <f t="shared" si="29"/>
        <v>16.00470042393346</v>
      </c>
      <c r="AB213" s="2">
        <v>42155</v>
      </c>
      <c r="AC213" s="3">
        <v>342.44510009765622</v>
      </c>
      <c r="AD213" s="3">
        <v>1238</v>
      </c>
      <c r="AE213" s="4">
        <f t="shared" si="30"/>
        <v>27.661155096741215</v>
      </c>
      <c r="AF213" s="34"/>
      <c r="AG213" s="2">
        <v>42155</v>
      </c>
      <c r="AH213" s="3">
        <v>3214.7674316406251</v>
      </c>
      <c r="AI213" s="3">
        <v>4899.0020294189453</v>
      </c>
      <c r="AJ213" s="4">
        <f t="shared" si="33"/>
        <v>65.62086343985284</v>
      </c>
      <c r="AL213" s="2">
        <v>42155</v>
      </c>
      <c r="AM213" s="3">
        <v>112.73688476562501</v>
      </c>
      <c r="AN213" s="3">
        <v>381.89999389648438</v>
      </c>
      <c r="AO213" s="4">
        <f t="shared" si="31"/>
        <v>29.52000171966036</v>
      </c>
    </row>
    <row r="214" spans="1:41">
      <c r="A214" s="2">
        <v>42185</v>
      </c>
      <c r="B214" s="3">
        <v>9781.3998962402347</v>
      </c>
      <c r="C214" s="3">
        <v>22517.505355358124</v>
      </c>
      <c r="D214" s="4">
        <f t="shared" si="26"/>
        <v>43.439092127995046</v>
      </c>
      <c r="G214" s="2">
        <v>42185</v>
      </c>
      <c r="H214" s="3">
        <v>3320.7514782714843</v>
      </c>
      <c r="I214" s="3">
        <v>8437.6429896354675</v>
      </c>
      <c r="J214" s="4">
        <f t="shared" si="27"/>
        <v>39.356387587749211</v>
      </c>
      <c r="K214" s="34"/>
      <c r="L214" s="2">
        <v>42185</v>
      </c>
      <c r="M214" s="3">
        <v>2617.2157739257814</v>
      </c>
      <c r="N214" s="3">
        <v>6552.47900390625</v>
      </c>
      <c r="O214" s="4">
        <f t="shared" si="28"/>
        <v>39.942375585874174</v>
      </c>
      <c r="Q214" s="2">
        <v>42185</v>
      </c>
      <c r="R214" s="3">
        <v>6388.3098925781251</v>
      </c>
      <c r="S214" s="3">
        <v>13627.879364013672</v>
      </c>
      <c r="T214" s="4">
        <f t="shared" si="32"/>
        <v>46.876771667405229</v>
      </c>
      <c r="V214" s="2">
        <v>42185</v>
      </c>
      <c r="W214" s="3">
        <v>72.338525390624994</v>
      </c>
      <c r="X214" s="3">
        <v>451.98300170898438</v>
      </c>
      <c r="Y214" s="4">
        <f t="shared" si="29"/>
        <v>16.00470042393346</v>
      </c>
      <c r="AB214" s="2">
        <v>42185</v>
      </c>
      <c r="AC214" s="3">
        <v>226.94510009765625</v>
      </c>
      <c r="AD214" s="3">
        <v>1028</v>
      </c>
      <c r="AE214" s="4">
        <f t="shared" si="30"/>
        <v>22.076371604830374</v>
      </c>
      <c r="AF214" s="34"/>
      <c r="AG214" s="2">
        <v>42185</v>
      </c>
      <c r="AH214" s="3">
        <v>2869.2042285156249</v>
      </c>
      <c r="AI214" s="3">
        <v>4352.8020172119141</v>
      </c>
      <c r="AJ214" s="4">
        <f t="shared" si="33"/>
        <v>65.916258473741181</v>
      </c>
      <c r="AL214" s="2">
        <v>42185</v>
      </c>
      <c r="AM214" s="3">
        <v>112.73688476562501</v>
      </c>
      <c r="AN214" s="3">
        <v>381.89999389648438</v>
      </c>
      <c r="AO214" s="4">
        <f t="shared" si="31"/>
        <v>29.52000171966036</v>
      </c>
    </row>
    <row r="215" spans="1:41">
      <c r="A215" s="2">
        <v>42216</v>
      </c>
      <c r="B215" s="3">
        <v>11013.413645019531</v>
      </c>
      <c r="C215" s="3">
        <v>26453.549132823944</v>
      </c>
      <c r="D215" s="4">
        <f t="shared" si="26"/>
        <v>41.633028482193076</v>
      </c>
      <c r="G215" s="2">
        <v>42216</v>
      </c>
      <c r="H215" s="3">
        <v>3479.0314477539064</v>
      </c>
      <c r="I215" s="3">
        <v>10358.869002819061</v>
      </c>
      <c r="J215" s="4">
        <f t="shared" si="27"/>
        <v>33.585051097828568</v>
      </c>
      <c r="K215" s="34"/>
      <c r="L215" s="2">
        <v>42216</v>
      </c>
      <c r="M215" s="3">
        <v>2617.2157739257814</v>
      </c>
      <c r="N215" s="3">
        <v>6552.47900390625</v>
      </c>
      <c r="O215" s="4">
        <f t="shared" si="28"/>
        <v>39.942375585874174</v>
      </c>
      <c r="Q215" s="2">
        <v>42216</v>
      </c>
      <c r="R215" s="3">
        <v>7530.8821972656251</v>
      </c>
      <c r="S215" s="3">
        <v>15744.680130004883</v>
      </c>
      <c r="T215" s="4">
        <f t="shared" si="32"/>
        <v>47.831281010999426</v>
      </c>
      <c r="V215" s="2">
        <v>42216</v>
      </c>
      <c r="W215" s="3">
        <v>3.5</v>
      </c>
      <c r="X215" s="3">
        <v>350</v>
      </c>
      <c r="Y215" s="4">
        <f t="shared" si="29"/>
        <v>1</v>
      </c>
      <c r="AB215" s="2">
        <v>42216</v>
      </c>
      <c r="AC215" s="3">
        <v>226.94510009765625</v>
      </c>
      <c r="AD215" s="3">
        <v>1028</v>
      </c>
      <c r="AE215" s="4">
        <f t="shared" si="30"/>
        <v>22.076371604830374</v>
      </c>
      <c r="AF215" s="34"/>
      <c r="AG215" s="2">
        <v>42216</v>
      </c>
      <c r="AH215" s="3">
        <v>2411.4257324218752</v>
      </c>
      <c r="AI215" s="3">
        <v>3217.1529998779297</v>
      </c>
      <c r="AJ215" s="4">
        <f t="shared" si="33"/>
        <v>74.955270467813421</v>
      </c>
      <c r="AL215" s="2">
        <v>42216</v>
      </c>
      <c r="AM215" s="3">
        <v>181.57541015625</v>
      </c>
      <c r="AN215" s="3">
        <v>483.88299560546875</v>
      </c>
      <c r="AO215" s="4">
        <f t="shared" si="31"/>
        <v>37.524651993412164</v>
      </c>
    </row>
    <row r="216" spans="1:41">
      <c r="A216" s="2">
        <v>42247</v>
      </c>
      <c r="B216" s="3">
        <v>11669.354127283097</v>
      </c>
      <c r="C216" s="3">
        <v>30227.536187648773</v>
      </c>
      <c r="D216" s="4">
        <f t="shared" si="26"/>
        <v>38.605045594325659</v>
      </c>
      <c r="G216" s="2">
        <v>42247</v>
      </c>
      <c r="H216" s="3">
        <v>3994.4731934452057</v>
      </c>
      <c r="I216" s="3">
        <v>12296.053018093109</v>
      </c>
      <c r="J216" s="4">
        <f t="shared" si="27"/>
        <v>32.485816282407953</v>
      </c>
      <c r="K216" s="34"/>
      <c r="L216" s="2">
        <v>42247</v>
      </c>
      <c r="M216" s="3">
        <v>2590.5075219726564</v>
      </c>
      <c r="N216" s="3">
        <v>6463.0790100097656</v>
      </c>
      <c r="O216" s="4">
        <f t="shared" si="28"/>
        <v>40.081631648949042</v>
      </c>
      <c r="Q216" s="2">
        <v>42247</v>
      </c>
      <c r="R216" s="3">
        <v>7671.3809338378906</v>
      </c>
      <c r="S216" s="3">
        <v>17581.483169555664</v>
      </c>
      <c r="T216" s="4">
        <f t="shared" si="32"/>
        <v>43.633297941107486</v>
      </c>
      <c r="V216" s="2">
        <v>42247</v>
      </c>
      <c r="W216" s="3">
        <v>3.5</v>
      </c>
      <c r="X216" s="3">
        <v>350</v>
      </c>
      <c r="Y216" s="4">
        <f t="shared" si="29"/>
        <v>1</v>
      </c>
      <c r="AB216" s="2">
        <v>42247</v>
      </c>
      <c r="AC216" s="3">
        <v>142.24510009765626</v>
      </c>
      <c r="AD216" s="3">
        <v>720</v>
      </c>
      <c r="AE216" s="4">
        <f t="shared" si="30"/>
        <v>19.756263902452257</v>
      </c>
      <c r="AF216" s="34"/>
      <c r="AG216" s="2">
        <v>42247</v>
      </c>
      <c r="AH216" s="3">
        <v>2411.4257324218752</v>
      </c>
      <c r="AI216" s="3">
        <v>3217.1529998779297</v>
      </c>
      <c r="AJ216" s="4">
        <f t="shared" si="33"/>
        <v>74.955270467813421</v>
      </c>
      <c r="AL216" s="2">
        <v>42247</v>
      </c>
      <c r="AM216" s="3">
        <v>181.57541015625</v>
      </c>
      <c r="AN216" s="3">
        <v>483.88299560546875</v>
      </c>
      <c r="AO216" s="4">
        <f t="shared" si="31"/>
        <v>37.524651993412164</v>
      </c>
    </row>
    <row r="217" spans="1:41">
      <c r="A217" s="2">
        <v>42277</v>
      </c>
      <c r="B217" s="3">
        <v>11315.337493982315</v>
      </c>
      <c r="C217" s="3">
        <v>30434.973237514496</v>
      </c>
      <c r="D217" s="4">
        <f t="shared" si="26"/>
        <v>37.178733181979275</v>
      </c>
      <c r="G217" s="2">
        <v>42277</v>
      </c>
      <c r="H217" s="3">
        <v>3375.5497925662994</v>
      </c>
      <c r="I217" s="3">
        <v>12084.823060512543</v>
      </c>
      <c r="J217" s="4">
        <f t="shared" si="27"/>
        <v>27.932140798949646</v>
      </c>
      <c r="K217" s="34"/>
      <c r="L217" s="2">
        <v>42277</v>
      </c>
      <c r="M217" s="3">
        <v>546.57663330078128</v>
      </c>
      <c r="N217" s="3">
        <v>1805.7920074462891</v>
      </c>
      <c r="O217" s="4">
        <f t="shared" si="28"/>
        <v>30.267972781302639</v>
      </c>
      <c r="Q217" s="2">
        <v>42277</v>
      </c>
      <c r="R217" s="3">
        <v>7936.2877014160158</v>
      </c>
      <c r="S217" s="3">
        <v>18000.150177001953</v>
      </c>
      <c r="T217" s="4">
        <f t="shared" si="32"/>
        <v>44.090119378869865</v>
      </c>
      <c r="V217" s="2">
        <v>42277</v>
      </c>
      <c r="W217" s="3">
        <v>3.5</v>
      </c>
      <c r="X217" s="3">
        <v>350</v>
      </c>
      <c r="Y217" s="4">
        <f t="shared" si="29"/>
        <v>1</v>
      </c>
      <c r="AB217" s="2">
        <v>42277</v>
      </c>
      <c r="AC217" s="3">
        <v>2097.8097534179688</v>
      </c>
      <c r="AD217" s="3">
        <v>5470.3929977416992</v>
      </c>
      <c r="AE217" s="4">
        <f t="shared" si="30"/>
        <v>38.348428609863895</v>
      </c>
      <c r="AF217" s="34"/>
      <c r="AG217" s="2">
        <v>42277</v>
      </c>
      <c r="AH217" s="3">
        <v>2236.4257324218752</v>
      </c>
      <c r="AI217" s="3">
        <v>2717.1529998779297</v>
      </c>
      <c r="AJ217" s="4">
        <f t="shared" si="33"/>
        <v>82.307685011567202</v>
      </c>
      <c r="AL217" s="2">
        <v>42277</v>
      </c>
      <c r="AM217" s="3">
        <v>181.57541015625</v>
      </c>
      <c r="AN217" s="3">
        <v>483.88299560546875</v>
      </c>
      <c r="AO217" s="4">
        <f t="shared" si="31"/>
        <v>37.524651993412164</v>
      </c>
    </row>
    <row r="218" spans="1:41">
      <c r="A218" s="2">
        <v>42308</v>
      </c>
      <c r="B218" s="3">
        <v>11481.14338997841</v>
      </c>
      <c r="C218" s="3">
        <v>31392.685777187347</v>
      </c>
      <c r="D218" s="4">
        <f t="shared" si="26"/>
        <v>36.572670052721662</v>
      </c>
      <c r="G218" s="2">
        <v>42308</v>
      </c>
      <c r="H218" s="3">
        <v>3530.071965417862</v>
      </c>
      <c r="I218" s="3">
        <v>12661.823060512543</v>
      </c>
      <c r="J218" s="4">
        <f t="shared" si="27"/>
        <v>27.879650098940544</v>
      </c>
      <c r="K218" s="34"/>
      <c r="L218" s="2">
        <v>42308</v>
      </c>
      <c r="M218" s="3">
        <v>546.57663330078128</v>
      </c>
      <c r="N218" s="3">
        <v>1805.7920074462891</v>
      </c>
      <c r="O218" s="4">
        <f t="shared" si="28"/>
        <v>30.267972781302639</v>
      </c>
      <c r="Q218" s="2">
        <v>42308</v>
      </c>
      <c r="R218" s="3">
        <v>7934.6077502441403</v>
      </c>
      <c r="S218" s="3">
        <v>18110.786178588867</v>
      </c>
      <c r="T218" s="4">
        <f t="shared" si="32"/>
        <v>43.811503664179305</v>
      </c>
      <c r="V218" s="2">
        <v>42308</v>
      </c>
      <c r="W218" s="3">
        <v>16.463674316406252</v>
      </c>
      <c r="X218" s="3">
        <v>620.0765380859375</v>
      </c>
      <c r="Y218" s="4">
        <f t="shared" si="29"/>
        <v>2.6551035727341974</v>
      </c>
      <c r="AB218" s="2">
        <v>42308</v>
      </c>
      <c r="AC218" s="3">
        <v>2097.8097534179688</v>
      </c>
      <c r="AD218" s="3">
        <v>5470.3929977416992</v>
      </c>
      <c r="AE218" s="4">
        <f t="shared" si="30"/>
        <v>38.348428609863895</v>
      </c>
      <c r="AF218" s="34"/>
      <c r="AG218" s="2">
        <v>42308</v>
      </c>
      <c r="AH218" s="3">
        <v>2561.1269824218748</v>
      </c>
      <c r="AI218" s="3">
        <v>3270.0879974365234</v>
      </c>
      <c r="AJ218" s="4">
        <f t="shared" si="33"/>
        <v>78.319818440041516</v>
      </c>
      <c r="AL218" s="2">
        <v>42308</v>
      </c>
      <c r="AM218" s="3">
        <v>181.57541015625</v>
      </c>
      <c r="AN218" s="3">
        <v>483.88299560546875</v>
      </c>
      <c r="AO218" s="4">
        <f t="shared" si="31"/>
        <v>37.524651993412164</v>
      </c>
    </row>
    <row r="219" spans="1:41">
      <c r="A219" s="2">
        <v>42338</v>
      </c>
      <c r="B219" s="3">
        <v>11934.567887048721</v>
      </c>
      <c r="C219" s="3">
        <v>33400.054765224457</v>
      </c>
      <c r="D219" s="4">
        <f t="shared" si="26"/>
        <v>35.732180593532384</v>
      </c>
      <c r="G219" s="2">
        <v>42338</v>
      </c>
      <c r="H219" s="3">
        <v>3983.4964624881745</v>
      </c>
      <c r="I219" s="3">
        <v>14669.192048549652</v>
      </c>
      <c r="J219" s="4">
        <f t="shared" si="27"/>
        <v>27.155527375360965</v>
      </c>
      <c r="K219" s="34"/>
      <c r="L219" s="2">
        <v>42338</v>
      </c>
      <c r="M219" s="3">
        <v>547.60927001953121</v>
      </c>
      <c r="N219" s="3">
        <v>1809.0189971923828</v>
      </c>
      <c r="O219" s="4">
        <f t="shared" si="28"/>
        <v>30.271062430490048</v>
      </c>
      <c r="Q219" s="2">
        <v>42338</v>
      </c>
      <c r="R219" s="3">
        <v>7934.6077502441403</v>
      </c>
      <c r="S219" s="3">
        <v>18110.786178588867</v>
      </c>
      <c r="T219" s="4">
        <f t="shared" si="32"/>
        <v>43.811503664179305</v>
      </c>
      <c r="V219" s="2">
        <v>42338</v>
      </c>
      <c r="W219" s="3">
        <v>16.463674316406252</v>
      </c>
      <c r="X219" s="3">
        <v>620.0765380859375</v>
      </c>
      <c r="Y219" s="4">
        <f t="shared" si="29"/>
        <v>2.6551035727341974</v>
      </c>
      <c r="AB219" s="2">
        <v>42338</v>
      </c>
      <c r="AC219" s="3">
        <v>2097.8097534179688</v>
      </c>
      <c r="AD219" s="3">
        <v>5470.3929977416992</v>
      </c>
      <c r="AE219" s="4">
        <f t="shared" si="30"/>
        <v>38.348428609863895</v>
      </c>
      <c r="AF219" s="34"/>
      <c r="AG219" s="2">
        <v>42338</v>
      </c>
      <c r="AH219" s="3">
        <v>2561.1269824218748</v>
      </c>
      <c r="AI219" s="3">
        <v>3270.0879974365234</v>
      </c>
      <c r="AJ219" s="4">
        <f t="shared" si="33"/>
        <v>78.319818440041516</v>
      </c>
      <c r="AL219" s="2">
        <v>42338</v>
      </c>
      <c r="AM219" s="3">
        <v>181.57541015625</v>
      </c>
      <c r="AN219" s="3">
        <v>483.88299560546875</v>
      </c>
      <c r="AO219" s="4">
        <f t="shared" si="31"/>
        <v>37.524651993412164</v>
      </c>
    </row>
    <row r="220" spans="1:41">
      <c r="A220" s="2">
        <v>42369</v>
      </c>
      <c r="B220" s="3">
        <v>13611.536038904191</v>
      </c>
      <c r="C220" s="3">
        <v>40001.270059108734</v>
      </c>
      <c r="D220" s="4">
        <f t="shared" si="26"/>
        <v>34.027759665607647</v>
      </c>
      <c r="G220" s="2">
        <v>42369</v>
      </c>
      <c r="H220" s="3">
        <v>5217.250708093643</v>
      </c>
      <c r="I220" s="3">
        <v>19208.565026760101</v>
      </c>
      <c r="J220" s="4">
        <f t="shared" si="27"/>
        <v>27.161064352414222</v>
      </c>
      <c r="K220" s="34"/>
      <c r="L220" s="2">
        <v>42369</v>
      </c>
      <c r="M220" s="3">
        <v>729.3842700195313</v>
      </c>
      <c r="N220" s="3">
        <v>2359.0189971923828</v>
      </c>
      <c r="O220" s="4">
        <f t="shared" si="28"/>
        <v>30.918965505899592</v>
      </c>
      <c r="Q220" s="2">
        <v>42369</v>
      </c>
      <c r="R220" s="3">
        <v>8377.8216564941413</v>
      </c>
      <c r="S220" s="3">
        <v>20172.628494262695</v>
      </c>
      <c r="T220" s="4">
        <f t="shared" si="32"/>
        <v>41.530639692675052</v>
      </c>
      <c r="V220" s="2">
        <v>42369</v>
      </c>
      <c r="W220" s="3">
        <v>16.463674316406252</v>
      </c>
      <c r="X220" s="3">
        <v>620.0765380859375</v>
      </c>
      <c r="Y220" s="4">
        <f t="shared" si="29"/>
        <v>2.6551035727341974</v>
      </c>
      <c r="AB220" s="2">
        <v>42369</v>
      </c>
      <c r="AC220" s="3">
        <v>2097.8097534179688</v>
      </c>
      <c r="AD220" s="3">
        <v>5470.3929977416992</v>
      </c>
      <c r="AE220" s="4">
        <f t="shared" si="30"/>
        <v>38.348428609863895</v>
      </c>
      <c r="AF220" s="34"/>
      <c r="AG220" s="2">
        <v>42369</v>
      </c>
      <c r="AH220" s="3">
        <v>2561.1269824218748</v>
      </c>
      <c r="AI220" s="3">
        <v>3270.0879974365234</v>
      </c>
      <c r="AJ220" s="4">
        <f t="shared" si="33"/>
        <v>78.319818440041516</v>
      </c>
      <c r="AL220" s="2">
        <v>42369</v>
      </c>
      <c r="AM220" s="3">
        <v>181.57541015625</v>
      </c>
      <c r="AN220" s="3">
        <v>483.88299560546875</v>
      </c>
      <c r="AO220" s="4">
        <f t="shared" si="31"/>
        <v>37.524651993412164</v>
      </c>
    </row>
    <row r="221" spans="1:41">
      <c r="A221" s="2">
        <v>42400</v>
      </c>
      <c r="B221" s="3">
        <v>7931.5501232242586</v>
      </c>
      <c r="C221" s="3">
        <v>30672.520658969879</v>
      </c>
      <c r="D221" s="4">
        <f t="shared" si="26"/>
        <v>25.858814185539568</v>
      </c>
      <c r="G221" s="2">
        <v>42400</v>
      </c>
      <c r="H221" s="3">
        <v>5100.4764356327059</v>
      </c>
      <c r="I221" s="3">
        <v>20573.746011257172</v>
      </c>
      <c r="J221" s="4">
        <f t="shared" si="27"/>
        <v>24.791189863245709</v>
      </c>
      <c r="K221" s="34"/>
      <c r="L221" s="2">
        <v>42400</v>
      </c>
      <c r="M221" s="3">
        <v>575.6099975585937</v>
      </c>
      <c r="N221" s="3">
        <v>1724.1999816894531</v>
      </c>
      <c r="O221" s="4">
        <f t="shared" si="28"/>
        <v>33.384178382520552</v>
      </c>
      <c r="Q221" s="2">
        <v>42400</v>
      </c>
      <c r="R221" s="3">
        <v>2814.6100132751467</v>
      </c>
      <c r="S221" s="3">
        <v>9478.69810962677</v>
      </c>
      <c r="T221" s="4">
        <f t="shared" si="32"/>
        <v>29.694056934006248</v>
      </c>
      <c r="V221" s="2">
        <v>42400</v>
      </c>
      <c r="W221" s="3">
        <v>16.463674316406252</v>
      </c>
      <c r="X221" s="3">
        <v>620.0765380859375</v>
      </c>
      <c r="Y221" s="4">
        <f t="shared" si="29"/>
        <v>2.6551035727341974</v>
      </c>
      <c r="AB221" s="2">
        <v>42400</v>
      </c>
      <c r="AC221" s="3">
        <v>2251.5840258789062</v>
      </c>
      <c r="AD221" s="3">
        <v>6105.2120132446289</v>
      </c>
      <c r="AE221" s="4">
        <f t="shared" si="30"/>
        <v>36.879702473793316</v>
      </c>
      <c r="AF221" s="34"/>
      <c r="AG221" s="2">
        <v>42400</v>
      </c>
      <c r="AH221" s="3">
        <v>8153.8869921875003</v>
      </c>
      <c r="AI221" s="3">
        <v>14732.67936706543</v>
      </c>
      <c r="AJ221" s="4">
        <f t="shared" si="33"/>
        <v>55.345580997407225</v>
      </c>
      <c r="AL221" s="2">
        <v>42400</v>
      </c>
      <c r="AM221" s="3">
        <v>181.57541015625</v>
      </c>
      <c r="AN221" s="3">
        <v>483.88299560546875</v>
      </c>
      <c r="AO221" s="4">
        <f t="shared" si="31"/>
        <v>37.524651993412164</v>
      </c>
    </row>
    <row r="222" spans="1:41">
      <c r="A222" s="2">
        <v>42429</v>
      </c>
      <c r="B222" s="3">
        <v>7841.243728265762</v>
      </c>
      <c r="C222" s="3">
        <v>32560.742893695831</v>
      </c>
      <c r="D222" s="4">
        <f t="shared" si="26"/>
        <v>24.081894426874165</v>
      </c>
      <c r="G222" s="2">
        <v>42429</v>
      </c>
      <c r="H222" s="3">
        <v>5517.9079996585842</v>
      </c>
      <c r="I222" s="3">
        <v>22053.155013561249</v>
      </c>
      <c r="J222" s="4">
        <f t="shared" si="27"/>
        <v>25.020945965624563</v>
      </c>
      <c r="K222" s="34"/>
      <c r="L222" s="2">
        <v>42429</v>
      </c>
      <c r="M222" s="3">
        <v>538.25799804687495</v>
      </c>
      <c r="N222" s="3">
        <v>1399.3999938964844</v>
      </c>
      <c r="O222" s="4">
        <f t="shared" si="28"/>
        <v>38.463484378626532</v>
      </c>
      <c r="Q222" s="2">
        <v>42429</v>
      </c>
      <c r="R222" s="3">
        <v>2306.8720542907713</v>
      </c>
      <c r="S222" s="3">
        <v>9887.511342048645</v>
      </c>
      <c r="T222" s="4">
        <f t="shared" si="32"/>
        <v>23.33116974015828</v>
      </c>
      <c r="V222" s="2">
        <v>42429</v>
      </c>
      <c r="W222" s="3">
        <v>16.463674316406252</v>
      </c>
      <c r="X222" s="3">
        <v>620.0765380859375</v>
      </c>
      <c r="Y222" s="4">
        <f t="shared" si="29"/>
        <v>2.6551035727341974</v>
      </c>
      <c r="AB222" s="2">
        <v>42429</v>
      </c>
      <c r="AC222" s="3">
        <v>2288.9360253906252</v>
      </c>
      <c r="AD222" s="3">
        <v>6430.0120010375977</v>
      </c>
      <c r="AE222" s="4">
        <f t="shared" si="30"/>
        <v>35.597694452533908</v>
      </c>
      <c r="AF222" s="34"/>
      <c r="AG222" s="2">
        <v>42429</v>
      </c>
      <c r="AH222" s="3">
        <v>8153.8869921875003</v>
      </c>
      <c r="AI222" s="3">
        <v>14732.67936706543</v>
      </c>
      <c r="AJ222" s="4">
        <f t="shared" si="33"/>
        <v>55.345580997407225</v>
      </c>
      <c r="AL222" s="2">
        <v>42429</v>
      </c>
      <c r="AM222" s="3">
        <v>181.57541015625</v>
      </c>
      <c r="AN222" s="3">
        <v>483.88299560546875</v>
      </c>
      <c r="AO222" s="4">
        <f t="shared" si="31"/>
        <v>37.524651993412164</v>
      </c>
    </row>
    <row r="223" spans="1:41">
      <c r="A223" s="2">
        <v>42460</v>
      </c>
      <c r="B223" s="3">
        <v>8342.4537856388088</v>
      </c>
      <c r="C223" s="3">
        <v>33820.058880329132</v>
      </c>
      <c r="D223" s="4">
        <f t="shared" si="26"/>
        <v>24.667177000366067</v>
      </c>
      <c r="G223" s="2">
        <v>42460</v>
      </c>
      <c r="H223" s="3">
        <v>5867.5835794925688</v>
      </c>
      <c r="I223" s="3">
        <v>23333.570998668671</v>
      </c>
      <c r="J223" s="4">
        <f t="shared" si="27"/>
        <v>25.146530635312324</v>
      </c>
      <c r="K223" s="34"/>
      <c r="L223" s="2">
        <v>42460</v>
      </c>
      <c r="M223" s="3">
        <v>512.85799804687497</v>
      </c>
      <c r="N223" s="3">
        <v>1724.3999938964844</v>
      </c>
      <c r="Q223" s="2">
        <v>42460</v>
      </c>
      <c r="R223" s="3">
        <v>2367.406531829834</v>
      </c>
      <c r="S223" s="3">
        <v>9946.4113435745239</v>
      </c>
      <c r="T223" s="4">
        <f t="shared" si="32"/>
        <v>23.801614975025149</v>
      </c>
      <c r="V223" s="2">
        <v>42460</v>
      </c>
      <c r="W223" s="3">
        <v>12.96367431640625</v>
      </c>
      <c r="X223" s="3">
        <v>270.0765380859375</v>
      </c>
      <c r="Y223" s="4">
        <f t="shared" si="29"/>
        <v>4.8000001807936572</v>
      </c>
      <c r="AB223" s="2">
        <v>42460</v>
      </c>
      <c r="AC223" s="3">
        <v>2285.4585302734376</v>
      </c>
      <c r="AD223" s="3">
        <v>6593.182014465332</v>
      </c>
      <c r="AE223" s="4">
        <f t="shared" si="30"/>
        <v>34.663968403407935</v>
      </c>
      <c r="AF223" s="34"/>
      <c r="AG223" s="2">
        <v>42460</v>
      </c>
      <c r="AH223" s="3">
        <v>8153.8869921875003</v>
      </c>
      <c r="AI223" s="3">
        <v>14732.67936706543</v>
      </c>
      <c r="AJ223" s="4">
        <f t="shared" si="33"/>
        <v>55.345580997407225</v>
      </c>
      <c r="AL223" s="2">
        <v>42460</v>
      </c>
      <c r="AM223" s="3">
        <v>185.07541015625</v>
      </c>
      <c r="AN223" s="3">
        <v>833.88299560546875</v>
      </c>
      <c r="AO223" s="4">
        <f t="shared" si="31"/>
        <v>22.194409903018801</v>
      </c>
    </row>
    <row r="224" spans="1:41">
      <c r="A224" s="2">
        <v>42490</v>
      </c>
      <c r="B224" s="3">
        <v>10491.549372954369</v>
      </c>
      <c r="C224" s="3">
        <v>44784.097926616669</v>
      </c>
      <c r="D224" s="4">
        <f t="shared" si="26"/>
        <v>23.426952553886085</v>
      </c>
      <c r="G224" s="2">
        <v>42490</v>
      </c>
      <c r="H224" s="3">
        <v>7042.5155152273182</v>
      </c>
      <c r="I224" s="3">
        <v>30080.705035686493</v>
      </c>
      <c r="J224" s="4">
        <f t="shared" si="27"/>
        <v>23.412069321089287</v>
      </c>
      <c r="K224" s="34"/>
      <c r="L224" s="2">
        <v>42490</v>
      </c>
      <c r="M224" s="3">
        <v>647.25798828125005</v>
      </c>
      <c r="N224" s="3">
        <v>2124.3999938964844</v>
      </c>
      <c r="Q224" s="2">
        <v>42490</v>
      </c>
      <c r="R224" s="3">
        <v>2607.3346658325195</v>
      </c>
      <c r="S224" s="3">
        <v>11566.813346862793</v>
      </c>
      <c r="T224" s="4">
        <f t="shared" si="32"/>
        <v>22.541512408339269</v>
      </c>
      <c r="V224" s="2">
        <v>42490</v>
      </c>
      <c r="W224" s="3">
        <v>12.96367431640625</v>
      </c>
      <c r="X224" s="3">
        <v>270.0765380859375</v>
      </c>
      <c r="Y224" s="4">
        <f>W224/X224*100</f>
        <v>4.8000001807936572</v>
      </c>
      <c r="AB224" s="2">
        <v>42490</v>
      </c>
      <c r="AC224" s="3">
        <v>2575.2134301757815</v>
      </c>
      <c r="AD224" s="3">
        <v>6798.182014465332</v>
      </c>
      <c r="AE224" s="4">
        <f t="shared" si="30"/>
        <v>37.880913230863513</v>
      </c>
      <c r="AF224" s="34"/>
      <c r="AG224" s="2">
        <v>42490</v>
      </c>
      <c r="AH224" s="3">
        <v>6239.2898925781246</v>
      </c>
      <c r="AI224" s="3">
        <v>12614.879364013672</v>
      </c>
      <c r="AJ224" s="4">
        <f t="shared" si="33"/>
        <v>49.459766617958145</v>
      </c>
      <c r="AL224" s="2">
        <v>42490</v>
      </c>
      <c r="AM224" s="3">
        <v>72.338525390624994</v>
      </c>
      <c r="AN224" s="3">
        <v>451.98300170898438</v>
      </c>
      <c r="AO224" s="4">
        <f>AM224/AN224*100</f>
        <v>16.00470042393346</v>
      </c>
    </row>
    <row r="225" spans="1:41">
      <c r="A225" s="2">
        <v>42521</v>
      </c>
      <c r="B225" s="3">
        <v>14296.357741703987</v>
      </c>
      <c r="C225" s="3">
        <v>57950.235866546631</v>
      </c>
      <c r="D225" s="4">
        <f t="shared" si="26"/>
        <v>24.670059626033296</v>
      </c>
      <c r="G225" s="2">
        <v>42521</v>
      </c>
      <c r="H225" s="3">
        <v>10396.972745060921</v>
      </c>
      <c r="I225" s="3">
        <v>42657.109973907471</v>
      </c>
      <c r="J225" s="4">
        <f t="shared" si="27"/>
        <v>24.373364138875203</v>
      </c>
      <c r="K225" s="34"/>
      <c r="L225" s="2">
        <v>42521</v>
      </c>
      <c r="M225" s="3">
        <v>1685.2691796874999</v>
      </c>
      <c r="N225" s="3">
        <v>3745.3999938964844</v>
      </c>
      <c r="Q225" s="2">
        <v>42521</v>
      </c>
      <c r="R225" s="3">
        <v>2299.0119168090819</v>
      </c>
      <c r="S225" s="3">
        <v>10490.813346862793</v>
      </c>
      <c r="T225" s="4">
        <f t="shared" si="32"/>
        <v>21.914525030574353</v>
      </c>
      <c r="V225" s="2">
        <v>42521</v>
      </c>
      <c r="W225" s="3">
        <v>12.96367431640625</v>
      </c>
      <c r="X225" s="3">
        <v>270.0765380859375</v>
      </c>
      <c r="Y225" s="4">
        <f t="shared" ref="Y225:Y236" si="34">W225/X225*100</f>
        <v>4.8000001807936572</v>
      </c>
      <c r="AB225" s="2">
        <v>42521</v>
      </c>
      <c r="AC225" s="3">
        <v>3119.0684802246092</v>
      </c>
      <c r="AD225" s="3">
        <v>7713.2429957389832</v>
      </c>
      <c r="AE225" s="4">
        <f t="shared" si="30"/>
        <v>40.437835057804769</v>
      </c>
      <c r="AF225" s="34"/>
      <c r="AG225" s="2">
        <v>42521</v>
      </c>
      <c r="AH225" s="3">
        <v>6434.9598925781247</v>
      </c>
      <c r="AI225" s="3">
        <v>13277.879364013672</v>
      </c>
      <c r="AJ225" s="4">
        <f t="shared" si="33"/>
        <v>48.463762293385891</v>
      </c>
      <c r="AL225" s="2">
        <v>42521</v>
      </c>
      <c r="AM225" s="3">
        <v>72.338525390624994</v>
      </c>
      <c r="AN225" s="3">
        <v>451.98300170898438</v>
      </c>
      <c r="AO225" s="4">
        <f t="shared" ref="AO225:AO243" si="35">AM225/AN225*100</f>
        <v>16.00470042393346</v>
      </c>
    </row>
    <row r="226" spans="1:41">
      <c r="A226" s="2">
        <v>42551</v>
      </c>
      <c r="B226" s="3">
        <v>15260.935238347054</v>
      </c>
      <c r="C226" s="3">
        <v>60655.356868743896</v>
      </c>
      <c r="D226" s="4">
        <f t="shared" si="26"/>
        <v>25.160078229151615</v>
      </c>
      <c r="G226" s="2">
        <v>42551</v>
      </c>
      <c r="H226" s="3">
        <v>10884.894240727424</v>
      </c>
      <c r="I226" s="3">
        <v>44526.230976104736</v>
      </c>
      <c r="J226" s="4">
        <f t="shared" si="27"/>
        <v>24.446026537860046</v>
      </c>
      <c r="K226" s="34"/>
      <c r="L226" s="2">
        <v>42551</v>
      </c>
      <c r="M226" s="3">
        <v>1797.2186816406249</v>
      </c>
      <c r="N226" s="3">
        <v>3945.7369995117188</v>
      </c>
      <c r="Q226" s="2">
        <v>42551</v>
      </c>
      <c r="R226" s="3">
        <v>2202.0119168090819</v>
      </c>
      <c r="S226" s="3">
        <v>9850.813346862793</v>
      </c>
      <c r="T226" s="4">
        <f t="shared" si="32"/>
        <v>22.353605121452848</v>
      </c>
      <c r="V226" s="2">
        <v>42551</v>
      </c>
      <c r="W226" s="3">
        <v>12.96367431640625</v>
      </c>
      <c r="X226" s="3">
        <v>270.0765380859375</v>
      </c>
      <c r="Y226" s="4">
        <f t="shared" si="34"/>
        <v>4.8000001807936572</v>
      </c>
      <c r="AB226" s="2">
        <v>42551</v>
      </c>
      <c r="AC226" s="3">
        <v>3320.7514782714843</v>
      </c>
      <c r="AD226" s="3">
        <v>8437.6429896354675</v>
      </c>
      <c r="AE226" s="4">
        <f t="shared" si="30"/>
        <v>39.356387587749211</v>
      </c>
      <c r="AF226" s="34"/>
      <c r="AG226" s="2">
        <v>42551</v>
      </c>
      <c r="AH226" s="3">
        <v>6388.3098925781251</v>
      </c>
      <c r="AI226" s="3">
        <v>13627.879364013672</v>
      </c>
      <c r="AJ226" s="4">
        <f t="shared" si="33"/>
        <v>46.876771667405229</v>
      </c>
      <c r="AL226" s="2">
        <v>42551</v>
      </c>
      <c r="AM226" s="3">
        <v>72.338525390624994</v>
      </c>
      <c r="AN226" s="3">
        <v>451.98300170898438</v>
      </c>
      <c r="AO226" s="4">
        <f t="shared" si="35"/>
        <v>16.00470042393346</v>
      </c>
    </row>
    <row r="227" spans="1:41">
      <c r="A227" s="2">
        <v>42582</v>
      </c>
      <c r="B227" s="3">
        <v>15180.643916745186</v>
      </c>
      <c r="C227" s="3">
        <v>59287.424850463867</v>
      </c>
      <c r="D227" s="4">
        <f t="shared" si="26"/>
        <v>25.605166618442549</v>
      </c>
      <c r="G227" s="2">
        <v>42582</v>
      </c>
      <c r="H227" s="3">
        <v>10969.951379818916</v>
      </c>
      <c r="I227" s="3">
        <v>43887.012958526611</v>
      </c>
      <c r="J227" s="4">
        <f t="shared" si="27"/>
        <v>24.995894321141339</v>
      </c>
      <c r="K227" s="34"/>
      <c r="L227" s="2">
        <v>42582</v>
      </c>
      <c r="M227" s="3">
        <v>1797.2186816406249</v>
      </c>
      <c r="N227" s="3">
        <v>3945.7369995117188</v>
      </c>
      <c r="Q227" s="2">
        <v>42582</v>
      </c>
      <c r="R227" s="3">
        <v>2036.6634561157227</v>
      </c>
      <c r="S227" s="3">
        <v>9122.0993461608887</v>
      </c>
      <c r="T227" s="4">
        <f t="shared" si="32"/>
        <v>22.326696726591443</v>
      </c>
      <c r="V227" s="2">
        <v>42582</v>
      </c>
      <c r="W227" s="3">
        <v>12.96367431640625</v>
      </c>
      <c r="X227" s="3">
        <v>270.0765380859375</v>
      </c>
      <c r="Y227" s="4">
        <f t="shared" si="34"/>
        <v>4.8000001807936572</v>
      </c>
      <c r="AB227" s="2">
        <v>42582</v>
      </c>
      <c r="AC227" s="3">
        <v>3479.0314477539064</v>
      </c>
      <c r="AD227" s="3">
        <v>10358.869002819061</v>
      </c>
      <c r="AE227" s="4">
        <f t="shared" si="30"/>
        <v>33.585051097828568</v>
      </c>
      <c r="AF227" s="34"/>
      <c r="AG227" s="2">
        <v>42582</v>
      </c>
      <c r="AH227" s="3">
        <v>7530.8821972656251</v>
      </c>
      <c r="AI227" s="3">
        <v>15744.680130004883</v>
      </c>
      <c r="AJ227" s="4">
        <f t="shared" si="33"/>
        <v>47.831281010999426</v>
      </c>
      <c r="AL227" s="2">
        <v>42582</v>
      </c>
      <c r="AM227" s="3">
        <v>3.5</v>
      </c>
      <c r="AN227" s="3">
        <v>350</v>
      </c>
      <c r="AO227" s="4">
        <f t="shared" si="35"/>
        <v>1</v>
      </c>
    </row>
    <row r="228" spans="1:41">
      <c r="A228" s="2">
        <v>42613</v>
      </c>
      <c r="B228" s="3">
        <v>16855.139437069894</v>
      </c>
      <c r="C228" s="3">
        <v>59477.656789779663</v>
      </c>
      <c r="D228" s="4">
        <f t="shared" si="26"/>
        <v>28.338607044731788</v>
      </c>
      <c r="G228" s="2">
        <v>42613</v>
      </c>
      <c r="H228" s="3">
        <v>11912.990161862373</v>
      </c>
      <c r="I228" s="3">
        <v>44305.510911941528</v>
      </c>
      <c r="J228" s="4">
        <f t="shared" si="27"/>
        <v>26.888280750310685</v>
      </c>
      <c r="K228" s="34"/>
      <c r="L228" s="2">
        <v>42613</v>
      </c>
      <c r="M228" s="3">
        <v>2599.9686816406252</v>
      </c>
      <c r="N228" s="3">
        <v>4795.7369995117188</v>
      </c>
      <c r="Q228" s="2">
        <v>42613</v>
      </c>
      <c r="R228" s="3">
        <v>2597.3819143676756</v>
      </c>
      <c r="S228" s="3">
        <v>8374.8973274230957</v>
      </c>
      <c r="T228" s="4">
        <f t="shared" si="32"/>
        <v>31.013895607564113</v>
      </c>
      <c r="V228" s="2">
        <v>42613</v>
      </c>
      <c r="W228" s="3">
        <v>12.96367431640625</v>
      </c>
      <c r="X228" s="3">
        <v>270.0765380859375</v>
      </c>
      <c r="Y228" s="4">
        <f t="shared" si="34"/>
        <v>4.8000001807936572</v>
      </c>
      <c r="AB228" s="2">
        <v>42613</v>
      </c>
      <c r="AC228" s="3">
        <v>3994.4731934452057</v>
      </c>
      <c r="AD228" s="3">
        <v>12296.053018093109</v>
      </c>
      <c r="AE228" s="4">
        <f t="shared" si="30"/>
        <v>32.485816282407953</v>
      </c>
      <c r="AF228" s="34"/>
      <c r="AG228" s="2">
        <v>42613</v>
      </c>
      <c r="AH228" s="3">
        <v>7671.3809338378906</v>
      </c>
      <c r="AI228" s="3">
        <v>17581.483169555664</v>
      </c>
      <c r="AJ228" s="4">
        <f t="shared" si="33"/>
        <v>43.633297941107486</v>
      </c>
      <c r="AL228" s="2">
        <v>42613</v>
      </c>
      <c r="AM228" s="3">
        <v>3.5</v>
      </c>
      <c r="AN228" s="3">
        <v>350</v>
      </c>
      <c r="AO228" s="4">
        <f t="shared" si="35"/>
        <v>1</v>
      </c>
    </row>
    <row r="229" spans="1:41">
      <c r="A229" s="2">
        <v>42643</v>
      </c>
      <c r="B229" s="3">
        <v>17233.027170834543</v>
      </c>
      <c r="C229" s="3">
        <v>59675.444762229919</v>
      </c>
      <c r="D229" s="4">
        <f t="shared" si="26"/>
        <v>28.877919954342353</v>
      </c>
      <c r="G229" s="2">
        <v>42643</v>
      </c>
      <c r="H229" s="3">
        <v>11429.711157345771</v>
      </c>
      <c r="I229" s="3">
        <v>42125.433909416199</v>
      </c>
      <c r="J229" s="4">
        <f t="shared" si="27"/>
        <v>27.132565997832756</v>
      </c>
      <c r="K229" s="34"/>
      <c r="L229" s="2">
        <v>42643</v>
      </c>
      <c r="M229" s="3">
        <v>3646.0936816406252</v>
      </c>
      <c r="N229" s="3">
        <v>6165.7369995117188</v>
      </c>
      <c r="Q229" s="2">
        <v>42643</v>
      </c>
      <c r="R229" s="3">
        <v>2450.0733645629884</v>
      </c>
      <c r="S229" s="3">
        <v>8792.0923347473145</v>
      </c>
      <c r="T229" s="4">
        <f t="shared" si="32"/>
        <v>27.866783824369424</v>
      </c>
      <c r="V229" s="2">
        <v>42643</v>
      </c>
      <c r="W229" s="3">
        <v>433.02617431640624</v>
      </c>
      <c r="X229" s="3">
        <v>985.0765380859375</v>
      </c>
      <c r="Y229" s="4">
        <f t="shared" si="34"/>
        <v>43.958632408178353</v>
      </c>
      <c r="AB229" s="2">
        <v>42643</v>
      </c>
      <c r="AC229" s="3">
        <v>3375.5497925662994</v>
      </c>
      <c r="AD229" s="3">
        <v>12084.823060512543</v>
      </c>
      <c r="AE229" s="4">
        <f t="shared" si="30"/>
        <v>27.932140798949646</v>
      </c>
      <c r="AF229" s="34"/>
      <c r="AG229" s="2">
        <v>42643</v>
      </c>
      <c r="AH229" s="3">
        <v>7936.2877014160158</v>
      </c>
      <c r="AI229" s="3">
        <v>18000.150177001953</v>
      </c>
      <c r="AJ229" s="4">
        <f t="shared" si="33"/>
        <v>44.090119378869865</v>
      </c>
      <c r="AL229" s="2">
        <v>42643</v>
      </c>
      <c r="AM229" s="3">
        <v>3.5</v>
      </c>
      <c r="AN229" s="3">
        <v>350</v>
      </c>
      <c r="AO229" s="4">
        <f t="shared" si="35"/>
        <v>1</v>
      </c>
    </row>
    <row r="230" spans="1:41">
      <c r="A230" s="2">
        <v>42674</v>
      </c>
      <c r="B230" s="3">
        <v>17693.153647885323</v>
      </c>
      <c r="C230" s="3">
        <v>60504.295226097107</v>
      </c>
      <c r="D230" s="4">
        <f t="shared" si="26"/>
        <v>29.242805955789063</v>
      </c>
      <c r="G230" s="2">
        <v>42674</v>
      </c>
      <c r="H230" s="3">
        <v>12005.067607541085</v>
      </c>
      <c r="I230" s="3">
        <v>43379.931910514832</v>
      </c>
      <c r="J230" s="4">
        <f t="shared" si="27"/>
        <v>27.674242625150789</v>
      </c>
      <c r="K230" s="34"/>
      <c r="L230" s="2">
        <v>42674</v>
      </c>
      <c r="M230" s="3">
        <v>3646.0936816406252</v>
      </c>
      <c r="N230" s="3">
        <v>6165.7369995117188</v>
      </c>
      <c r="Q230" s="2">
        <v>42674</v>
      </c>
      <c r="R230" s="3">
        <v>2177.0320657348634</v>
      </c>
      <c r="S230" s="3">
        <v>8366.5213356018066</v>
      </c>
      <c r="T230" s="4">
        <f t="shared" si="32"/>
        <v>26.020755561466203</v>
      </c>
      <c r="V230" s="2">
        <v>42674</v>
      </c>
      <c r="W230" s="3">
        <v>420.0625</v>
      </c>
      <c r="X230" s="3">
        <v>715</v>
      </c>
      <c r="Y230" s="4">
        <f t="shared" si="34"/>
        <v>58.75</v>
      </c>
      <c r="AB230" s="2">
        <v>42674</v>
      </c>
      <c r="AC230" s="3">
        <v>3530.071965417862</v>
      </c>
      <c r="AD230" s="3">
        <v>12661.823060512543</v>
      </c>
      <c r="AE230" s="4">
        <f t="shared" si="30"/>
        <v>27.879650098940544</v>
      </c>
      <c r="AF230" s="34"/>
      <c r="AG230" s="2">
        <v>42674</v>
      </c>
      <c r="AH230" s="3">
        <v>7934.6077502441403</v>
      </c>
      <c r="AI230" s="3">
        <v>18110.786178588867</v>
      </c>
      <c r="AJ230" s="4">
        <f t="shared" si="33"/>
        <v>43.811503664179305</v>
      </c>
      <c r="AL230" s="2">
        <v>42674</v>
      </c>
      <c r="AM230" s="3">
        <v>16.463674316406252</v>
      </c>
      <c r="AN230" s="3">
        <v>620.0765380859375</v>
      </c>
      <c r="AO230" s="4">
        <f t="shared" si="35"/>
        <v>2.6551035727341974</v>
      </c>
    </row>
    <row r="231" spans="1:41">
      <c r="A231" s="2">
        <v>42704</v>
      </c>
      <c r="B231" s="3">
        <v>17973.723076596259</v>
      </c>
      <c r="C231" s="3">
        <v>60229.520873069763</v>
      </c>
      <c r="D231" s="4">
        <f t="shared" si="26"/>
        <v>29.84204890899737</v>
      </c>
      <c r="G231" s="2">
        <v>42704</v>
      </c>
      <c r="H231" s="3">
        <v>11551.643110470772</v>
      </c>
      <c r="I231" s="3">
        <v>41372.562922477722</v>
      </c>
      <c r="J231" s="4">
        <f t="shared" si="27"/>
        <v>27.921023728009757</v>
      </c>
      <c r="K231" s="34"/>
      <c r="L231" s="2">
        <v>42704</v>
      </c>
      <c r="M231" s="3">
        <v>3646.0936816406252</v>
      </c>
      <c r="N231" s="3">
        <v>6165.7369995117188</v>
      </c>
      <c r="Q231" s="2">
        <v>42704</v>
      </c>
      <c r="R231" s="3">
        <v>2127.5509915161133</v>
      </c>
      <c r="S231" s="3">
        <v>8119.1159706115723</v>
      </c>
      <c r="T231" s="4">
        <f t="shared" si="32"/>
        <v>26.20421976009607</v>
      </c>
      <c r="V231" s="2">
        <v>42704</v>
      </c>
      <c r="W231" s="3">
        <v>420.0625</v>
      </c>
      <c r="X231" s="3">
        <v>715</v>
      </c>
      <c r="Y231" s="4">
        <f t="shared" si="34"/>
        <v>58.75</v>
      </c>
      <c r="AB231" s="2">
        <v>42704</v>
      </c>
      <c r="AC231" s="3">
        <v>3983.4964624881745</v>
      </c>
      <c r="AD231" s="3">
        <v>14669.192048549652</v>
      </c>
      <c r="AE231" s="4">
        <f t="shared" si="30"/>
        <v>27.155527375360965</v>
      </c>
      <c r="AF231" s="34"/>
      <c r="AG231" s="2">
        <v>42704</v>
      </c>
      <c r="AH231" s="3">
        <v>7934.6077502441403</v>
      </c>
      <c r="AI231" s="3">
        <v>18110.786178588867</v>
      </c>
      <c r="AJ231" s="4">
        <f t="shared" si="33"/>
        <v>43.811503664179305</v>
      </c>
      <c r="AL231" s="2">
        <v>42704</v>
      </c>
      <c r="AM231" s="3">
        <v>16.463674316406252</v>
      </c>
      <c r="AN231" s="3">
        <v>620.0765380859375</v>
      </c>
      <c r="AO231" s="4">
        <f t="shared" si="35"/>
        <v>2.6551035727341974</v>
      </c>
    </row>
    <row r="232" spans="1:41">
      <c r="A232" s="2">
        <v>42735</v>
      </c>
      <c r="B232" s="3">
        <v>16106.73014690876</v>
      </c>
      <c r="C232" s="3">
        <v>53332.872466087341</v>
      </c>
      <c r="D232" s="4">
        <f t="shared" si="26"/>
        <v>30.200379994815602</v>
      </c>
      <c r="G232" s="2">
        <v>42735</v>
      </c>
      <c r="H232" s="3">
        <v>10011.820512814522</v>
      </c>
      <c r="I232" s="3">
        <v>36165.351466178894</v>
      </c>
      <c r="J232" s="4">
        <f t="shared" si="27"/>
        <v>27.683459739572484</v>
      </c>
      <c r="K232" s="34"/>
      <c r="L232" s="2">
        <v>42735</v>
      </c>
      <c r="M232" s="3">
        <v>4095.6750549316407</v>
      </c>
      <c r="N232" s="3">
        <v>7160.9869995117188</v>
      </c>
      <c r="Q232" s="2">
        <v>42735</v>
      </c>
      <c r="R232" s="3">
        <v>1733.8181594848634</v>
      </c>
      <c r="S232" s="3">
        <v>6304.6790199279785</v>
      </c>
      <c r="T232" s="4">
        <f t="shared" si="32"/>
        <v>27.500498502851134</v>
      </c>
      <c r="V232" s="2">
        <v>42735</v>
      </c>
      <c r="W232" s="3">
        <v>420.0625</v>
      </c>
      <c r="X232" s="3">
        <v>715</v>
      </c>
      <c r="Y232" s="4">
        <f t="shared" si="34"/>
        <v>58.75</v>
      </c>
      <c r="AB232" s="2">
        <v>42735</v>
      </c>
      <c r="AC232" s="3">
        <v>5217.250708093643</v>
      </c>
      <c r="AD232" s="3">
        <v>19208.565026760101</v>
      </c>
      <c r="AE232" s="4">
        <f t="shared" si="30"/>
        <v>27.161064352414222</v>
      </c>
      <c r="AF232" s="34"/>
      <c r="AG232" s="2">
        <v>42735</v>
      </c>
      <c r="AH232" s="3">
        <v>8377.8216564941413</v>
      </c>
      <c r="AI232" s="3">
        <v>20172.628494262695</v>
      </c>
      <c r="AJ232" s="4">
        <f t="shared" si="33"/>
        <v>41.530639692675052</v>
      </c>
      <c r="AL232" s="2">
        <v>42735</v>
      </c>
      <c r="AM232" s="3">
        <v>16.463674316406252</v>
      </c>
      <c r="AN232" s="3">
        <v>620.0765380859375</v>
      </c>
      <c r="AO232" s="4">
        <f t="shared" si="35"/>
        <v>2.6551035727341974</v>
      </c>
    </row>
    <row r="233" spans="1:41">
      <c r="A233" s="2">
        <v>42766</v>
      </c>
      <c r="B233" s="3">
        <v>18506.271674923897</v>
      </c>
      <c r="C233" s="3">
        <v>53555.164427757263</v>
      </c>
      <c r="D233" s="4">
        <f t="shared" si="26"/>
        <v>34.555531427576433</v>
      </c>
      <c r="G233" s="2">
        <v>42766</v>
      </c>
      <c r="H233" s="3">
        <v>11351.449653439522</v>
      </c>
      <c r="I233" s="3">
        <v>36356.603449821472</v>
      </c>
      <c r="J233" s="4">
        <f t="shared" ref="J233:J243" si="36">H233/I233*100</f>
        <v>31.222525143490166</v>
      </c>
      <c r="K233" s="34"/>
      <c r="L233" s="2">
        <v>42766</v>
      </c>
      <c r="M233" s="3">
        <v>4095.6750549316407</v>
      </c>
      <c r="N233" s="3">
        <v>7160.9869995117188</v>
      </c>
      <c r="Q233" s="2">
        <v>42766</v>
      </c>
      <c r="R233" s="3">
        <v>2249.5794140624998</v>
      </c>
      <c r="S233" s="3">
        <v>4484.9290199279785</v>
      </c>
      <c r="T233" s="4">
        <f t="shared" si="32"/>
        <v>50.15864028319951</v>
      </c>
      <c r="V233" s="2">
        <v>42766</v>
      </c>
      <c r="W233" s="3">
        <v>420.0625</v>
      </c>
      <c r="X233" s="3">
        <v>715</v>
      </c>
      <c r="Y233" s="4">
        <f t="shared" si="34"/>
        <v>58.75</v>
      </c>
      <c r="AB233" s="2">
        <v>42766</v>
      </c>
      <c r="AC233" s="3">
        <v>5100.4764356327059</v>
      </c>
      <c r="AD233" s="3">
        <v>20573.746011257172</v>
      </c>
      <c r="AE233" s="4">
        <f t="shared" si="30"/>
        <v>24.791189863245709</v>
      </c>
      <c r="AF233" s="34"/>
      <c r="AG233" s="2">
        <v>42766</v>
      </c>
      <c r="AH233" s="3">
        <v>2814.6100132751467</v>
      </c>
      <c r="AI233" s="3">
        <v>9478.69810962677</v>
      </c>
      <c r="AJ233" s="4">
        <f t="shared" si="33"/>
        <v>29.694056934006248</v>
      </c>
      <c r="AL233" s="2">
        <v>42766</v>
      </c>
      <c r="AM233" s="3">
        <v>16.463674316406252</v>
      </c>
      <c r="AN233" s="3">
        <v>620.0765380859375</v>
      </c>
      <c r="AO233" s="4">
        <f t="shared" si="35"/>
        <v>2.6551035727341974</v>
      </c>
    </row>
    <row r="234" spans="1:41">
      <c r="A234" s="2">
        <v>42794</v>
      </c>
      <c r="B234" s="3">
        <v>18286.417306942938</v>
      </c>
      <c r="C234" s="3">
        <v>51438.555474281311</v>
      </c>
      <c r="D234" s="4">
        <f t="shared" si="26"/>
        <v>35.550021065591423</v>
      </c>
      <c r="G234" s="2">
        <v>42794</v>
      </c>
      <c r="H234" s="3">
        <v>11495.287496151925</v>
      </c>
      <c r="I234" s="3">
        <v>35290.294484138489</v>
      </c>
      <c r="J234" s="4">
        <f t="shared" si="36"/>
        <v>32.573509697740199</v>
      </c>
      <c r="K234" s="34"/>
      <c r="L234" s="2">
        <v>42794</v>
      </c>
      <c r="M234" s="3">
        <v>4785.2375549316403</v>
      </c>
      <c r="N234" s="3">
        <v>8010.9869995117188</v>
      </c>
      <c r="Q234" s="2">
        <v>42794</v>
      </c>
      <c r="R234" s="3">
        <v>1885.8872033691407</v>
      </c>
      <c r="S234" s="3">
        <v>3434.6290321350098</v>
      </c>
      <c r="T234" s="4">
        <f t="shared" si="32"/>
        <v>54.908031863832733</v>
      </c>
      <c r="V234" s="2">
        <v>42794</v>
      </c>
      <c r="W234" s="3">
        <v>420.0625</v>
      </c>
      <c r="X234" s="3">
        <v>715</v>
      </c>
      <c r="Y234" s="4">
        <f t="shared" si="34"/>
        <v>58.75</v>
      </c>
      <c r="AB234" s="2">
        <v>42794</v>
      </c>
      <c r="AC234" s="3">
        <v>5517.9079996585842</v>
      </c>
      <c r="AD234" s="3">
        <v>22053.155013561249</v>
      </c>
      <c r="AE234" s="4">
        <f t="shared" si="30"/>
        <v>25.020945965624563</v>
      </c>
      <c r="AF234" s="34"/>
      <c r="AG234" s="2">
        <v>42794</v>
      </c>
      <c r="AH234" s="3">
        <v>2306.8720542907713</v>
      </c>
      <c r="AI234" s="3">
        <v>9887.511342048645</v>
      </c>
      <c r="AJ234" s="4">
        <f t="shared" si="33"/>
        <v>23.33116974015828</v>
      </c>
      <c r="AL234" s="2">
        <v>42794</v>
      </c>
      <c r="AM234" s="3">
        <v>16.463674316406252</v>
      </c>
      <c r="AN234" s="3">
        <v>620.0765380859375</v>
      </c>
      <c r="AO234" s="4">
        <f t="shared" si="35"/>
        <v>2.6551035727341974</v>
      </c>
    </row>
    <row r="235" spans="1:41">
      <c r="A235" s="2">
        <v>42825</v>
      </c>
      <c r="B235" s="3">
        <v>17775.737509160041</v>
      </c>
      <c r="C235" s="3">
        <v>48665.874466896057</v>
      </c>
      <c r="D235" s="4">
        <f t="shared" si="26"/>
        <v>36.526082606923282</v>
      </c>
      <c r="G235" s="2">
        <v>42825</v>
      </c>
      <c r="H235" s="3">
        <v>10799.986570439338</v>
      </c>
      <c r="I235" s="3">
        <v>32249.233479499817</v>
      </c>
      <c r="J235" s="4">
        <f t="shared" si="36"/>
        <v>33.489126423127765</v>
      </c>
      <c r="K235" s="34"/>
      <c r="L235" s="2">
        <v>42825</v>
      </c>
      <c r="M235" s="3">
        <v>4709.1965161132812</v>
      </c>
      <c r="N235" s="3">
        <v>7595.3999938964844</v>
      </c>
      <c r="Q235" s="2">
        <v>42825</v>
      </c>
      <c r="R235" s="3">
        <v>1955.352725830078</v>
      </c>
      <c r="S235" s="3">
        <v>3700.7290306091309</v>
      </c>
      <c r="T235" s="4">
        <f t="shared" si="32"/>
        <v>52.83696022208445</v>
      </c>
      <c r="V235" s="2">
        <v>42825</v>
      </c>
      <c r="W235" s="3">
        <v>420.0625</v>
      </c>
      <c r="X235" s="3">
        <v>715</v>
      </c>
      <c r="Y235" s="4">
        <f t="shared" si="34"/>
        <v>58.75</v>
      </c>
      <c r="AB235" s="2">
        <v>42825</v>
      </c>
      <c r="AC235" s="3">
        <v>5867.5835794925688</v>
      </c>
      <c r="AD235" s="3">
        <v>23333.570998668671</v>
      </c>
      <c r="AE235" s="4">
        <f t="shared" si="30"/>
        <v>25.146530635312324</v>
      </c>
      <c r="AF235" s="34"/>
      <c r="AG235" s="2">
        <v>42825</v>
      </c>
      <c r="AH235" s="3">
        <v>2367.406531829834</v>
      </c>
      <c r="AI235" s="3">
        <v>9946.4113435745239</v>
      </c>
      <c r="AJ235" s="4">
        <f t="shared" si="33"/>
        <v>23.801614975025149</v>
      </c>
      <c r="AL235" s="2">
        <v>42825</v>
      </c>
      <c r="AM235" s="3">
        <v>12.96367431640625</v>
      </c>
      <c r="AN235" s="3">
        <v>270.0765380859375</v>
      </c>
      <c r="AO235" s="4">
        <f t="shared" si="35"/>
        <v>4.8000001807936572</v>
      </c>
    </row>
    <row r="236" spans="1:41">
      <c r="A236" s="2">
        <v>42855</v>
      </c>
      <c r="B236" s="3">
        <v>15501.361525573731</v>
      </c>
      <c r="C236" s="3">
        <v>38074.860455513</v>
      </c>
      <c r="D236" s="4">
        <f t="shared" si="26"/>
        <v>40.712851840089229</v>
      </c>
      <c r="G236" s="2">
        <v>42855</v>
      </c>
      <c r="H236" s="3">
        <v>9639.412105407715</v>
      </c>
      <c r="I236" s="3">
        <v>25027.722474098206</v>
      </c>
      <c r="J236" s="4">
        <f t="shared" si="36"/>
        <v>38.51493924540587</v>
      </c>
      <c r="K236" s="34"/>
      <c r="L236" s="2">
        <v>42855</v>
      </c>
      <c r="M236" s="3">
        <v>4421.0903344726567</v>
      </c>
      <c r="N236" s="3">
        <v>6660</v>
      </c>
      <c r="Q236" s="2">
        <v>42855</v>
      </c>
      <c r="R236" s="3">
        <v>1955.352725830078</v>
      </c>
      <c r="S236" s="3">
        <v>3700.7290306091309</v>
      </c>
      <c r="T236" s="4">
        <f t="shared" si="32"/>
        <v>52.83696022208445</v>
      </c>
      <c r="V236" s="2">
        <v>42855</v>
      </c>
      <c r="W236" s="3">
        <v>420.0625</v>
      </c>
      <c r="X236" s="3">
        <v>715</v>
      </c>
      <c r="Y236" s="4">
        <f t="shared" si="34"/>
        <v>58.75</v>
      </c>
      <c r="AB236" s="2">
        <v>42855</v>
      </c>
      <c r="AC236" s="3">
        <v>7042.5155152273182</v>
      </c>
      <c r="AD236" s="3">
        <v>30080.705035686493</v>
      </c>
      <c r="AE236" s="4">
        <f t="shared" si="30"/>
        <v>23.412069321089287</v>
      </c>
      <c r="AF236" s="34"/>
      <c r="AG236" s="2">
        <v>42855</v>
      </c>
      <c r="AH236" s="3">
        <v>2607.3346658325195</v>
      </c>
      <c r="AI236" s="3">
        <v>11566.813346862793</v>
      </c>
      <c r="AJ236" s="4">
        <f t="shared" si="33"/>
        <v>22.541512408339269</v>
      </c>
      <c r="AL236" s="2">
        <v>42855</v>
      </c>
      <c r="AM236" s="3">
        <v>12.96367431640625</v>
      </c>
      <c r="AN236" s="3">
        <v>270.0765380859375</v>
      </c>
      <c r="AO236" s="4">
        <f t="shared" si="35"/>
        <v>4.8000001807936572</v>
      </c>
    </row>
    <row r="237" spans="1:41">
      <c r="A237" s="2">
        <v>42886</v>
      </c>
      <c r="B237" s="3">
        <v>11209.876054992676</v>
      </c>
      <c r="C237" s="3">
        <v>23279.867531776428</v>
      </c>
      <c r="D237" s="4">
        <f t="shared" si="26"/>
        <v>48.152662551414778</v>
      </c>
      <c r="G237" s="2">
        <v>42886</v>
      </c>
      <c r="H237" s="3">
        <v>7964.3200918579105</v>
      </c>
      <c r="I237" s="3">
        <v>16103.368527412415</v>
      </c>
      <c r="J237" s="4">
        <f t="shared" si="36"/>
        <v>49.457478901388995</v>
      </c>
      <c r="K237" s="34"/>
      <c r="L237" s="2">
        <v>42886</v>
      </c>
      <c r="M237" s="3">
        <v>4203.8103149414064</v>
      </c>
      <c r="N237" s="3">
        <v>6534.3999938964844</v>
      </c>
      <c r="Q237" s="2">
        <v>42886</v>
      </c>
      <c r="R237" s="3">
        <v>1955.352725830078</v>
      </c>
      <c r="S237" s="3">
        <v>3700.7290306091309</v>
      </c>
      <c r="T237" s="4">
        <f t="shared" si="32"/>
        <v>52.83696022208445</v>
      </c>
      <c r="V237" s="2">
        <v>42886</v>
      </c>
      <c r="Y237" s="4"/>
      <c r="AB237" s="2">
        <v>42886</v>
      </c>
      <c r="AC237" s="3">
        <v>10396.972745060921</v>
      </c>
      <c r="AD237" s="3">
        <v>42657.109973907471</v>
      </c>
      <c r="AE237" s="4">
        <f t="shared" si="30"/>
        <v>24.373364138875203</v>
      </c>
      <c r="AF237" s="34"/>
      <c r="AG237" s="2">
        <v>42886</v>
      </c>
      <c r="AH237" s="3">
        <v>2299.0119168090819</v>
      </c>
      <c r="AI237" s="3">
        <v>10490.813346862793</v>
      </c>
      <c r="AJ237" s="4">
        <f t="shared" si="33"/>
        <v>21.914525030574353</v>
      </c>
      <c r="AL237" s="2">
        <v>42886</v>
      </c>
      <c r="AM237" s="3">
        <v>12.96367431640625</v>
      </c>
      <c r="AN237" s="3">
        <v>270.0765380859375</v>
      </c>
      <c r="AO237" s="4">
        <f t="shared" si="35"/>
        <v>4.8000001807936572</v>
      </c>
    </row>
    <row r="238" spans="1:41">
      <c r="A238" s="2">
        <v>42916</v>
      </c>
      <c r="B238" s="3">
        <v>12477.405954589844</v>
      </c>
      <c r="C238" s="3">
        <v>24415.112542152405</v>
      </c>
      <c r="D238" s="4">
        <f t="shared" si="26"/>
        <v>51.105256766880544</v>
      </c>
      <c r="G238" s="2">
        <v>42916</v>
      </c>
      <c r="H238" s="3">
        <v>9231.8499914550775</v>
      </c>
      <c r="I238" s="3">
        <v>17238.613537788391</v>
      </c>
      <c r="J238" s="4">
        <f t="shared" si="36"/>
        <v>53.553320696111314</v>
      </c>
      <c r="K238" s="34"/>
      <c r="L238" s="2">
        <v>42916</v>
      </c>
      <c r="M238" s="3">
        <v>5958.7939709472657</v>
      </c>
      <c r="N238" s="3">
        <v>9226.9010009765625</v>
      </c>
      <c r="Q238" s="2">
        <v>42916</v>
      </c>
      <c r="R238" s="3">
        <v>1955.352725830078</v>
      </c>
      <c r="S238" s="3">
        <v>3700.7290306091309</v>
      </c>
      <c r="T238" s="4">
        <f t="shared" si="32"/>
        <v>52.83696022208445</v>
      </c>
      <c r="V238" s="2">
        <v>42916</v>
      </c>
      <c r="Y238" s="4"/>
      <c r="AB238" s="2">
        <v>42916</v>
      </c>
      <c r="AC238" s="3">
        <v>10884.894240727424</v>
      </c>
      <c r="AD238" s="3">
        <v>44526.230976104736</v>
      </c>
      <c r="AE238" s="4">
        <f t="shared" si="30"/>
        <v>24.446026537860046</v>
      </c>
      <c r="AF238" s="34"/>
      <c r="AG238" s="2">
        <v>42916</v>
      </c>
      <c r="AH238" s="3">
        <v>2202.0119168090819</v>
      </c>
      <c r="AI238" s="3">
        <v>9850.813346862793</v>
      </c>
      <c r="AJ238" s="4">
        <f t="shared" si="33"/>
        <v>22.353605121452848</v>
      </c>
      <c r="AL238" s="2">
        <v>42916</v>
      </c>
      <c r="AM238" s="3">
        <v>12.96367431640625</v>
      </c>
      <c r="AN238" s="3">
        <v>270.0765380859375</v>
      </c>
      <c r="AO238" s="4">
        <f t="shared" si="35"/>
        <v>4.8000001807936572</v>
      </c>
    </row>
    <row r="239" spans="1:41">
      <c r="A239" s="2">
        <v>42947</v>
      </c>
      <c r="B239" s="3">
        <v>13090.514561767579</v>
      </c>
      <c r="C239" s="3">
        <v>24755.955525398254</v>
      </c>
      <c r="D239" s="4">
        <f t="shared" si="26"/>
        <v>52.878243977847781</v>
      </c>
      <c r="G239" s="2">
        <v>42947</v>
      </c>
      <c r="H239" s="3">
        <v>9616.5679650878901</v>
      </c>
      <c r="I239" s="3">
        <v>17115.245526313782</v>
      </c>
      <c r="J239" s="4">
        <f t="shared" si="36"/>
        <v>56.187145842009258</v>
      </c>
      <c r="K239" s="34"/>
      <c r="L239" s="2">
        <v>42947</v>
      </c>
      <c r="M239" s="3">
        <v>5947.5573693847655</v>
      </c>
      <c r="N239" s="3">
        <v>9224.9490051269531</v>
      </c>
      <c r="Q239" s="2">
        <v>42947</v>
      </c>
      <c r="R239" s="3">
        <v>2091.0324365234374</v>
      </c>
      <c r="S239" s="3">
        <v>3834.4430313110352</v>
      </c>
      <c r="T239" s="4">
        <f t="shared" si="32"/>
        <v>54.532885726782908</v>
      </c>
      <c r="V239" s="2">
        <v>42947</v>
      </c>
      <c r="Y239" s="4"/>
      <c r="AB239" s="2">
        <v>42947</v>
      </c>
      <c r="AC239" s="3">
        <v>10969.951379818916</v>
      </c>
      <c r="AD239" s="3">
        <v>43887.012958526611</v>
      </c>
      <c r="AE239" s="4">
        <f t="shared" si="30"/>
        <v>24.995894321141339</v>
      </c>
      <c r="AF239" s="34"/>
      <c r="AG239" s="2">
        <v>42947</v>
      </c>
      <c r="AH239" s="3">
        <v>2036.6634561157227</v>
      </c>
      <c r="AI239" s="3">
        <v>9122.0993461608887</v>
      </c>
      <c r="AJ239" s="4">
        <f t="shared" si="33"/>
        <v>22.326696726591443</v>
      </c>
      <c r="AL239" s="2">
        <v>42947</v>
      </c>
      <c r="AM239" s="3">
        <v>12.96367431640625</v>
      </c>
      <c r="AN239" s="3">
        <v>270.0765380859375</v>
      </c>
      <c r="AO239" s="4">
        <f t="shared" si="35"/>
        <v>4.8000001807936572</v>
      </c>
    </row>
    <row r="240" spans="1:41">
      <c r="A240" s="2">
        <v>42978</v>
      </c>
      <c r="B240" s="3">
        <v>10821.326897888184</v>
      </c>
      <c r="C240" s="3">
        <v>20964.725531578064</v>
      </c>
      <c r="D240" s="4">
        <f t="shared" si="26"/>
        <v>51.616830764555388</v>
      </c>
      <c r="G240" s="2">
        <v>42978</v>
      </c>
      <c r="H240" s="3">
        <v>8162.8550375366212</v>
      </c>
      <c r="I240" s="3">
        <v>14837.263556480408</v>
      </c>
      <c r="J240" s="4">
        <f t="shared" si="36"/>
        <v>55.015906447057525</v>
      </c>
      <c r="K240" s="34"/>
      <c r="L240" s="2">
        <v>42978</v>
      </c>
      <c r="M240" s="3">
        <v>5148.9731457519529</v>
      </c>
      <c r="N240" s="3">
        <v>8381.6679992675781</v>
      </c>
      <c r="Q240" s="2">
        <v>42978</v>
      </c>
      <c r="R240" s="3">
        <v>1431.1827001953125</v>
      </c>
      <c r="S240" s="3">
        <v>2696.1950073242188</v>
      </c>
      <c r="T240" s="4">
        <f t="shared" si="32"/>
        <v>53.081572227064513</v>
      </c>
      <c r="V240" s="2">
        <v>42978</v>
      </c>
      <c r="Y240" s="4"/>
      <c r="AB240" s="2">
        <v>42978</v>
      </c>
      <c r="AC240" s="3">
        <v>11912.990161862373</v>
      </c>
      <c r="AD240" s="3">
        <v>44305.510911941528</v>
      </c>
      <c r="AE240" s="4">
        <f t="shared" si="30"/>
        <v>26.888280750310685</v>
      </c>
      <c r="AF240" s="34"/>
      <c r="AG240" s="2">
        <v>42978</v>
      </c>
      <c r="AH240" s="3">
        <v>2597.3819143676756</v>
      </c>
      <c r="AI240" s="3">
        <v>8374.8973274230957</v>
      </c>
      <c r="AJ240" s="4">
        <f t="shared" si="33"/>
        <v>31.013895607564113</v>
      </c>
      <c r="AL240" s="2">
        <v>42978</v>
      </c>
      <c r="AM240" s="3">
        <v>12.96367431640625</v>
      </c>
      <c r="AN240" s="3">
        <v>270.0765380859375</v>
      </c>
      <c r="AO240" s="4">
        <f t="shared" si="35"/>
        <v>4.8000001807936572</v>
      </c>
    </row>
    <row r="241" spans="1:41">
      <c r="A241" s="2">
        <v>43008</v>
      </c>
      <c r="B241" s="3">
        <v>10050.320226745605</v>
      </c>
      <c r="C241" s="3">
        <v>17363.540033340454</v>
      </c>
      <c r="D241" s="4">
        <f t="shared" si="26"/>
        <v>57.88174650703467</v>
      </c>
      <c r="G241" s="2">
        <v>43008</v>
      </c>
      <c r="H241" s="3">
        <v>7112.9106759643555</v>
      </c>
      <c r="I241" s="3">
        <v>12033.721033096313</v>
      </c>
      <c r="J241" s="4">
        <f t="shared" si="36"/>
        <v>59.108156624220676</v>
      </c>
      <c r="K241" s="34"/>
      <c r="L241" s="2">
        <v>43008</v>
      </c>
      <c r="M241" s="3">
        <v>4639.047890625</v>
      </c>
      <c r="N241" s="3">
        <v>7047.5020141601563</v>
      </c>
      <c r="Q241" s="2">
        <v>43008</v>
      </c>
      <c r="R241" s="3">
        <v>1908.1028125</v>
      </c>
      <c r="S241" s="3">
        <v>2581.7490234375</v>
      </c>
      <c r="T241" s="4">
        <f t="shared" si="32"/>
        <v>73.907370359316886</v>
      </c>
      <c r="V241" s="2">
        <v>43008</v>
      </c>
      <c r="Y241" s="4"/>
      <c r="AB241" s="2">
        <v>43008</v>
      </c>
      <c r="AC241" s="3">
        <v>11429.711157345771</v>
      </c>
      <c r="AD241" s="3">
        <v>42125.433909416199</v>
      </c>
      <c r="AE241" s="4">
        <f t="shared" si="30"/>
        <v>27.132565997832756</v>
      </c>
      <c r="AF241" s="34"/>
      <c r="AG241" s="2">
        <v>43008</v>
      </c>
      <c r="AH241" s="3">
        <v>2450.0733645629884</v>
      </c>
      <c r="AI241" s="3">
        <v>8792.0923347473145</v>
      </c>
      <c r="AJ241" s="4">
        <f t="shared" si="33"/>
        <v>27.866783824369424</v>
      </c>
      <c r="AL241" s="2">
        <v>43008</v>
      </c>
      <c r="AM241" s="3">
        <v>433.02617431640624</v>
      </c>
      <c r="AN241" s="3">
        <v>985.0765380859375</v>
      </c>
      <c r="AO241" s="4">
        <f t="shared" si="35"/>
        <v>43.958632408178353</v>
      </c>
    </row>
    <row r="242" spans="1:41">
      <c r="A242" s="2">
        <v>43039</v>
      </c>
      <c r="B242" s="3">
        <v>9336.0390353393559</v>
      </c>
      <c r="C242" s="3">
        <v>15655.634027481079</v>
      </c>
      <c r="D242" s="4">
        <f t="shared" si="26"/>
        <v>59.633733255078411</v>
      </c>
      <c r="G242" s="2">
        <v>43039</v>
      </c>
      <c r="H242" s="3">
        <v>6477.3719845581054</v>
      </c>
      <c r="I242" s="3">
        <v>10345.815027236938</v>
      </c>
      <c r="J242" s="4">
        <f t="shared" si="36"/>
        <v>62.608619693136156</v>
      </c>
      <c r="K242" s="34"/>
      <c r="L242" s="2">
        <v>43039</v>
      </c>
      <c r="M242" s="3">
        <v>4639.9110156249999</v>
      </c>
      <c r="N242" s="3">
        <v>7048.8519897460938</v>
      </c>
      <c r="Q242" s="2">
        <v>43039</v>
      </c>
      <c r="R242" s="3">
        <v>1908.1028125</v>
      </c>
      <c r="S242" s="3">
        <v>2581.7490234375</v>
      </c>
      <c r="T242" s="4">
        <f t="shared" si="32"/>
        <v>73.907370359316886</v>
      </c>
      <c r="V242" s="2">
        <v>43039</v>
      </c>
      <c r="Y242" s="4"/>
      <c r="AB242" s="2">
        <v>43039</v>
      </c>
      <c r="AC242" s="3">
        <v>12005.067607541085</v>
      </c>
      <c r="AD242" s="3">
        <v>43379.931910514832</v>
      </c>
      <c r="AE242" s="4">
        <f t="shared" si="30"/>
        <v>27.674242625150789</v>
      </c>
      <c r="AF242" s="34"/>
      <c r="AG242" s="2">
        <v>43039</v>
      </c>
      <c r="AH242" s="3">
        <v>2177.0320657348634</v>
      </c>
      <c r="AI242" s="3">
        <v>8366.5213356018066</v>
      </c>
      <c r="AJ242" s="4">
        <f t="shared" si="33"/>
        <v>26.020755561466203</v>
      </c>
      <c r="AL242" s="2">
        <v>43039</v>
      </c>
      <c r="AM242" s="3">
        <v>420.0625</v>
      </c>
      <c r="AN242" s="3">
        <v>715</v>
      </c>
      <c r="AO242" s="4">
        <f t="shared" si="35"/>
        <v>58.75</v>
      </c>
    </row>
    <row r="243" spans="1:41">
      <c r="A243" s="2">
        <v>43069</v>
      </c>
      <c r="B243" s="3">
        <v>9786.7902462768561</v>
      </c>
      <c r="C243" s="3">
        <v>16129.702997207642</v>
      </c>
      <c r="D243" s="4">
        <f t="shared" si="26"/>
        <v>60.675576282905737</v>
      </c>
      <c r="G243" s="2">
        <v>43069</v>
      </c>
      <c r="H243" s="3">
        <v>6477.3719845581054</v>
      </c>
      <c r="I243" s="3">
        <v>10345.815027236938</v>
      </c>
      <c r="J243" s="4">
        <f t="shared" si="36"/>
        <v>62.608619693136156</v>
      </c>
      <c r="K243" s="34"/>
      <c r="L243" s="2">
        <v>43069</v>
      </c>
      <c r="M243" s="3">
        <v>4650.2858593749997</v>
      </c>
      <c r="N243" s="3">
        <v>7062.2850341796875</v>
      </c>
      <c r="Q243" s="2">
        <v>43069</v>
      </c>
      <c r="R243" s="3">
        <v>2463.5790234374999</v>
      </c>
      <c r="S243" s="3">
        <v>3410.8179931640625</v>
      </c>
      <c r="T243" s="4">
        <f t="shared" si="32"/>
        <v>72.228392965411459</v>
      </c>
      <c r="V243" s="2">
        <v>43069</v>
      </c>
      <c r="Y243" s="4"/>
      <c r="AB243" s="2">
        <v>43069</v>
      </c>
      <c r="AC243" s="3">
        <v>11551.643110470772</v>
      </c>
      <c r="AD243" s="3">
        <v>41372.562922477722</v>
      </c>
      <c r="AE243" s="4">
        <f t="shared" si="30"/>
        <v>27.921023728009757</v>
      </c>
      <c r="AF243" s="34"/>
      <c r="AG243" s="2">
        <v>43069</v>
      </c>
      <c r="AH243" s="3">
        <v>2127.5509915161133</v>
      </c>
      <c r="AI243" s="3">
        <v>8119.1159706115723</v>
      </c>
      <c r="AJ243" s="4">
        <f t="shared" si="33"/>
        <v>26.20421976009607</v>
      </c>
      <c r="AL243" s="2">
        <v>43069</v>
      </c>
      <c r="AM243" s="3">
        <v>420.0625</v>
      </c>
      <c r="AN243" s="3">
        <v>715</v>
      </c>
      <c r="AO243" s="4">
        <f t="shared" si="35"/>
        <v>58.75</v>
      </c>
    </row>
    <row r="244" spans="1:41">
      <c r="D244" s="4"/>
      <c r="J244" s="4"/>
      <c r="K244" s="34"/>
      <c r="T244" s="4"/>
      <c r="Y244" s="4"/>
      <c r="AE244" s="4"/>
      <c r="AF244" s="34"/>
      <c r="AJ244" s="4"/>
      <c r="AO244" s="4"/>
    </row>
    <row r="245" spans="1:41">
      <c r="D245" s="4"/>
      <c r="J245" s="4"/>
      <c r="K245" s="34"/>
      <c r="T245" s="4"/>
      <c r="Y245" s="4"/>
      <c r="AE245" s="4"/>
      <c r="AF245" s="34"/>
      <c r="AJ245" s="4"/>
      <c r="AO245" s="4"/>
    </row>
    <row r="246" spans="1:41">
      <c r="D246" s="4"/>
    </row>
    <row r="268" spans="2:2">
      <c r="B268" s="35" t="s">
        <v>1115</v>
      </c>
    </row>
    <row r="299" spans="8:39">
      <c r="H299" s="35"/>
      <c r="M299" s="35"/>
      <c r="R299" s="35"/>
      <c r="W299" s="35"/>
      <c r="AC299" s="35"/>
      <c r="AH299" s="35"/>
      <c r="AM299" s="35"/>
    </row>
  </sheetData>
  <mergeCells count="8">
    <mergeCell ref="AB3:AE3"/>
    <mergeCell ref="AG3:AJ3"/>
    <mergeCell ref="AL3:AO3"/>
    <mergeCell ref="A3:D3"/>
    <mergeCell ref="G3:J3"/>
    <mergeCell ref="L3:O3"/>
    <mergeCell ref="Q3:T3"/>
    <mergeCell ref="V3:Y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36"/>
  <sheetViews>
    <sheetView zoomScale="85" zoomScaleNormal="85" workbookViewId="0">
      <pane ySplit="5" topLeftCell="A6" activePane="bottomLeft" state="frozen"/>
      <selection pane="bottomLeft" activeCell="A5" sqref="A5"/>
    </sheetView>
  </sheetViews>
  <sheetFormatPr defaultColWidth="9.140625" defaultRowHeight="15"/>
  <cols>
    <col min="1" max="1" width="10.85546875" style="72" bestFit="1" customWidth="1"/>
    <col min="2" max="6" width="9.140625" style="71"/>
    <col min="7" max="7" width="10.85546875" style="72" bestFit="1" customWidth="1"/>
    <col min="8" max="12" width="9.140625" style="71"/>
    <col min="13" max="13" width="10.85546875" style="72" bestFit="1" customWidth="1"/>
    <col min="14" max="21" width="9.140625" style="71"/>
    <col min="22" max="22" width="10.85546875" style="72" bestFit="1" customWidth="1"/>
    <col min="23" max="26" width="9.140625" style="71"/>
    <col min="27" max="27" width="10.85546875" style="72" bestFit="1" customWidth="1"/>
    <col min="28" max="31" width="9.140625" style="71"/>
    <col min="32" max="32" width="10.85546875" style="72" bestFit="1" customWidth="1"/>
    <col min="33" max="16384" width="9.140625" style="71"/>
  </cols>
  <sheetData>
    <row r="1" spans="1:35" ht="18">
      <c r="A1" s="70" t="s">
        <v>1286</v>
      </c>
    </row>
    <row r="2" spans="1:35">
      <c r="A2" s="73" t="s">
        <v>1152</v>
      </c>
    </row>
    <row r="4" spans="1:35">
      <c r="A4" s="120" t="s">
        <v>1287</v>
      </c>
      <c r="B4" s="120"/>
      <c r="C4" s="120"/>
      <c r="D4" s="120"/>
      <c r="E4" s="120"/>
      <c r="G4" s="120" t="s">
        <v>1288</v>
      </c>
      <c r="H4" s="120"/>
      <c r="I4" s="120"/>
      <c r="J4" s="120"/>
      <c r="K4" s="120"/>
      <c r="M4" s="120" t="s">
        <v>1289</v>
      </c>
      <c r="N4" s="120"/>
      <c r="O4" s="120"/>
      <c r="P4" s="120"/>
      <c r="Q4" s="120"/>
      <c r="V4" s="119" t="s">
        <v>1287</v>
      </c>
      <c r="W4" s="119"/>
      <c r="X4" s="119"/>
      <c r="Y4" s="119"/>
      <c r="AA4" s="119" t="s">
        <v>1288</v>
      </c>
      <c r="AB4" s="119"/>
      <c r="AC4" s="119"/>
      <c r="AD4" s="119"/>
      <c r="AF4" s="119" t="s">
        <v>1289</v>
      </c>
      <c r="AG4" s="119"/>
      <c r="AH4" s="119"/>
      <c r="AI4" s="119"/>
    </row>
    <row r="5" spans="1:35">
      <c r="A5" s="74" t="s">
        <v>1</v>
      </c>
      <c r="B5" s="75" t="s">
        <v>1156</v>
      </c>
      <c r="C5" s="76" t="s">
        <v>1157</v>
      </c>
      <c r="D5" s="77" t="s">
        <v>1290</v>
      </c>
      <c r="E5" s="77" t="s">
        <v>1291</v>
      </c>
      <c r="G5" s="74" t="s">
        <v>1</v>
      </c>
      <c r="H5" s="75" t="s">
        <v>1156</v>
      </c>
      <c r="I5" s="76" t="s">
        <v>1157</v>
      </c>
      <c r="J5" s="77" t="s">
        <v>1292</v>
      </c>
      <c r="K5" s="77" t="s">
        <v>1293</v>
      </c>
      <c r="M5" s="74" t="s">
        <v>1</v>
      </c>
      <c r="N5" s="75" t="s">
        <v>1156</v>
      </c>
      <c r="O5" s="76" t="s">
        <v>1157</v>
      </c>
      <c r="P5" s="77" t="s">
        <v>1294</v>
      </c>
      <c r="Q5" s="77" t="s">
        <v>1295</v>
      </c>
      <c r="V5" s="74" t="s">
        <v>1118</v>
      </c>
      <c r="W5" s="75" t="s">
        <v>1160</v>
      </c>
      <c r="X5" s="76" t="s">
        <v>28</v>
      </c>
      <c r="Y5" s="77" t="s">
        <v>1153</v>
      </c>
      <c r="AA5" s="74" t="s">
        <v>1118</v>
      </c>
      <c r="AB5" s="75" t="s">
        <v>1160</v>
      </c>
      <c r="AC5" s="76" t="s">
        <v>28</v>
      </c>
      <c r="AD5" s="77" t="s">
        <v>1296</v>
      </c>
      <c r="AF5" s="74" t="s">
        <v>1118</v>
      </c>
      <c r="AG5" s="75" t="s">
        <v>1160</v>
      </c>
      <c r="AH5" s="76" t="s">
        <v>28</v>
      </c>
      <c r="AI5" s="77" t="s">
        <v>1297</v>
      </c>
    </row>
    <row r="6" spans="1:35">
      <c r="A6" s="73">
        <v>36191</v>
      </c>
      <c r="B6" s="78">
        <v>14.033499755859374</v>
      </c>
      <c r="C6" s="78">
        <v>21.590000152587891</v>
      </c>
      <c r="D6" s="79">
        <v>64.999998409806622</v>
      </c>
      <c r="E6" s="80">
        <f t="shared" ref="E6:E69" si="0">VLOOKUP(A6,V:Y, 4, FALSE)</f>
        <v>3.1528282189524144E-2</v>
      </c>
      <c r="G6" s="73">
        <v>36191</v>
      </c>
      <c r="H6" s="78">
        <v>1158.9830957031249</v>
      </c>
      <c r="I6" s="78">
        <v>2310.1199798583984</v>
      </c>
      <c r="J6" s="79">
        <v>50.169822598312244</v>
      </c>
      <c r="K6" s="79">
        <f t="shared" ref="K6:K69" si="1">VLOOKUP(G6,AA:AD, 4, FALSE)</f>
        <v>4.0430201707180453</v>
      </c>
      <c r="M6" s="73">
        <v>36191</v>
      </c>
      <c r="N6" s="78">
        <v>968.58749999999998</v>
      </c>
      <c r="O6" s="78">
        <v>1264.8000030517578</v>
      </c>
      <c r="P6" s="79">
        <v>76.580289189038197</v>
      </c>
      <c r="Q6" s="79">
        <f t="shared" ref="Q6:Q69" si="2">VLOOKUP(M6,AF:AI, 4, FALSE)</f>
        <v>18.330871493627626</v>
      </c>
      <c r="V6" s="73">
        <v>36191</v>
      </c>
      <c r="W6" s="78">
        <v>21.590000152587891</v>
      </c>
      <c r="X6" s="78">
        <v>68478.200057983398</v>
      </c>
      <c r="Y6" s="80">
        <v>3.1528282189524144E-2</v>
      </c>
      <c r="AA6" s="73">
        <v>36191</v>
      </c>
      <c r="AB6" s="78">
        <v>3584.5699843764305</v>
      </c>
      <c r="AC6" s="78">
        <v>88660.699996948242</v>
      </c>
      <c r="AD6" s="80">
        <v>4.0430201707180453</v>
      </c>
      <c r="AF6" s="73">
        <v>36191</v>
      </c>
      <c r="AG6" s="78">
        <v>2842.109977722168</v>
      </c>
      <c r="AH6" s="78">
        <v>15504.500038146973</v>
      </c>
      <c r="AI6" s="80">
        <v>18.330871493627626</v>
      </c>
    </row>
    <row r="7" spans="1:35">
      <c r="A7" s="73">
        <v>36219</v>
      </c>
      <c r="B7" s="78">
        <v>14.033499755859374</v>
      </c>
      <c r="C7" s="78">
        <v>21.590000152587891</v>
      </c>
      <c r="D7" s="79">
        <v>64.999998409806622</v>
      </c>
      <c r="E7" s="80">
        <f t="shared" si="0"/>
        <v>3.1133466008154951E-2</v>
      </c>
      <c r="G7" s="73">
        <v>36219</v>
      </c>
      <c r="H7" s="78">
        <v>1075.00439453125</v>
      </c>
      <c r="I7" s="78">
        <v>2160.1799774169922</v>
      </c>
      <c r="J7" s="79">
        <v>49.764575441379328</v>
      </c>
      <c r="K7" s="79">
        <f t="shared" si="1"/>
        <v>3.733455782170251</v>
      </c>
      <c r="M7" s="73">
        <v>36219</v>
      </c>
      <c r="N7" s="78">
        <v>1075.066201171875</v>
      </c>
      <c r="O7" s="78">
        <v>1564.7400054931641</v>
      </c>
      <c r="P7" s="79">
        <v>68.705740084471287</v>
      </c>
      <c r="Q7" s="79">
        <f t="shared" si="2"/>
        <v>19.383900966013442</v>
      </c>
      <c r="V7" s="73">
        <v>36219</v>
      </c>
      <c r="W7" s="78">
        <v>21.590000152587891</v>
      </c>
      <c r="X7" s="78">
        <v>69346.600044250488</v>
      </c>
      <c r="Y7" s="80">
        <v>3.1133466008154951E-2</v>
      </c>
      <c r="AA7" s="73">
        <v>36219</v>
      </c>
      <c r="AB7" s="78">
        <v>3434.6299819350243</v>
      </c>
      <c r="AC7" s="78">
        <v>91996.000015258789</v>
      </c>
      <c r="AD7" s="80">
        <v>3.733455782170251</v>
      </c>
      <c r="AF7" s="73">
        <v>36219</v>
      </c>
      <c r="AG7" s="78">
        <v>3269.2499771118164</v>
      </c>
      <c r="AH7" s="78">
        <v>16865.80004119873</v>
      </c>
      <c r="AI7" s="80">
        <v>19.383900966013442</v>
      </c>
    </row>
    <row r="8" spans="1:35">
      <c r="A8" s="73">
        <v>36250</v>
      </c>
      <c r="B8" s="78">
        <v>66.533499755859381</v>
      </c>
      <c r="C8" s="78">
        <v>246.59000015258789</v>
      </c>
      <c r="D8" s="79">
        <v>26.981426543934866</v>
      </c>
      <c r="E8" s="80">
        <f t="shared" si="0"/>
        <v>0.3534377732485231</v>
      </c>
      <c r="G8" s="73">
        <v>36250</v>
      </c>
      <c r="H8" s="78">
        <v>1054.00439453125</v>
      </c>
      <c r="I8" s="78">
        <v>2060.1799774169922</v>
      </c>
      <c r="J8" s="79">
        <v>51.160792070833409</v>
      </c>
      <c r="K8" s="79">
        <f t="shared" si="1"/>
        <v>3.8202133265493203</v>
      </c>
      <c r="M8" s="73">
        <v>36250</v>
      </c>
      <c r="N8" s="78">
        <v>527.56620117187504</v>
      </c>
      <c r="O8" s="78">
        <v>1089.7400054931641</v>
      </c>
      <c r="P8" s="79">
        <v>48.412116515179584</v>
      </c>
      <c r="Q8" s="79">
        <f t="shared" si="2"/>
        <v>11.133834307725623</v>
      </c>
      <c r="V8" s="73">
        <v>36250</v>
      </c>
      <c r="W8" s="78">
        <v>246.59000015258789</v>
      </c>
      <c r="X8" s="78">
        <v>69769.000038146973</v>
      </c>
      <c r="Y8" s="80">
        <v>0.3534377732485231</v>
      </c>
      <c r="AA8" s="73">
        <v>36250</v>
      </c>
      <c r="AB8" s="78">
        <v>3509.6299819350243</v>
      </c>
      <c r="AC8" s="78">
        <v>91869.999969482422</v>
      </c>
      <c r="AD8" s="80">
        <v>3.8202133265493203</v>
      </c>
      <c r="AF8" s="73">
        <v>36250</v>
      </c>
      <c r="AG8" s="78">
        <v>1946.8400039672852</v>
      </c>
      <c r="AH8" s="78">
        <v>17485.80004119873</v>
      </c>
      <c r="AI8" s="80">
        <v>11.133834307725623</v>
      </c>
    </row>
    <row r="9" spans="1:35">
      <c r="A9" s="73">
        <v>36280</v>
      </c>
      <c r="B9" s="78">
        <v>52.5</v>
      </c>
      <c r="C9" s="78">
        <v>225</v>
      </c>
      <c r="D9" s="79">
        <v>23.333333333333332</v>
      </c>
      <c r="E9" s="80">
        <f t="shared" si="0"/>
        <v>0.30396697151155749</v>
      </c>
      <c r="G9" s="73">
        <v>36280</v>
      </c>
      <c r="H9" s="78">
        <v>962.78179428100589</v>
      </c>
      <c r="I9" s="78">
        <v>1954.5599775612354</v>
      </c>
      <c r="J9" s="79">
        <v>49.258237420900137</v>
      </c>
      <c r="K9" s="79">
        <f t="shared" si="1"/>
        <v>4.0372427119296592</v>
      </c>
      <c r="M9" s="73">
        <v>36280</v>
      </c>
      <c r="N9" s="78">
        <v>677.94120117187504</v>
      </c>
      <c r="O9" s="78">
        <v>1342.2400054931641</v>
      </c>
      <c r="P9" s="79">
        <v>50.508195136292834</v>
      </c>
      <c r="Q9" s="79">
        <f t="shared" si="2"/>
        <v>12.717946935812311</v>
      </c>
      <c r="V9" s="73">
        <v>36280</v>
      </c>
      <c r="W9" s="78">
        <v>225</v>
      </c>
      <c r="X9" s="78">
        <v>74021.20002746582</v>
      </c>
      <c r="Y9" s="80">
        <v>0.30396697151155749</v>
      </c>
      <c r="AA9" s="73">
        <v>36280</v>
      </c>
      <c r="AB9" s="78">
        <v>3594.0099820792675</v>
      </c>
      <c r="AC9" s="78">
        <v>89021.399963378906</v>
      </c>
      <c r="AD9" s="80">
        <v>4.0372427119296592</v>
      </c>
      <c r="AF9" s="73">
        <v>36280</v>
      </c>
      <c r="AG9" s="78">
        <v>2199.3400039672852</v>
      </c>
      <c r="AH9" s="78">
        <v>17293.200035095215</v>
      </c>
      <c r="AI9" s="80">
        <v>12.717946935812311</v>
      </c>
    </row>
    <row r="10" spans="1:35">
      <c r="A10" s="73">
        <v>36311</v>
      </c>
      <c r="B10" s="78">
        <v>98.7</v>
      </c>
      <c r="C10" s="78">
        <v>335</v>
      </c>
      <c r="D10" s="79">
        <v>29.46268656716418</v>
      </c>
      <c r="E10" s="80">
        <f t="shared" si="0"/>
        <v>0.46022489183981818</v>
      </c>
      <c r="G10" s="73">
        <v>36311</v>
      </c>
      <c r="H10" s="78">
        <v>679.32739974975584</v>
      </c>
      <c r="I10" s="78">
        <v>1654.0799970924854</v>
      </c>
      <c r="J10" s="79">
        <v>41.069803210477509</v>
      </c>
      <c r="K10" s="79">
        <f t="shared" si="1"/>
        <v>4.1035368207418532</v>
      </c>
      <c r="M10" s="73">
        <v>36311</v>
      </c>
      <c r="N10" s="78">
        <v>887.06689453125</v>
      </c>
      <c r="O10" s="78">
        <v>1637.7799835205078</v>
      </c>
      <c r="P10" s="79">
        <v>54.162763219540984</v>
      </c>
      <c r="Q10" s="79">
        <f t="shared" si="2"/>
        <v>14.025004363512464</v>
      </c>
      <c r="V10" s="73">
        <v>36311</v>
      </c>
      <c r="W10" s="78">
        <v>335</v>
      </c>
      <c r="X10" s="78">
        <v>72790.500022888184</v>
      </c>
      <c r="Y10" s="80">
        <v>0.46022489183981818</v>
      </c>
      <c r="AA10" s="73">
        <v>36311</v>
      </c>
      <c r="AB10" s="78">
        <v>3575.0300016105175</v>
      </c>
      <c r="AC10" s="78">
        <v>87120.699966430664</v>
      </c>
      <c r="AD10" s="80">
        <v>4.1035368207418532</v>
      </c>
      <c r="AF10" s="73">
        <v>36311</v>
      </c>
      <c r="AG10" s="78">
        <v>2494.8799819946289</v>
      </c>
      <c r="AH10" s="78">
        <v>17788.80004119873</v>
      </c>
      <c r="AI10" s="80">
        <v>14.025004363512464</v>
      </c>
    </row>
    <row r="11" spans="1:35">
      <c r="A11" s="73">
        <v>36341</v>
      </c>
      <c r="B11" s="78">
        <v>246.29639953613281</v>
      </c>
      <c r="C11" s="78">
        <v>569.27999973297119</v>
      </c>
      <c r="D11" s="79">
        <v>43.26454462683769</v>
      </c>
      <c r="E11" s="80">
        <f t="shared" si="0"/>
        <v>1.0147068152171081</v>
      </c>
      <c r="G11" s="73">
        <v>36341</v>
      </c>
      <c r="H11" s="78">
        <v>679.32739974975584</v>
      </c>
      <c r="I11" s="78">
        <v>1654.0799970924854</v>
      </c>
      <c r="J11" s="79">
        <v>41.069803210477509</v>
      </c>
      <c r="K11" s="79">
        <f t="shared" si="1"/>
        <v>4.0343354057349927</v>
      </c>
      <c r="M11" s="73">
        <v>36341</v>
      </c>
      <c r="N11" s="78">
        <v>1073.5293945312501</v>
      </c>
      <c r="O11" s="78">
        <v>1787.7799835205078</v>
      </c>
      <c r="P11" s="79">
        <v>60.048182909915404</v>
      </c>
      <c r="Q11" s="79">
        <f t="shared" si="2"/>
        <v>18.545338236206575</v>
      </c>
      <c r="V11" s="73">
        <v>36341</v>
      </c>
      <c r="W11" s="78">
        <v>719.27999973297119</v>
      </c>
      <c r="X11" s="78">
        <v>70885.500022888184</v>
      </c>
      <c r="Y11" s="80">
        <v>1.0147068152171081</v>
      </c>
      <c r="AA11" s="73">
        <v>36341</v>
      </c>
      <c r="AB11" s="78">
        <v>3487.5699948966503</v>
      </c>
      <c r="AC11" s="78">
        <v>86447.199951171875</v>
      </c>
      <c r="AD11" s="80">
        <v>4.0343354057349927</v>
      </c>
      <c r="AF11" s="73">
        <v>36341</v>
      </c>
      <c r="AG11" s="78">
        <v>3337.7899856567383</v>
      </c>
      <c r="AH11" s="78">
        <v>17998.000053405762</v>
      </c>
      <c r="AI11" s="80">
        <v>18.545338236206575</v>
      </c>
    </row>
    <row r="12" spans="1:35">
      <c r="A12" s="73">
        <v>36372</v>
      </c>
      <c r="B12" s="78">
        <v>246.29639953613281</v>
      </c>
      <c r="C12" s="78">
        <v>569.27999973297119</v>
      </c>
      <c r="D12" s="79">
        <v>43.26454462683769</v>
      </c>
      <c r="E12" s="80">
        <f t="shared" si="0"/>
        <v>1.0217437311144564</v>
      </c>
      <c r="G12" s="73">
        <v>36372</v>
      </c>
      <c r="H12" s="78">
        <v>679.32739974975584</v>
      </c>
      <c r="I12" s="78">
        <v>1654.0799970924854</v>
      </c>
      <c r="J12" s="79">
        <v>41.069803210477509</v>
      </c>
      <c r="K12" s="79">
        <f t="shared" si="1"/>
        <v>4.0696618744881707</v>
      </c>
      <c r="M12" s="73">
        <v>36372</v>
      </c>
      <c r="N12" s="78">
        <v>981.65439453124998</v>
      </c>
      <c r="O12" s="78">
        <v>1665.2799835205078</v>
      </c>
      <c r="P12" s="79">
        <v>58.948309248032281</v>
      </c>
      <c r="Q12" s="79">
        <f t="shared" si="2"/>
        <v>17.664875778948868</v>
      </c>
      <c r="V12" s="73">
        <v>36372</v>
      </c>
      <c r="W12" s="78">
        <v>719.27999973297119</v>
      </c>
      <c r="X12" s="78">
        <v>70397.300010681152</v>
      </c>
      <c r="Y12" s="80">
        <v>1.0217437311144564</v>
      </c>
      <c r="AA12" s="73">
        <v>36372</v>
      </c>
      <c r="AB12" s="78">
        <v>3487.5699948966503</v>
      </c>
      <c r="AC12" s="78">
        <v>85696.799942016602</v>
      </c>
      <c r="AD12" s="80">
        <v>4.0696618744881707</v>
      </c>
      <c r="AF12" s="73">
        <v>36372</v>
      </c>
      <c r="AG12" s="78">
        <v>2916.6299819946289</v>
      </c>
      <c r="AH12" s="78">
        <v>16510.900039672852</v>
      </c>
      <c r="AI12" s="80">
        <v>17.664875778948868</v>
      </c>
    </row>
    <row r="13" spans="1:35">
      <c r="A13" s="73">
        <v>36403</v>
      </c>
      <c r="B13" s="78">
        <v>246.29639953613281</v>
      </c>
      <c r="C13" s="78">
        <v>569.27999973297119</v>
      </c>
      <c r="D13" s="79">
        <v>43.26454462683769</v>
      </c>
      <c r="E13" s="80">
        <f t="shared" si="0"/>
        <v>1.0046904547752855</v>
      </c>
      <c r="G13" s="73">
        <v>36403</v>
      </c>
      <c r="H13" s="78">
        <v>679.32739974975584</v>
      </c>
      <c r="I13" s="78">
        <v>1654.0799970924854</v>
      </c>
      <c r="J13" s="79">
        <v>41.069803210477509</v>
      </c>
      <c r="K13" s="79">
        <f t="shared" si="1"/>
        <v>4.4360196711124997</v>
      </c>
      <c r="M13" s="73">
        <v>36403</v>
      </c>
      <c r="N13" s="78">
        <v>981.65439453124998</v>
      </c>
      <c r="O13" s="78">
        <v>1665.2799835205078</v>
      </c>
      <c r="P13" s="79">
        <v>58.948309248032281</v>
      </c>
      <c r="Q13" s="79">
        <f t="shared" si="2"/>
        <v>18.124157052652158</v>
      </c>
      <c r="V13" s="73">
        <v>36403</v>
      </c>
      <c r="W13" s="78">
        <v>719.27999973297119</v>
      </c>
      <c r="X13" s="78">
        <v>71592.199996948242</v>
      </c>
      <c r="Y13" s="80">
        <v>1.0046904547752855</v>
      </c>
      <c r="AA13" s="73">
        <v>36403</v>
      </c>
      <c r="AB13" s="78">
        <v>3687.5699948966503</v>
      </c>
      <c r="AC13" s="78">
        <v>83127.899971008301</v>
      </c>
      <c r="AD13" s="80">
        <v>4.4360196711124997</v>
      </c>
      <c r="AF13" s="73">
        <v>36403</v>
      </c>
      <c r="AG13" s="78">
        <v>2916.6299819946289</v>
      </c>
      <c r="AH13" s="78">
        <v>16092.500045776367</v>
      </c>
      <c r="AI13" s="80">
        <v>18.124157052652158</v>
      </c>
    </row>
    <row r="14" spans="1:35">
      <c r="A14" s="73">
        <v>36433</v>
      </c>
      <c r="B14" s="78">
        <v>246.29639953613281</v>
      </c>
      <c r="C14" s="78">
        <v>569.27999973297119</v>
      </c>
      <c r="D14" s="79">
        <v>43.26454462683769</v>
      </c>
      <c r="E14" s="80">
        <f t="shared" si="0"/>
        <v>1.0078636004553787</v>
      </c>
      <c r="G14" s="73">
        <v>36433</v>
      </c>
      <c r="H14" s="78">
        <v>846.2938999938965</v>
      </c>
      <c r="I14" s="78">
        <v>2232.4899969398975</v>
      </c>
      <c r="J14" s="79">
        <v>37.908071308445827</v>
      </c>
      <c r="K14" s="79">
        <f t="shared" si="1"/>
        <v>4.9719698895997411</v>
      </c>
      <c r="M14" s="73">
        <v>36433</v>
      </c>
      <c r="N14" s="78">
        <v>834.80439453124995</v>
      </c>
      <c r="O14" s="78">
        <v>1500.2799835205078</v>
      </c>
      <c r="P14" s="79">
        <v>55.643240175232187</v>
      </c>
      <c r="Q14" s="79">
        <f t="shared" si="2"/>
        <v>17.499158412265732</v>
      </c>
      <c r="V14" s="73">
        <v>36433</v>
      </c>
      <c r="W14" s="78">
        <v>719.27999973297119</v>
      </c>
      <c r="X14" s="78">
        <v>71366.79997253418</v>
      </c>
      <c r="Y14" s="80">
        <v>1.0078636004553787</v>
      </c>
      <c r="AA14" s="73">
        <v>36433</v>
      </c>
      <c r="AB14" s="78">
        <v>4265.9799947440624</v>
      </c>
      <c r="AC14" s="78">
        <v>85800.599952697754</v>
      </c>
      <c r="AD14" s="80">
        <v>4.9719698895997411</v>
      </c>
      <c r="AF14" s="73">
        <v>36433</v>
      </c>
      <c r="AG14" s="78">
        <v>2651.6299819946289</v>
      </c>
      <c r="AH14" s="78">
        <v>15152.900039672852</v>
      </c>
      <c r="AI14" s="80">
        <v>17.499158412265732</v>
      </c>
    </row>
    <row r="15" spans="1:35">
      <c r="A15" s="73">
        <v>36464</v>
      </c>
      <c r="B15" s="78">
        <v>246.29639953613281</v>
      </c>
      <c r="C15" s="78">
        <v>569.27999973297119</v>
      </c>
      <c r="D15" s="79">
        <v>43.26454462683769</v>
      </c>
      <c r="E15" s="80">
        <f t="shared" si="0"/>
        <v>1.0021037375941753</v>
      </c>
      <c r="G15" s="73">
        <v>36464</v>
      </c>
      <c r="H15" s="78">
        <v>889.9188999938965</v>
      </c>
      <c r="I15" s="78">
        <v>2357.4899969398975</v>
      </c>
      <c r="J15" s="79">
        <v>37.748575864544136</v>
      </c>
      <c r="K15" s="79">
        <f t="shared" si="1"/>
        <v>4.8068943555879313</v>
      </c>
      <c r="M15" s="73">
        <v>36464</v>
      </c>
      <c r="N15" s="78">
        <v>969.80439453124995</v>
      </c>
      <c r="O15" s="78">
        <v>1800.2799835205078</v>
      </c>
      <c r="P15" s="79">
        <v>53.869642689397956</v>
      </c>
      <c r="Q15" s="79">
        <f t="shared" si="2"/>
        <v>21.535886260415815</v>
      </c>
      <c r="V15" s="73">
        <v>36464</v>
      </c>
      <c r="W15" s="78">
        <v>719.27999973297119</v>
      </c>
      <c r="X15" s="78">
        <v>71777</v>
      </c>
      <c r="Y15" s="80">
        <v>1.0021037375941753</v>
      </c>
      <c r="AA15" s="73">
        <v>36464</v>
      </c>
      <c r="AB15" s="78">
        <v>4290.9799947440624</v>
      </c>
      <c r="AC15" s="78">
        <v>89267.199928283691</v>
      </c>
      <c r="AD15" s="80">
        <v>4.8068943555879313</v>
      </c>
      <c r="AF15" s="73">
        <v>36464</v>
      </c>
      <c r="AG15" s="78">
        <v>3351.6299819946289</v>
      </c>
      <c r="AH15" s="78">
        <v>15563.000015258789</v>
      </c>
      <c r="AI15" s="80">
        <v>21.535886260415815</v>
      </c>
    </row>
    <row r="16" spans="1:35">
      <c r="A16" s="73">
        <v>36494</v>
      </c>
      <c r="B16" s="78">
        <v>246.29639953613281</v>
      </c>
      <c r="C16" s="78">
        <v>569.27999973297119</v>
      </c>
      <c r="D16" s="79">
        <v>43.26454462683769</v>
      </c>
      <c r="E16" s="80">
        <f t="shared" si="0"/>
        <v>0.97570768891739357</v>
      </c>
      <c r="G16" s="73">
        <v>36494</v>
      </c>
      <c r="H16" s="78">
        <v>889.9188999938965</v>
      </c>
      <c r="I16" s="78">
        <v>2357.4899969398975</v>
      </c>
      <c r="J16" s="79">
        <v>37.748575864544136</v>
      </c>
      <c r="K16" s="79">
        <f t="shared" si="1"/>
        <v>4.5113817947108599</v>
      </c>
      <c r="M16" s="73">
        <v>36494</v>
      </c>
      <c r="N16" s="78">
        <v>969.80439453124995</v>
      </c>
      <c r="O16" s="78">
        <v>1800.2799835205078</v>
      </c>
      <c r="P16" s="79">
        <v>53.869642689397956</v>
      </c>
      <c r="Q16" s="79">
        <f t="shared" si="2"/>
        <v>22.370071580322101</v>
      </c>
      <c r="V16" s="73">
        <v>36494</v>
      </c>
      <c r="W16" s="78">
        <v>719.27999973297119</v>
      </c>
      <c r="X16" s="78">
        <v>73718.799995422363</v>
      </c>
      <c r="Y16" s="80">
        <v>0.97570768891739357</v>
      </c>
      <c r="AA16" s="73">
        <v>36494</v>
      </c>
      <c r="AB16" s="78">
        <v>4138.4799947440624</v>
      </c>
      <c r="AC16" s="78">
        <v>91734.199920654297</v>
      </c>
      <c r="AD16" s="80">
        <v>4.5113817947108599</v>
      </c>
      <c r="AF16" s="73">
        <v>36494</v>
      </c>
      <c r="AG16" s="78">
        <v>3634.1299819946289</v>
      </c>
      <c r="AH16" s="78">
        <v>16245.500015258789</v>
      </c>
      <c r="AI16" s="80">
        <v>22.370071580322101</v>
      </c>
    </row>
    <row r="17" spans="1:35">
      <c r="A17" s="73">
        <v>36525</v>
      </c>
      <c r="B17" s="78">
        <v>200.09639953613282</v>
      </c>
      <c r="C17" s="78">
        <v>459.27999973297119</v>
      </c>
      <c r="D17" s="79">
        <v>43.567409783241239</v>
      </c>
      <c r="E17" s="80">
        <f t="shared" si="0"/>
        <v>0.81931346426190732</v>
      </c>
      <c r="G17" s="73">
        <v>36525</v>
      </c>
      <c r="H17" s="78">
        <v>936.11889999389643</v>
      </c>
      <c r="I17" s="78">
        <v>2467.4899969398975</v>
      </c>
      <c r="J17" s="79">
        <v>37.938103139418651</v>
      </c>
      <c r="K17" s="79">
        <f t="shared" si="1"/>
        <v>4.6725890293791146</v>
      </c>
      <c r="M17" s="73">
        <v>36525</v>
      </c>
      <c r="N17" s="78">
        <v>969.80439453124995</v>
      </c>
      <c r="O17" s="78">
        <v>1800.2799835205078</v>
      </c>
      <c r="P17" s="79">
        <v>53.869642689397956</v>
      </c>
      <c r="Q17" s="79">
        <f t="shared" si="2"/>
        <v>22.721395380675187</v>
      </c>
      <c r="V17" s="73">
        <v>36525</v>
      </c>
      <c r="W17" s="78">
        <v>609.27999973297119</v>
      </c>
      <c r="X17" s="78">
        <v>74364.699996948242</v>
      </c>
      <c r="Y17" s="80">
        <v>0.81931346426190732</v>
      </c>
      <c r="AA17" s="73">
        <v>36525</v>
      </c>
      <c r="AB17" s="78">
        <v>4343.9899969398975</v>
      </c>
      <c r="AC17" s="78">
        <v>92967.516929626465</v>
      </c>
      <c r="AD17" s="80">
        <v>4.6725890293791146</v>
      </c>
      <c r="AF17" s="73">
        <v>36525</v>
      </c>
      <c r="AG17" s="78">
        <v>3820.3299789428711</v>
      </c>
      <c r="AH17" s="78">
        <v>16813.800010681152</v>
      </c>
      <c r="AI17" s="80">
        <v>22.721395380675187</v>
      </c>
    </row>
    <row r="18" spans="1:35">
      <c r="A18" s="73">
        <v>36556</v>
      </c>
      <c r="B18" s="78">
        <v>200.09639953613282</v>
      </c>
      <c r="C18" s="78">
        <v>459.27999973297119</v>
      </c>
      <c r="D18" s="79">
        <v>43.567409783241239</v>
      </c>
      <c r="E18" s="80">
        <f t="shared" si="0"/>
        <v>0.79909556148532279</v>
      </c>
      <c r="G18" s="73">
        <v>36556</v>
      </c>
      <c r="H18" s="78">
        <v>960</v>
      </c>
      <c r="I18" s="78">
        <v>2617.1999969482422</v>
      </c>
      <c r="J18" s="79">
        <v>36.680421867621796</v>
      </c>
      <c r="K18" s="79">
        <f t="shared" si="1"/>
        <v>6.9464454814156795</v>
      </c>
      <c r="M18" s="73">
        <v>36556</v>
      </c>
      <c r="N18" s="78">
        <v>987.80439453124995</v>
      </c>
      <c r="O18" s="78">
        <v>2000.2799835205078</v>
      </c>
      <c r="P18" s="79">
        <v>49.38330647056253</v>
      </c>
      <c r="Q18" s="79">
        <f t="shared" si="2"/>
        <v>18.604553887812802</v>
      </c>
      <c r="V18" s="73">
        <v>36556</v>
      </c>
      <c r="W18" s="78">
        <v>609.27999973297119</v>
      </c>
      <c r="X18" s="78">
        <v>76246.199966430664</v>
      </c>
      <c r="Y18" s="80">
        <v>0.79909556148532279</v>
      </c>
      <c r="AA18" s="73">
        <v>36556</v>
      </c>
      <c r="AB18" s="78">
        <v>6650.8799896240234</v>
      </c>
      <c r="AC18" s="78">
        <v>95745.082969665527</v>
      </c>
      <c r="AD18" s="80">
        <v>6.9464454814156795</v>
      </c>
      <c r="AF18" s="73">
        <v>36556</v>
      </c>
      <c r="AG18" s="78">
        <v>3605.72998046875</v>
      </c>
      <c r="AH18" s="78">
        <v>19380.899978637695</v>
      </c>
      <c r="AI18" s="80">
        <v>18.604553887812802</v>
      </c>
    </row>
    <row r="19" spans="1:35">
      <c r="A19" s="73">
        <v>36585</v>
      </c>
      <c r="B19" s="78">
        <v>332.09639953613282</v>
      </c>
      <c r="C19" s="78">
        <v>759.27999973297119</v>
      </c>
      <c r="D19" s="79">
        <v>43.738331004758031</v>
      </c>
      <c r="E19" s="80">
        <f t="shared" si="0"/>
        <v>1.4254621349870982</v>
      </c>
      <c r="G19" s="73">
        <v>36585</v>
      </c>
      <c r="H19" s="78">
        <v>1072.4137011718749</v>
      </c>
      <c r="I19" s="78">
        <v>2881.9100036621094</v>
      </c>
      <c r="J19" s="79">
        <v>37.211908068230244</v>
      </c>
      <c r="K19" s="79">
        <f t="shared" si="1"/>
        <v>9.606880250485677</v>
      </c>
      <c r="M19" s="73">
        <v>36585</v>
      </c>
      <c r="N19" s="78">
        <v>632.02640014648432</v>
      </c>
      <c r="O19" s="78">
        <v>1427.5200042724609</v>
      </c>
      <c r="P19" s="79">
        <v>44.274433861163168</v>
      </c>
      <c r="Q19" s="79">
        <f t="shared" si="2"/>
        <v>14.460670730085157</v>
      </c>
      <c r="V19" s="73">
        <v>36585</v>
      </c>
      <c r="W19" s="78">
        <v>1184.2799997329712</v>
      </c>
      <c r="X19" s="78">
        <v>83080.424983978271</v>
      </c>
      <c r="Y19" s="80">
        <v>1.4254621349870982</v>
      </c>
      <c r="AA19" s="73">
        <v>36585</v>
      </c>
      <c r="AB19" s="78">
        <v>9486.5899963378906</v>
      </c>
      <c r="AC19" s="78">
        <v>98747.873908996582</v>
      </c>
      <c r="AD19" s="80">
        <v>9.606880250485677</v>
      </c>
      <c r="AF19" s="73">
        <v>36585</v>
      </c>
      <c r="AG19" s="78">
        <v>2632.9700012207031</v>
      </c>
      <c r="AH19" s="78">
        <v>18207.79997253418</v>
      </c>
      <c r="AI19" s="80">
        <v>14.460670730085157</v>
      </c>
    </row>
    <row r="20" spans="1:35">
      <c r="A20" s="73">
        <v>36616</v>
      </c>
      <c r="B20" s="78">
        <v>332.09639953613282</v>
      </c>
      <c r="C20" s="78">
        <v>759.27999973297119</v>
      </c>
      <c r="D20" s="79">
        <v>43.738331004758031</v>
      </c>
      <c r="E20" s="80">
        <f t="shared" si="0"/>
        <v>1.3753468415820616</v>
      </c>
      <c r="G20" s="73">
        <v>36616</v>
      </c>
      <c r="H20" s="78">
        <v>922.71370117187496</v>
      </c>
      <c r="I20" s="78">
        <v>2761.9100036621094</v>
      </c>
      <c r="J20" s="79">
        <v>33.408536119874213</v>
      </c>
      <c r="K20" s="79">
        <f t="shared" si="1"/>
        <v>9.5120364467371807</v>
      </c>
      <c r="M20" s="73">
        <v>36616</v>
      </c>
      <c r="N20" s="78">
        <v>819.22640014648437</v>
      </c>
      <c r="O20" s="78">
        <v>1622.5200042724609</v>
      </c>
      <c r="P20" s="79">
        <v>50.490989201321192</v>
      </c>
      <c r="Q20" s="79">
        <f t="shared" si="2"/>
        <v>15.397159283093027</v>
      </c>
      <c r="V20" s="73">
        <v>36616</v>
      </c>
      <c r="W20" s="78">
        <v>1184.2799997329712</v>
      </c>
      <c r="X20" s="78">
        <v>86107.733985900879</v>
      </c>
      <c r="Y20" s="80">
        <v>1.3753468415820616</v>
      </c>
      <c r="AA20" s="73">
        <v>36616</v>
      </c>
      <c r="AB20" s="78">
        <v>9641.5899963378906</v>
      </c>
      <c r="AC20" s="78">
        <v>101361.99593353271</v>
      </c>
      <c r="AD20" s="80">
        <v>9.5120364467371807</v>
      </c>
      <c r="AF20" s="73">
        <v>36616</v>
      </c>
      <c r="AG20" s="78">
        <v>2927.9700012207031</v>
      </c>
      <c r="AH20" s="78">
        <v>19016.300003051758</v>
      </c>
      <c r="AI20" s="80">
        <v>15.397159283093027</v>
      </c>
    </row>
    <row r="21" spans="1:35">
      <c r="A21" s="73">
        <v>36646</v>
      </c>
      <c r="B21" s="78">
        <v>332.09639953613282</v>
      </c>
      <c r="C21" s="78">
        <v>759.27999973297119</v>
      </c>
      <c r="D21" s="79">
        <v>43.738331004758031</v>
      </c>
      <c r="E21" s="80">
        <f t="shared" si="0"/>
        <v>1.4772856847739189</v>
      </c>
      <c r="G21" s="73">
        <v>36646</v>
      </c>
      <c r="H21" s="78">
        <v>855.21370117187496</v>
      </c>
      <c r="I21" s="78">
        <v>2486.9100036621094</v>
      </c>
      <c r="J21" s="79">
        <v>34.38860674139903</v>
      </c>
      <c r="K21" s="79">
        <f t="shared" si="1"/>
        <v>10.183760306311257</v>
      </c>
      <c r="M21" s="73">
        <v>36646</v>
      </c>
      <c r="N21" s="78">
        <v>841.72640014648437</v>
      </c>
      <c r="O21" s="78">
        <v>1772.5200042724609</v>
      </c>
      <c r="P21" s="79">
        <v>47.487554336063752</v>
      </c>
      <c r="Q21" s="79">
        <f t="shared" si="2"/>
        <v>16.517322432849475</v>
      </c>
      <c r="V21" s="73">
        <v>36646</v>
      </c>
      <c r="W21" s="78">
        <v>1184.2799997329712</v>
      </c>
      <c r="X21" s="78">
        <v>80165.942981719971</v>
      </c>
      <c r="Y21" s="80">
        <v>1.4772856847739189</v>
      </c>
      <c r="AA21" s="73">
        <v>36646</v>
      </c>
      <c r="AB21" s="78">
        <v>10621.589996337891</v>
      </c>
      <c r="AC21" s="78">
        <v>104299.29296112061</v>
      </c>
      <c r="AD21" s="80">
        <v>10.183760306311257</v>
      </c>
      <c r="AF21" s="73">
        <v>36646</v>
      </c>
      <c r="AG21" s="78">
        <v>3077.9700012207031</v>
      </c>
      <c r="AH21" s="78">
        <v>18634.800003051758</v>
      </c>
      <c r="AI21" s="80">
        <v>16.517322432849475</v>
      </c>
    </row>
    <row r="22" spans="1:35">
      <c r="A22" s="73">
        <v>36677</v>
      </c>
      <c r="B22" s="78">
        <v>392.09639953613282</v>
      </c>
      <c r="C22" s="78">
        <v>1259.2799997329712</v>
      </c>
      <c r="D22" s="79">
        <v>31.136554191226445</v>
      </c>
      <c r="E22" s="80">
        <f t="shared" si="0"/>
        <v>2.1182995500533606</v>
      </c>
      <c r="G22" s="73">
        <v>36677</v>
      </c>
      <c r="H22" s="78">
        <v>1084.044892578125</v>
      </c>
      <c r="I22" s="78">
        <v>2886.9100036621094</v>
      </c>
      <c r="J22" s="79">
        <v>37.550352841030374</v>
      </c>
      <c r="K22" s="79">
        <f t="shared" si="1"/>
        <v>10.673463519946447</v>
      </c>
      <c r="M22" s="73">
        <v>36677</v>
      </c>
      <c r="N22" s="78">
        <v>675.52640014648432</v>
      </c>
      <c r="O22" s="78">
        <v>1347.7200012207031</v>
      </c>
      <c r="P22" s="79">
        <v>50.123645826627452</v>
      </c>
      <c r="Q22" s="79">
        <f t="shared" si="2"/>
        <v>19.310988715917361</v>
      </c>
      <c r="V22" s="73">
        <v>36677</v>
      </c>
      <c r="W22" s="78">
        <v>1534.2799997329712</v>
      </c>
      <c r="X22" s="78">
        <v>72429.793968200684</v>
      </c>
      <c r="Y22" s="80">
        <v>2.1182995500533606</v>
      </c>
      <c r="AA22" s="73">
        <v>36677</v>
      </c>
      <c r="AB22" s="78">
        <v>11371.589996337891</v>
      </c>
      <c r="AC22" s="78">
        <v>106540.76790618896</v>
      </c>
      <c r="AD22" s="80">
        <v>10.673463519946447</v>
      </c>
      <c r="AF22" s="73">
        <v>36677</v>
      </c>
      <c r="AG22" s="78">
        <v>3516.2799987792969</v>
      </c>
      <c r="AH22" s="78">
        <v>18208.699981689453</v>
      </c>
      <c r="AI22" s="80">
        <v>19.310988715917361</v>
      </c>
    </row>
    <row r="23" spans="1:35">
      <c r="A23" s="73">
        <v>36707</v>
      </c>
      <c r="B23" s="78">
        <v>412.09639953613282</v>
      </c>
      <c r="C23" s="78">
        <v>1459.2799997329712</v>
      </c>
      <c r="D23" s="79">
        <v>28.239707226271925</v>
      </c>
      <c r="E23" s="80">
        <f t="shared" si="0"/>
        <v>2.1259510738355245</v>
      </c>
      <c r="G23" s="73">
        <v>36707</v>
      </c>
      <c r="H23" s="78">
        <v>899.55239257812502</v>
      </c>
      <c r="I23" s="78">
        <v>2429.7100067138672</v>
      </c>
      <c r="J23" s="79">
        <v>37.023035263156821</v>
      </c>
      <c r="K23" s="79">
        <f t="shared" si="1"/>
        <v>10.366739191422942</v>
      </c>
      <c r="M23" s="73">
        <v>36707</v>
      </c>
      <c r="N23" s="78">
        <v>963.50140014648434</v>
      </c>
      <c r="O23" s="78">
        <v>1804.9199981689453</v>
      </c>
      <c r="P23" s="79">
        <v>53.381944968416164</v>
      </c>
      <c r="Q23" s="79">
        <f t="shared" si="2"/>
        <v>21.092033674361097</v>
      </c>
      <c r="V23" s="73">
        <v>36707</v>
      </c>
      <c r="W23" s="78">
        <v>1584.2799997329712</v>
      </c>
      <c r="X23" s="78">
        <v>74521</v>
      </c>
      <c r="Y23" s="80">
        <v>2.1259510738355245</v>
      </c>
      <c r="AA23" s="73">
        <v>36707</v>
      </c>
      <c r="AB23" s="78">
        <v>10964.389999389648</v>
      </c>
      <c r="AC23" s="78">
        <v>105765.08000183105</v>
      </c>
      <c r="AD23" s="80">
        <v>10.366739191422942</v>
      </c>
      <c r="AF23" s="73">
        <v>36707</v>
      </c>
      <c r="AG23" s="78">
        <v>4073.4799957275391</v>
      </c>
      <c r="AH23" s="78">
        <v>19312.883995056152</v>
      </c>
      <c r="AI23" s="80">
        <v>21.092033674361097</v>
      </c>
    </row>
    <row r="24" spans="1:35">
      <c r="A24" s="73">
        <v>36738</v>
      </c>
      <c r="B24" s="78">
        <v>412.09639953613282</v>
      </c>
      <c r="C24" s="78">
        <v>1459.2799997329712</v>
      </c>
      <c r="D24" s="79">
        <v>28.239707226271925</v>
      </c>
      <c r="E24" s="80">
        <f t="shared" si="0"/>
        <v>2.0876444883017573</v>
      </c>
      <c r="G24" s="73">
        <v>36738</v>
      </c>
      <c r="H24" s="78">
        <v>905.09869140625005</v>
      </c>
      <c r="I24" s="78">
        <v>2609</v>
      </c>
      <c r="J24" s="79">
        <v>34.691402506947107</v>
      </c>
      <c r="K24" s="79">
        <f t="shared" si="1"/>
        <v>10.297348844139149</v>
      </c>
      <c r="M24" s="73">
        <v>36738</v>
      </c>
      <c r="N24" s="78">
        <v>1040.9151013183593</v>
      </c>
      <c r="O24" s="78">
        <v>1969.6300048828125</v>
      </c>
      <c r="P24" s="79">
        <v>52.848255699693759</v>
      </c>
      <c r="Q24" s="79">
        <f t="shared" si="2"/>
        <v>21.706364410574412</v>
      </c>
      <c r="V24" s="73">
        <v>36738</v>
      </c>
      <c r="W24" s="78">
        <v>1584.2799997329712</v>
      </c>
      <c r="X24" s="78">
        <v>75888.399993896484</v>
      </c>
      <c r="Y24" s="80">
        <v>2.0876444883017573</v>
      </c>
      <c r="AA24" s="73">
        <v>36738</v>
      </c>
      <c r="AB24" s="78">
        <v>11013.679992675781</v>
      </c>
      <c r="AC24" s="78">
        <v>106956.46189498901</v>
      </c>
      <c r="AD24" s="80">
        <v>10.297348844139149</v>
      </c>
      <c r="AF24" s="73">
        <v>36738</v>
      </c>
      <c r="AG24" s="78">
        <v>4468.1900024414063</v>
      </c>
      <c r="AH24" s="78">
        <v>20584.700035095215</v>
      </c>
      <c r="AI24" s="80">
        <v>21.706364410574412</v>
      </c>
    </row>
    <row r="25" spans="1:35">
      <c r="A25" s="73">
        <v>36769</v>
      </c>
      <c r="B25" s="78">
        <v>629.84639953613282</v>
      </c>
      <c r="C25" s="78">
        <v>2159.2799997329712</v>
      </c>
      <c r="D25" s="79">
        <v>29.169278630563113</v>
      </c>
      <c r="E25" s="80">
        <f t="shared" si="0"/>
        <v>2.9914614975179945</v>
      </c>
      <c r="G25" s="73">
        <v>36769</v>
      </c>
      <c r="H25" s="78">
        <v>958.69869140624996</v>
      </c>
      <c r="I25" s="78">
        <v>2716.1999969482422</v>
      </c>
      <c r="J25" s="79">
        <v>35.295585468057794</v>
      </c>
      <c r="K25" s="79">
        <f t="shared" si="1"/>
        <v>11.090947478957469</v>
      </c>
      <c r="M25" s="73">
        <v>36769</v>
      </c>
      <c r="N25" s="78">
        <v>969.31510131835932</v>
      </c>
      <c r="O25" s="78">
        <v>1662.4300079345703</v>
      </c>
      <c r="P25" s="79">
        <v>58.307122506928998</v>
      </c>
      <c r="Q25" s="79">
        <f t="shared" si="2"/>
        <v>18.320860153861204</v>
      </c>
      <c r="V25" s="73">
        <v>36769</v>
      </c>
      <c r="W25" s="78">
        <v>2284.2799997329712</v>
      </c>
      <c r="X25" s="78">
        <v>76360.000007629395</v>
      </c>
      <c r="Y25" s="80">
        <v>2.9914614975179945</v>
      </c>
      <c r="AA25" s="73">
        <v>36769</v>
      </c>
      <c r="AB25" s="78">
        <v>12127.379989624023</v>
      </c>
      <c r="AC25" s="78">
        <v>109344.85094833374</v>
      </c>
      <c r="AD25" s="80">
        <v>11.090947478957469</v>
      </c>
      <c r="AF25" s="73">
        <v>36769</v>
      </c>
      <c r="AG25" s="78">
        <v>4310.9900054931641</v>
      </c>
      <c r="AH25" s="78">
        <v>23530.500038146973</v>
      </c>
      <c r="AI25" s="80">
        <v>18.320860153861204</v>
      </c>
    </row>
    <row r="26" spans="1:35">
      <c r="A26" s="73">
        <v>36799</v>
      </c>
      <c r="B26" s="78">
        <v>629.84639953613282</v>
      </c>
      <c r="C26" s="78">
        <v>2159.2799997329712</v>
      </c>
      <c r="D26" s="79">
        <v>29.169278630563113</v>
      </c>
      <c r="E26" s="80">
        <f t="shared" si="0"/>
        <v>2.8842720365777743</v>
      </c>
      <c r="G26" s="73">
        <v>36799</v>
      </c>
      <c r="H26" s="78">
        <v>989.11818847656252</v>
      </c>
      <c r="I26" s="78">
        <v>2665.8499984741211</v>
      </c>
      <c r="J26" s="79">
        <v>37.10329497318731</v>
      </c>
      <c r="K26" s="79">
        <f t="shared" si="1"/>
        <v>11.419479282661605</v>
      </c>
      <c r="M26" s="73">
        <v>36799</v>
      </c>
      <c r="N26" s="78">
        <v>1022.9151013183593</v>
      </c>
      <c r="O26" s="78">
        <v>1769.6300048828125</v>
      </c>
      <c r="P26" s="79">
        <v>57.803896774800577</v>
      </c>
      <c r="Q26" s="79">
        <f t="shared" si="2"/>
        <v>17.142018553349789</v>
      </c>
      <c r="V26" s="73">
        <v>36799</v>
      </c>
      <c r="W26" s="78">
        <v>2284.2799997329712</v>
      </c>
      <c r="X26" s="78">
        <v>79197.800025939941</v>
      </c>
      <c r="Y26" s="80">
        <v>2.8842720365777743</v>
      </c>
      <c r="AA26" s="73">
        <v>36799</v>
      </c>
      <c r="AB26" s="78">
        <v>12565.529991149902</v>
      </c>
      <c r="AC26" s="78">
        <v>110035.92790985107</v>
      </c>
      <c r="AD26" s="80">
        <v>11.419479282661605</v>
      </c>
      <c r="AF26" s="73">
        <v>36799</v>
      </c>
      <c r="AG26" s="78">
        <v>4643.1900024414063</v>
      </c>
      <c r="AH26" s="78">
        <v>27086.600028991699</v>
      </c>
      <c r="AI26" s="80">
        <v>17.142018553349789</v>
      </c>
    </row>
    <row r="27" spans="1:35">
      <c r="A27" s="73">
        <v>36830</v>
      </c>
      <c r="B27" s="78">
        <v>517.34639953613282</v>
      </c>
      <c r="C27" s="78">
        <v>1434.2799997329712</v>
      </c>
      <c r="D27" s="79">
        <v>36.0701118074888</v>
      </c>
      <c r="E27" s="80">
        <f t="shared" si="0"/>
        <v>2.0596538501333401</v>
      </c>
      <c r="G27" s="73">
        <v>36830</v>
      </c>
      <c r="H27" s="78">
        <v>1110.9566894531249</v>
      </c>
      <c r="I27" s="78">
        <v>3500.8499984741211</v>
      </c>
      <c r="J27" s="79">
        <v>31.733912905075798</v>
      </c>
      <c r="K27" s="79">
        <f t="shared" si="1"/>
        <v>11.450537807245718</v>
      </c>
      <c r="M27" s="73">
        <v>36830</v>
      </c>
      <c r="N27" s="78">
        <v>1154.1038513183594</v>
      </c>
      <c r="O27" s="78">
        <v>2138.1300048828125</v>
      </c>
      <c r="P27" s="79">
        <v>53.977253426253377</v>
      </c>
      <c r="Q27" s="79">
        <f t="shared" si="2"/>
        <v>20.193299179448029</v>
      </c>
      <c r="V27" s="73">
        <v>36830</v>
      </c>
      <c r="W27" s="78">
        <v>1559.2799997329712</v>
      </c>
      <c r="X27" s="78">
        <v>75705.925033569336</v>
      </c>
      <c r="Y27" s="80">
        <v>2.0596538501333401</v>
      </c>
      <c r="AA27" s="73">
        <v>36830</v>
      </c>
      <c r="AB27" s="78">
        <v>12725.529991149902</v>
      </c>
      <c r="AC27" s="78">
        <v>111134.77991485596</v>
      </c>
      <c r="AD27" s="80">
        <v>11.450537807245718</v>
      </c>
      <c r="AF27" s="73">
        <v>36830</v>
      </c>
      <c r="AG27" s="78">
        <v>5886.6900024414063</v>
      </c>
      <c r="AH27" s="78">
        <v>29151.70002746582</v>
      </c>
      <c r="AI27" s="80">
        <v>20.193299179448029</v>
      </c>
    </row>
    <row r="28" spans="1:35">
      <c r="A28" s="73">
        <v>36860</v>
      </c>
      <c r="B28" s="78">
        <v>647.34639953613282</v>
      </c>
      <c r="C28" s="78">
        <v>1634.2799997329712</v>
      </c>
      <c r="D28" s="79">
        <v>39.610495119679875</v>
      </c>
      <c r="E28" s="80">
        <f t="shared" si="0"/>
        <v>2.9328066329554963</v>
      </c>
      <c r="G28" s="73">
        <v>36860</v>
      </c>
      <c r="H28" s="78">
        <v>884.32418945312497</v>
      </c>
      <c r="I28" s="78">
        <v>3180.8499984741211</v>
      </c>
      <c r="J28" s="79">
        <v>27.801505568553761</v>
      </c>
      <c r="K28" s="79">
        <f t="shared" si="1"/>
        <v>9.355759106564749</v>
      </c>
      <c r="M28" s="73">
        <v>36860</v>
      </c>
      <c r="N28" s="78">
        <v>1354.5226501464845</v>
      </c>
      <c r="O28" s="78">
        <v>2808.4199981689453</v>
      </c>
      <c r="P28" s="79">
        <v>48.230772143397928</v>
      </c>
      <c r="Q28" s="79">
        <f t="shared" si="2"/>
        <v>30.480948253373057</v>
      </c>
      <c r="V28" s="73">
        <v>36860</v>
      </c>
      <c r="W28" s="78">
        <v>2224.3099985122681</v>
      </c>
      <c r="X28" s="78">
        <v>75842.367973327637</v>
      </c>
      <c r="Y28" s="80">
        <v>2.9328066329554963</v>
      </c>
      <c r="AA28" s="73">
        <v>36860</v>
      </c>
      <c r="AB28" s="78">
        <v>10318.029991149902</v>
      </c>
      <c r="AC28" s="78">
        <v>110285.33199310303</v>
      </c>
      <c r="AD28" s="80">
        <v>9.355759106564749</v>
      </c>
      <c r="AF28" s="73">
        <v>36860</v>
      </c>
      <c r="AG28" s="78">
        <v>9292.9799957275391</v>
      </c>
      <c r="AH28" s="78">
        <v>30487.831016540527</v>
      </c>
      <c r="AI28" s="80">
        <v>30.480948253373057</v>
      </c>
    </row>
    <row r="29" spans="1:35">
      <c r="A29" s="73">
        <v>36891</v>
      </c>
      <c r="B29" s="78">
        <v>662.34639953613282</v>
      </c>
      <c r="C29" s="78">
        <v>1934.2799997329712</v>
      </c>
      <c r="D29" s="79">
        <v>34.242529500773941</v>
      </c>
      <c r="E29" s="80">
        <f t="shared" si="0"/>
        <v>3.4759959875187305</v>
      </c>
      <c r="G29" s="73">
        <v>36891</v>
      </c>
      <c r="H29" s="78">
        <v>884.07418945312497</v>
      </c>
      <c r="I29" s="78">
        <v>3170.8499984741211</v>
      </c>
      <c r="J29" s="79">
        <v>27.881299647683111</v>
      </c>
      <c r="K29" s="79">
        <f t="shared" si="1"/>
        <v>9.8596964867906411</v>
      </c>
      <c r="M29" s="73">
        <v>36891</v>
      </c>
      <c r="N29" s="78">
        <v>855.49765014648438</v>
      </c>
      <c r="O29" s="78">
        <v>1996.2200012207031</v>
      </c>
      <c r="P29" s="79">
        <v>42.855880094545753</v>
      </c>
      <c r="Q29" s="79">
        <f t="shared" si="2"/>
        <v>25.111187080829584</v>
      </c>
      <c r="V29" s="73">
        <v>36891</v>
      </c>
      <c r="W29" s="78">
        <v>2524.3099985122681</v>
      </c>
      <c r="X29" s="78">
        <v>72621.200012207031</v>
      </c>
      <c r="Y29" s="80">
        <v>3.4759959875187305</v>
      </c>
      <c r="AA29" s="73">
        <v>36891</v>
      </c>
      <c r="AB29" s="78">
        <v>10758.029991149902</v>
      </c>
      <c r="AC29" s="78">
        <v>109111.16793060303</v>
      </c>
      <c r="AD29" s="80">
        <v>9.8596964867906411</v>
      </c>
      <c r="AF29" s="73">
        <v>36891</v>
      </c>
      <c r="AG29" s="78">
        <v>8080.7799987792969</v>
      </c>
      <c r="AH29" s="78">
        <v>32179.999984741211</v>
      </c>
      <c r="AI29" s="80">
        <v>25.111187080829584</v>
      </c>
    </row>
    <row r="30" spans="1:35">
      <c r="A30" s="73">
        <v>36922</v>
      </c>
      <c r="B30" s="78">
        <v>223</v>
      </c>
      <c r="C30" s="78">
        <v>1075</v>
      </c>
      <c r="D30" s="79">
        <v>20.744186046511629</v>
      </c>
      <c r="E30" s="80">
        <f t="shared" si="0"/>
        <v>2.3799912784055617</v>
      </c>
      <c r="G30" s="73">
        <v>36922</v>
      </c>
      <c r="H30" s="78">
        <v>1711.1455889892577</v>
      </c>
      <c r="I30" s="78">
        <v>6020.1299982070923</v>
      </c>
      <c r="J30" s="79">
        <v>28.423731539001135</v>
      </c>
      <c r="K30" s="79">
        <f t="shared" si="1"/>
        <v>12.037328569161573</v>
      </c>
      <c r="M30" s="73">
        <v>36922</v>
      </c>
      <c r="N30" s="78">
        <v>897.67234985351558</v>
      </c>
      <c r="O30" s="78">
        <v>2299.6800003051758</v>
      </c>
      <c r="P30" s="79">
        <v>39.034663506852752</v>
      </c>
      <c r="Q30" s="79">
        <f t="shared" si="2"/>
        <v>29.190909956625283</v>
      </c>
      <c r="V30" s="73">
        <v>36922</v>
      </c>
      <c r="W30" s="78">
        <v>1665.0299987792969</v>
      </c>
      <c r="X30" s="78">
        <v>69959.500015258789</v>
      </c>
      <c r="Y30" s="80">
        <v>2.3799912784055617</v>
      </c>
      <c r="AA30" s="73">
        <v>36922</v>
      </c>
      <c r="AB30" s="78">
        <v>13101.809990882874</v>
      </c>
      <c r="AC30" s="78">
        <v>108843.16994094849</v>
      </c>
      <c r="AD30" s="80">
        <v>12.037328569161573</v>
      </c>
      <c r="AF30" s="73">
        <v>36922</v>
      </c>
      <c r="AG30" s="78">
        <v>9199.2399978637695</v>
      </c>
      <c r="AH30" s="78">
        <v>31514.056983947754</v>
      </c>
      <c r="AI30" s="80">
        <v>29.190909956625283</v>
      </c>
    </row>
    <row r="31" spans="1:35">
      <c r="A31" s="73">
        <v>36950</v>
      </c>
      <c r="B31" s="78">
        <v>223</v>
      </c>
      <c r="C31" s="78">
        <v>1075</v>
      </c>
      <c r="D31" s="79">
        <v>20.744186046511629</v>
      </c>
      <c r="E31" s="80">
        <f t="shared" si="0"/>
        <v>2.3191415551169197</v>
      </c>
      <c r="G31" s="73">
        <v>36950</v>
      </c>
      <c r="H31" s="78">
        <v>1108.3079980468749</v>
      </c>
      <c r="I31" s="78">
        <v>5336.8499984741211</v>
      </c>
      <c r="J31" s="79">
        <v>20.767081674841069</v>
      </c>
      <c r="K31" s="79">
        <f t="shared" si="1"/>
        <v>12.352730385973253</v>
      </c>
      <c r="M31" s="73">
        <v>36950</v>
      </c>
      <c r="N31" s="78">
        <v>1462.183540649414</v>
      </c>
      <c r="O31" s="78">
        <v>2930.2399988174438</v>
      </c>
      <c r="P31" s="79">
        <v>49.899787772998359</v>
      </c>
      <c r="Q31" s="79">
        <f t="shared" si="2"/>
        <v>29.670607521691707</v>
      </c>
      <c r="V31" s="73">
        <v>36950</v>
      </c>
      <c r="W31" s="78">
        <v>1665.0299987792969</v>
      </c>
      <c r="X31" s="78">
        <v>71795.100006103516</v>
      </c>
      <c r="Y31" s="80">
        <v>2.3191415551169197</v>
      </c>
      <c r="AA31" s="73">
        <v>36950</v>
      </c>
      <c r="AB31" s="78">
        <v>13453.529991149902</v>
      </c>
      <c r="AC31" s="78">
        <v>108911.38696289063</v>
      </c>
      <c r="AD31" s="80">
        <v>12.352730385973253</v>
      </c>
      <c r="AF31" s="73">
        <v>36950</v>
      </c>
      <c r="AG31" s="78">
        <v>9689.7999963760376</v>
      </c>
      <c r="AH31" s="78">
        <v>32657.908973693848</v>
      </c>
      <c r="AI31" s="80">
        <v>29.670607521691707</v>
      </c>
    </row>
    <row r="32" spans="1:35">
      <c r="A32" s="73">
        <v>36981</v>
      </c>
      <c r="B32" s="78">
        <v>412</v>
      </c>
      <c r="C32" s="78">
        <v>1375</v>
      </c>
      <c r="D32" s="79">
        <v>29.963636363636365</v>
      </c>
      <c r="E32" s="80">
        <f t="shared" si="0"/>
        <v>2.7169593723282146</v>
      </c>
      <c r="G32" s="73">
        <v>36981</v>
      </c>
      <c r="H32" s="78">
        <v>1080.3079980468749</v>
      </c>
      <c r="I32" s="78">
        <v>5236.8499984741211</v>
      </c>
      <c r="J32" s="79">
        <v>20.628965854696009</v>
      </c>
      <c r="K32" s="79">
        <f t="shared" si="1"/>
        <v>10.648915778175718</v>
      </c>
      <c r="M32" s="73">
        <v>36981</v>
      </c>
      <c r="N32" s="78">
        <v>1475.183540649414</v>
      </c>
      <c r="O32" s="78">
        <v>2930.2399988174438</v>
      </c>
      <c r="P32" s="79">
        <v>50.343437440098882</v>
      </c>
      <c r="Q32" s="79">
        <f t="shared" si="2"/>
        <v>37.758399067816441</v>
      </c>
      <c r="V32" s="73">
        <v>36981</v>
      </c>
      <c r="W32" s="78">
        <v>1965.0299987792969</v>
      </c>
      <c r="X32" s="78">
        <v>72324.600021362305</v>
      </c>
      <c r="Y32" s="80">
        <v>2.7169593723282146</v>
      </c>
      <c r="AA32" s="73">
        <v>36981</v>
      </c>
      <c r="AB32" s="78">
        <v>11808.529991149902</v>
      </c>
      <c r="AC32" s="78">
        <v>110889.50497055054</v>
      </c>
      <c r="AD32" s="80">
        <v>10.648915778175718</v>
      </c>
      <c r="AF32" s="73">
        <v>36981</v>
      </c>
      <c r="AG32" s="78">
        <v>11827.799996376038</v>
      </c>
      <c r="AH32" s="78">
        <v>31324.950973510742</v>
      </c>
      <c r="AI32" s="80">
        <v>37.758399067816441</v>
      </c>
    </row>
    <row r="33" spans="1:35">
      <c r="A33" s="73">
        <v>37011</v>
      </c>
      <c r="B33" s="78">
        <v>412</v>
      </c>
      <c r="C33" s="78">
        <v>1375</v>
      </c>
      <c r="D33" s="79">
        <v>29.963636363636365</v>
      </c>
      <c r="E33" s="80">
        <f t="shared" si="0"/>
        <v>2.6260975289372492</v>
      </c>
      <c r="G33" s="73">
        <v>37011</v>
      </c>
      <c r="H33" s="78">
        <v>1057.3694970703125</v>
      </c>
      <c r="I33" s="78">
        <v>5191.8499984741211</v>
      </c>
      <c r="J33" s="79">
        <v>20.36594850354059</v>
      </c>
      <c r="K33" s="79">
        <f t="shared" si="1"/>
        <v>10.127259729569218</v>
      </c>
      <c r="M33" s="73">
        <v>37011</v>
      </c>
      <c r="N33" s="78">
        <v>1557.5970416259765</v>
      </c>
      <c r="O33" s="78">
        <v>3985.2399988174438</v>
      </c>
      <c r="P33" s="79">
        <v>39.084146552984727</v>
      </c>
      <c r="Q33" s="79">
        <f t="shared" si="2"/>
        <v>36.46137778706877</v>
      </c>
      <c r="V33" s="73">
        <v>37011</v>
      </c>
      <c r="W33" s="78">
        <v>1965.0299987792969</v>
      </c>
      <c r="X33" s="78">
        <v>74827.000030517578</v>
      </c>
      <c r="Y33" s="80">
        <v>2.6260975289372492</v>
      </c>
      <c r="AA33" s="73">
        <v>37011</v>
      </c>
      <c r="AB33" s="78">
        <v>11283.689994812012</v>
      </c>
      <c r="AC33" s="78">
        <v>111418.98495864868</v>
      </c>
      <c r="AD33" s="80">
        <v>10.127259729569218</v>
      </c>
      <c r="AF33" s="73">
        <v>37011</v>
      </c>
      <c r="AG33" s="78">
        <v>11318.069997131824</v>
      </c>
      <c r="AH33" s="78">
        <v>31041.257034301758</v>
      </c>
      <c r="AI33" s="80">
        <v>36.46137778706877</v>
      </c>
    </row>
    <row r="34" spans="1:35">
      <c r="A34" s="73">
        <v>37042</v>
      </c>
      <c r="B34" s="78">
        <v>223</v>
      </c>
      <c r="C34" s="78">
        <v>1075</v>
      </c>
      <c r="D34" s="79">
        <v>20.744186046511629</v>
      </c>
      <c r="E34" s="80">
        <f t="shared" si="0"/>
        <v>2.2429381529260661</v>
      </c>
      <c r="G34" s="73">
        <v>37042</v>
      </c>
      <c r="H34" s="78">
        <v>1228.5564965820313</v>
      </c>
      <c r="I34" s="78">
        <v>6013.120002746582</v>
      </c>
      <c r="J34" s="79">
        <v>20.431265233703463</v>
      </c>
      <c r="K34" s="79">
        <f t="shared" si="1"/>
        <v>11.397263497081282</v>
      </c>
      <c r="M34" s="73">
        <v>37042</v>
      </c>
      <c r="N34" s="78">
        <v>1476.0665415954591</v>
      </c>
      <c r="O34" s="78">
        <v>4878.2399988174438</v>
      </c>
      <c r="P34" s="79">
        <v>30.258177989465032</v>
      </c>
      <c r="Q34" s="79">
        <f t="shared" si="2"/>
        <v>37.011524873831192</v>
      </c>
      <c r="V34" s="73">
        <v>37042</v>
      </c>
      <c r="W34" s="78">
        <v>1665.0299987792969</v>
      </c>
      <c r="X34" s="78">
        <v>74234.325035095215</v>
      </c>
      <c r="Y34" s="80">
        <v>2.2429381529260661</v>
      </c>
      <c r="AA34" s="73">
        <v>37042</v>
      </c>
      <c r="AB34" s="78">
        <v>12529.110000610352</v>
      </c>
      <c r="AC34" s="78">
        <v>109930.86194610596</v>
      </c>
      <c r="AD34" s="80">
        <v>11.397263497081282</v>
      </c>
      <c r="AF34" s="73">
        <v>37042</v>
      </c>
      <c r="AG34" s="78">
        <v>12011.069997131824</v>
      </c>
      <c r="AH34" s="78">
        <v>32452.243019104004</v>
      </c>
      <c r="AI34" s="80">
        <v>37.011524873831192</v>
      </c>
    </row>
    <row r="35" spans="1:35">
      <c r="A35" s="73">
        <v>37072</v>
      </c>
      <c r="B35" s="78">
        <v>223</v>
      </c>
      <c r="C35" s="78">
        <v>1075</v>
      </c>
      <c r="D35" s="79">
        <v>20.744186046511629</v>
      </c>
      <c r="E35" s="80">
        <f t="shared" si="0"/>
        <v>2.3284841808376999</v>
      </c>
      <c r="G35" s="73">
        <v>37072</v>
      </c>
      <c r="H35" s="78">
        <v>1172.6757495117188</v>
      </c>
      <c r="I35" s="78">
        <v>5982.4700088500977</v>
      </c>
      <c r="J35" s="79">
        <v>19.601865914529192</v>
      </c>
      <c r="K35" s="79">
        <f t="shared" si="1"/>
        <v>10.980586425412877</v>
      </c>
      <c r="M35" s="73">
        <v>37072</v>
      </c>
      <c r="N35" s="78">
        <v>746.85613815307613</v>
      </c>
      <c r="O35" s="78">
        <v>4063.9599990844727</v>
      </c>
      <c r="P35" s="79">
        <v>18.377546489663473</v>
      </c>
      <c r="Q35" s="79">
        <f t="shared" si="2"/>
        <v>33.977246238487929</v>
      </c>
      <c r="V35" s="73">
        <v>37072</v>
      </c>
      <c r="W35" s="78">
        <v>1665.0299987792969</v>
      </c>
      <c r="X35" s="78">
        <v>71507.035026550293</v>
      </c>
      <c r="Y35" s="80">
        <v>2.3284841808376999</v>
      </c>
      <c r="AA35" s="73">
        <v>37072</v>
      </c>
      <c r="AB35" s="78">
        <v>12498.460006713867</v>
      </c>
      <c r="AC35" s="78">
        <v>113823.24697875977</v>
      </c>
      <c r="AD35" s="80">
        <v>10.980586425412877</v>
      </c>
      <c r="AF35" s="73">
        <v>37072</v>
      </c>
      <c r="AG35" s="78">
        <v>10685.599994957447</v>
      </c>
      <c r="AH35" s="78">
        <v>31449.282028198242</v>
      </c>
      <c r="AI35" s="80">
        <v>33.977246238487929</v>
      </c>
    </row>
    <row r="36" spans="1:35">
      <c r="A36" s="73">
        <v>37103</v>
      </c>
      <c r="B36" s="78">
        <v>322.25</v>
      </c>
      <c r="C36" s="78">
        <v>1650</v>
      </c>
      <c r="D36" s="79">
        <v>19.530303030303031</v>
      </c>
      <c r="E36" s="80">
        <f t="shared" si="0"/>
        <v>2.9820161514752939</v>
      </c>
      <c r="G36" s="73">
        <v>37103</v>
      </c>
      <c r="H36" s="78">
        <v>1578.6041601562499</v>
      </c>
      <c r="I36" s="78">
        <v>9418.3199844360352</v>
      </c>
      <c r="J36" s="79">
        <v>16.760995196223163</v>
      </c>
      <c r="K36" s="79">
        <f t="shared" si="1"/>
        <v>12.826947682910433</v>
      </c>
      <c r="M36" s="73">
        <v>37103</v>
      </c>
      <c r="N36" s="78">
        <v>530.36613815307612</v>
      </c>
      <c r="O36" s="78">
        <v>2682.9599990844727</v>
      </c>
      <c r="P36" s="79">
        <v>19.767948025093819</v>
      </c>
      <c r="Q36" s="79">
        <f t="shared" si="2"/>
        <v>37.800130096278018</v>
      </c>
      <c r="V36" s="73">
        <v>37103</v>
      </c>
      <c r="W36" s="78">
        <v>2240.0299987792969</v>
      </c>
      <c r="X36" s="78">
        <v>75117.970024108887</v>
      </c>
      <c r="Y36" s="80">
        <v>2.9820161514752939</v>
      </c>
      <c r="AA36" s="73">
        <v>37103</v>
      </c>
      <c r="AB36" s="78">
        <v>15473.509986877441</v>
      </c>
      <c r="AC36" s="78">
        <v>120632.82995605469</v>
      </c>
      <c r="AD36" s="80">
        <v>12.826947682910433</v>
      </c>
      <c r="AF36" s="73">
        <v>37103</v>
      </c>
      <c r="AG36" s="78">
        <v>10682.089985191822</v>
      </c>
      <c r="AH36" s="78">
        <v>28259.400054931641</v>
      </c>
      <c r="AI36" s="80">
        <v>37.800130096278018</v>
      </c>
    </row>
    <row r="37" spans="1:35">
      <c r="A37" s="73">
        <v>37134</v>
      </c>
      <c r="B37" s="78">
        <v>322.25</v>
      </c>
      <c r="C37" s="78">
        <v>1650</v>
      </c>
      <c r="D37" s="79">
        <v>19.530303030303031</v>
      </c>
      <c r="E37" s="80">
        <f t="shared" si="0"/>
        <v>2.916186472470903</v>
      </c>
      <c r="G37" s="73">
        <v>37134</v>
      </c>
      <c r="H37" s="78">
        <v>1415.5791601562501</v>
      </c>
      <c r="I37" s="78">
        <v>9408.3199844360352</v>
      </c>
      <c r="J37" s="79">
        <v>15.046035450516241</v>
      </c>
      <c r="K37" s="79">
        <f t="shared" si="1"/>
        <v>12.89501548930318</v>
      </c>
      <c r="M37" s="73">
        <v>37134</v>
      </c>
      <c r="N37" s="78">
        <v>787.81593826293943</v>
      </c>
      <c r="O37" s="78">
        <v>3562.120002746582</v>
      </c>
      <c r="P37" s="79">
        <v>22.116490675650788</v>
      </c>
      <c r="Q37" s="79">
        <f t="shared" si="2"/>
        <v>41.141902585068003</v>
      </c>
      <c r="V37" s="73">
        <v>37134</v>
      </c>
      <c r="W37" s="78">
        <v>2240.0299987792969</v>
      </c>
      <c r="X37" s="78">
        <v>76813.674980163574</v>
      </c>
      <c r="Y37" s="80">
        <v>2.916186472470903</v>
      </c>
      <c r="AA37" s="73">
        <v>37134</v>
      </c>
      <c r="AB37" s="78">
        <v>15625.219985961914</v>
      </c>
      <c r="AC37" s="78">
        <v>121172.55693817139</v>
      </c>
      <c r="AD37" s="80">
        <v>12.89501548930318</v>
      </c>
      <c r="AF37" s="73">
        <v>37134</v>
      </c>
      <c r="AG37" s="78">
        <v>11786.249988853931</v>
      </c>
      <c r="AH37" s="78">
        <v>28647.800048828125</v>
      </c>
      <c r="AI37" s="80">
        <v>41.141902585068003</v>
      </c>
    </row>
    <row r="38" spans="1:35">
      <c r="A38" s="73">
        <v>37164</v>
      </c>
      <c r="B38" s="78">
        <v>190.25</v>
      </c>
      <c r="C38" s="78">
        <v>1350</v>
      </c>
      <c r="D38" s="79">
        <v>14.092592592592593</v>
      </c>
      <c r="E38" s="80">
        <f t="shared" si="0"/>
        <v>2.2628485099405231</v>
      </c>
      <c r="G38" s="73">
        <v>37164</v>
      </c>
      <c r="H38" s="78">
        <v>1522.5791601562501</v>
      </c>
      <c r="I38" s="78">
        <v>9608.3199844360352</v>
      </c>
      <c r="J38" s="79">
        <v>15.846466006779421</v>
      </c>
      <c r="K38" s="79">
        <f t="shared" si="1"/>
        <v>12.627862597074721</v>
      </c>
      <c r="M38" s="73">
        <v>37164</v>
      </c>
      <c r="N38" s="78">
        <v>784.81593826293943</v>
      </c>
      <c r="O38" s="78">
        <v>3562.120002746582</v>
      </c>
      <c r="P38" s="79">
        <v>22.032271165985566</v>
      </c>
      <c r="Q38" s="79">
        <f t="shared" si="2"/>
        <v>41.081614551179172</v>
      </c>
      <c r="V38" s="73">
        <v>37164</v>
      </c>
      <c r="W38" s="78">
        <v>1815.0299987792969</v>
      </c>
      <c r="X38" s="78">
        <v>80209.965042114258</v>
      </c>
      <c r="Y38" s="80">
        <v>2.2628485099405231</v>
      </c>
      <c r="AA38" s="73">
        <v>37164</v>
      </c>
      <c r="AB38" s="78">
        <v>15688.769981384277</v>
      </c>
      <c r="AC38" s="78">
        <v>124239.31493377686</v>
      </c>
      <c r="AD38" s="80">
        <v>12.627862597074721</v>
      </c>
      <c r="AF38" s="73">
        <v>37164</v>
      </c>
      <c r="AG38" s="78">
        <v>12455.39999037981</v>
      </c>
      <c r="AH38" s="78">
        <v>30318.672054290771</v>
      </c>
      <c r="AI38" s="80">
        <v>41.081614551179172</v>
      </c>
    </row>
    <row r="39" spans="1:35">
      <c r="A39" s="73">
        <v>37195</v>
      </c>
      <c r="B39" s="78">
        <v>351.53750000000002</v>
      </c>
      <c r="C39" s="78">
        <v>3005</v>
      </c>
      <c r="D39" s="79">
        <v>11.698419301164725</v>
      </c>
      <c r="E39" s="80">
        <f t="shared" si="0"/>
        <v>4.2200449030097325</v>
      </c>
      <c r="G39" s="73">
        <v>37195</v>
      </c>
      <c r="H39" s="78">
        <v>1448.36916015625</v>
      </c>
      <c r="I39" s="78">
        <v>9689.3199844360352</v>
      </c>
      <c r="J39" s="79">
        <v>14.948099169836139</v>
      </c>
      <c r="K39" s="79">
        <f t="shared" si="1"/>
        <v>10.38506668754528</v>
      </c>
      <c r="M39" s="73">
        <v>37195</v>
      </c>
      <c r="N39" s="78">
        <v>565.22468826293948</v>
      </c>
      <c r="O39" s="78">
        <v>3612.620002746582</v>
      </c>
      <c r="P39" s="79">
        <v>15.645838417359524</v>
      </c>
      <c r="Q39" s="79">
        <f t="shared" si="2"/>
        <v>43.911730866538093</v>
      </c>
      <c r="V39" s="73">
        <v>37195</v>
      </c>
      <c r="W39" s="78">
        <v>3470.0299987792969</v>
      </c>
      <c r="X39" s="78">
        <v>82227.324081420898</v>
      </c>
      <c r="Y39" s="80">
        <v>4.2200449030097325</v>
      </c>
      <c r="AA39" s="73">
        <v>37195</v>
      </c>
      <c r="AB39" s="78">
        <v>13657.589988708496</v>
      </c>
      <c r="AC39" s="78">
        <v>131511.81787872314</v>
      </c>
      <c r="AD39" s="80">
        <v>10.38506668754528</v>
      </c>
      <c r="AF39" s="73">
        <v>37195</v>
      </c>
      <c r="AG39" s="78">
        <v>14618.079983055592</v>
      </c>
      <c r="AH39" s="78">
        <v>33289.692058563232</v>
      </c>
      <c r="AI39" s="80">
        <v>43.911730866538093</v>
      </c>
    </row>
    <row r="40" spans="1:35">
      <c r="A40" s="73">
        <v>37225</v>
      </c>
      <c r="B40" s="78">
        <v>366.53750000000002</v>
      </c>
      <c r="C40" s="78">
        <v>3305</v>
      </c>
      <c r="D40" s="79">
        <v>11.090393343419063</v>
      </c>
      <c r="E40" s="80">
        <f t="shared" si="0"/>
        <v>4.2529447789478461</v>
      </c>
      <c r="G40" s="73">
        <v>37225</v>
      </c>
      <c r="H40" s="78">
        <v>2088.5404052734375</v>
      </c>
      <c r="I40" s="78">
        <v>14790.219947814941</v>
      </c>
      <c r="J40" s="79">
        <v>14.121090914418698</v>
      </c>
      <c r="K40" s="79">
        <f t="shared" si="1"/>
        <v>13.739267197804365</v>
      </c>
      <c r="M40" s="73">
        <v>37225</v>
      </c>
      <c r="N40" s="78">
        <v>330.27349685668946</v>
      </c>
      <c r="O40" s="78">
        <v>3194.620002746582</v>
      </c>
      <c r="P40" s="79">
        <v>10.338428250393976</v>
      </c>
      <c r="Q40" s="79">
        <f t="shared" si="2"/>
        <v>44.001757774444592</v>
      </c>
      <c r="V40" s="73">
        <v>37225</v>
      </c>
      <c r="W40" s="78">
        <v>3479.0299987792969</v>
      </c>
      <c r="X40" s="78">
        <v>81802.849075317383</v>
      </c>
      <c r="Y40" s="80">
        <v>4.2529447789478461</v>
      </c>
      <c r="AA40" s="73">
        <v>37225</v>
      </c>
      <c r="AB40" s="78">
        <v>18603.519950866699</v>
      </c>
      <c r="AC40" s="78">
        <v>135404.01888275146</v>
      </c>
      <c r="AD40" s="80">
        <v>13.739267197804365</v>
      </c>
      <c r="AF40" s="73">
        <v>37225</v>
      </c>
      <c r="AG40" s="78">
        <v>13584.579983055592</v>
      </c>
      <c r="AH40" s="78">
        <v>30872.812065124512</v>
      </c>
      <c r="AI40" s="80">
        <v>44.001757774444592</v>
      </c>
    </row>
    <row r="41" spans="1:35">
      <c r="A41" s="73">
        <v>37256</v>
      </c>
      <c r="B41" s="78">
        <v>366.53750000000002</v>
      </c>
      <c r="C41" s="78">
        <v>3305</v>
      </c>
      <c r="D41" s="79">
        <v>11.090393343419063</v>
      </c>
      <c r="E41" s="80">
        <f t="shared" si="0"/>
        <v>4.3051420191350136</v>
      </c>
      <c r="G41" s="73">
        <v>37256</v>
      </c>
      <c r="H41" s="78">
        <v>2408.2576049804688</v>
      </c>
      <c r="I41" s="78">
        <v>15888.219947814941</v>
      </c>
      <c r="J41" s="79">
        <v>15.157504194242156</v>
      </c>
      <c r="K41" s="79">
        <f t="shared" si="1"/>
        <v>15.552334554257063</v>
      </c>
      <c r="M41" s="73">
        <v>37256</v>
      </c>
      <c r="N41" s="78">
        <v>312.77349685668946</v>
      </c>
      <c r="O41" s="78">
        <v>2944.620002746582</v>
      </c>
      <c r="P41" s="79">
        <v>10.621862806234804</v>
      </c>
      <c r="Q41" s="79">
        <f t="shared" si="2"/>
        <v>42.552240989089753</v>
      </c>
      <c r="V41" s="73">
        <v>37256</v>
      </c>
      <c r="W41" s="78">
        <v>3479.0299987792969</v>
      </c>
      <c r="X41" s="78">
        <v>80811.0390625</v>
      </c>
      <c r="Y41" s="80">
        <v>4.3051420191350136</v>
      </c>
      <c r="AA41" s="73">
        <v>37256</v>
      </c>
      <c r="AB41" s="78">
        <v>20985.209953308105</v>
      </c>
      <c r="AC41" s="78">
        <v>134932.8609161377</v>
      </c>
      <c r="AD41" s="80">
        <v>15.552334554257063</v>
      </c>
      <c r="AF41" s="73">
        <v>37256</v>
      </c>
      <c r="AG41" s="78">
        <v>13089.579983055592</v>
      </c>
      <c r="AH41" s="78">
        <v>30761.200065612793</v>
      </c>
      <c r="AI41" s="80">
        <v>42.552240989089753</v>
      </c>
    </row>
    <row r="42" spans="1:35">
      <c r="A42" s="73">
        <v>37287</v>
      </c>
      <c r="B42" s="78">
        <v>819.28750000000002</v>
      </c>
      <c r="C42" s="78">
        <v>4605</v>
      </c>
      <c r="D42" s="79">
        <v>17.791259500542889</v>
      </c>
      <c r="E42" s="80">
        <f t="shared" si="0"/>
        <v>6.0120334022697675</v>
      </c>
      <c r="G42" s="73">
        <v>37287</v>
      </c>
      <c r="H42" s="78">
        <v>3104.988107910156</v>
      </c>
      <c r="I42" s="78">
        <v>17891.36994934082</v>
      </c>
      <c r="J42" s="79">
        <v>17.354669411576026</v>
      </c>
      <c r="K42" s="79">
        <f t="shared" si="1"/>
        <v>18.01561450684494</v>
      </c>
      <c r="M42" s="73">
        <v>37287</v>
      </c>
      <c r="N42" s="78">
        <v>370.04299392700193</v>
      </c>
      <c r="O42" s="78">
        <v>3066.4700012207031</v>
      </c>
      <c r="P42" s="79">
        <v>12.067393249557142</v>
      </c>
      <c r="Q42" s="79">
        <f t="shared" si="2"/>
        <v>40.43987251272587</v>
      </c>
      <c r="V42" s="73">
        <v>37287</v>
      </c>
      <c r="W42" s="78">
        <v>4879.0299987792969</v>
      </c>
      <c r="X42" s="78">
        <v>81154.406044006348</v>
      </c>
      <c r="Y42" s="80">
        <v>6.0120334022697675</v>
      </c>
      <c r="AA42" s="73">
        <v>37287</v>
      </c>
      <c r="AB42" s="78">
        <v>24441.649955749512</v>
      </c>
      <c r="AC42" s="78">
        <v>135669.25483703613</v>
      </c>
      <c r="AD42" s="80">
        <v>18.01561450684494</v>
      </c>
      <c r="AF42" s="73">
        <v>37287</v>
      </c>
      <c r="AG42" s="78">
        <v>11949.249988853931</v>
      </c>
      <c r="AH42" s="78">
        <v>29548.189067840576</v>
      </c>
      <c r="AI42" s="80">
        <v>40.43987251272587</v>
      </c>
    </row>
    <row r="43" spans="1:35">
      <c r="A43" s="73">
        <v>37315</v>
      </c>
      <c r="B43" s="78">
        <v>819.28750000000002</v>
      </c>
      <c r="C43" s="78">
        <v>4605</v>
      </c>
      <c r="D43" s="79">
        <v>17.791259500542889</v>
      </c>
      <c r="E43" s="80">
        <f t="shared" si="0"/>
        <v>5.8083604006621732</v>
      </c>
      <c r="G43" s="73">
        <v>37315</v>
      </c>
      <c r="H43" s="78">
        <v>3204.8221093749999</v>
      </c>
      <c r="I43" s="78">
        <v>18460.819961547852</v>
      </c>
      <c r="J43" s="79">
        <v>17.360128726948979</v>
      </c>
      <c r="K43" s="79">
        <f t="shared" si="1"/>
        <v>17.734422373005728</v>
      </c>
      <c r="M43" s="73">
        <v>37315</v>
      </c>
      <c r="N43" s="78">
        <v>425.92019607543943</v>
      </c>
      <c r="O43" s="78">
        <v>4247.9300231933594</v>
      </c>
      <c r="P43" s="79">
        <v>10.02653513005038</v>
      </c>
      <c r="Q43" s="79">
        <f t="shared" si="2"/>
        <v>47.775650569358604</v>
      </c>
      <c r="V43" s="73">
        <v>37315</v>
      </c>
      <c r="W43" s="78">
        <v>4879.0299987792969</v>
      </c>
      <c r="X43" s="78">
        <v>84000.125030517578</v>
      </c>
      <c r="Y43" s="80">
        <v>5.8083604006621732</v>
      </c>
      <c r="AA43" s="73">
        <v>37315</v>
      </c>
      <c r="AB43" s="78">
        <v>24600.649971008301</v>
      </c>
      <c r="AC43" s="78">
        <v>138716.95087432861</v>
      </c>
      <c r="AD43" s="80">
        <v>17.734422373005728</v>
      </c>
      <c r="AF43" s="73">
        <v>37315</v>
      </c>
      <c r="AG43" s="78">
        <v>13645.710010826588</v>
      </c>
      <c r="AH43" s="78">
        <v>28562.060062408447</v>
      </c>
      <c r="AI43" s="80">
        <v>47.775650569358604</v>
      </c>
    </row>
    <row r="44" spans="1:35">
      <c r="A44" s="73">
        <v>37346</v>
      </c>
      <c r="B44" s="78">
        <v>819.28750000000002</v>
      </c>
      <c r="C44" s="78">
        <v>4605</v>
      </c>
      <c r="D44" s="79">
        <v>17.791259500542889</v>
      </c>
      <c r="E44" s="80">
        <f t="shared" si="0"/>
        <v>5.9243892581349993</v>
      </c>
      <c r="G44" s="73">
        <v>37346</v>
      </c>
      <c r="H44" s="78">
        <v>3638.7876086425781</v>
      </c>
      <c r="I44" s="78">
        <v>21430.719955444336</v>
      </c>
      <c r="J44" s="79">
        <v>16.979306417179735</v>
      </c>
      <c r="K44" s="79">
        <f t="shared" si="1"/>
        <v>19.264825275919993</v>
      </c>
      <c r="M44" s="73">
        <v>37346</v>
      </c>
      <c r="N44" s="78">
        <v>875.17019607543943</v>
      </c>
      <c r="O44" s="78">
        <v>5397.9300231933594</v>
      </c>
      <c r="P44" s="79">
        <v>16.213070423571327</v>
      </c>
      <c r="Q44" s="79">
        <f t="shared" si="2"/>
        <v>47.833690439712427</v>
      </c>
      <c r="V44" s="73">
        <v>37346</v>
      </c>
      <c r="W44" s="78">
        <v>5179.0299987792969</v>
      </c>
      <c r="X44" s="78">
        <v>87418.800033569336</v>
      </c>
      <c r="Y44" s="80">
        <v>5.9243892581349993</v>
      </c>
      <c r="AA44" s="73">
        <v>37346</v>
      </c>
      <c r="AB44" s="78">
        <v>28087.52995711565</v>
      </c>
      <c r="AC44" s="78">
        <v>145796.96184539795</v>
      </c>
      <c r="AD44" s="80">
        <v>19.264825275919993</v>
      </c>
      <c r="AF44" s="73">
        <v>37346</v>
      </c>
      <c r="AG44" s="78">
        <v>14366.660011291504</v>
      </c>
      <c r="AH44" s="78">
        <v>30034.60506439209</v>
      </c>
      <c r="AI44" s="80">
        <v>47.833690439712427</v>
      </c>
    </row>
    <row r="45" spans="1:35">
      <c r="A45" s="73">
        <v>37376</v>
      </c>
      <c r="B45" s="78">
        <v>819.28750000000002</v>
      </c>
      <c r="C45" s="78">
        <v>4605</v>
      </c>
      <c r="D45" s="79">
        <v>17.791259500542889</v>
      </c>
      <c r="E45" s="80">
        <f t="shared" si="0"/>
        <v>5.8305660134349155</v>
      </c>
      <c r="G45" s="73">
        <v>37376</v>
      </c>
      <c r="H45" s="78">
        <v>5405.5561096191404</v>
      </c>
      <c r="I45" s="78">
        <v>27663.119964599609</v>
      </c>
      <c r="J45" s="79">
        <v>19.540659609388278</v>
      </c>
      <c r="K45" s="79">
        <f t="shared" si="1"/>
        <v>24.157188567362283</v>
      </c>
      <c r="M45" s="73">
        <v>37376</v>
      </c>
      <c r="N45" s="78">
        <v>910.17019607543943</v>
      </c>
      <c r="O45" s="78">
        <v>5747.9300231933594</v>
      </c>
      <c r="P45" s="79">
        <v>15.834747333437074</v>
      </c>
      <c r="Q45" s="79">
        <f t="shared" si="2"/>
        <v>46.710235643273094</v>
      </c>
      <c r="V45" s="73">
        <v>37376</v>
      </c>
      <c r="W45" s="78">
        <v>5179.0299987792969</v>
      </c>
      <c r="X45" s="78">
        <v>88825.510025024414</v>
      </c>
      <c r="Y45" s="80">
        <v>5.8305660134349155</v>
      </c>
      <c r="AA45" s="73">
        <v>37376</v>
      </c>
      <c r="AB45" s="78">
        <v>35340.980003356934</v>
      </c>
      <c r="AC45" s="78">
        <v>146295.91479492188</v>
      </c>
      <c r="AD45" s="80">
        <v>24.157188567362283</v>
      </c>
      <c r="AF45" s="73">
        <v>37376</v>
      </c>
      <c r="AG45" s="78">
        <v>14116.660011291504</v>
      </c>
      <c r="AH45" s="78">
        <v>30221.77006149292</v>
      </c>
      <c r="AI45" s="80">
        <v>46.710235643273094</v>
      </c>
    </row>
    <row r="46" spans="1:35">
      <c r="A46" s="73">
        <v>37407</v>
      </c>
      <c r="B46" s="78">
        <v>845.41250000000002</v>
      </c>
      <c r="C46" s="78">
        <v>4880</v>
      </c>
      <c r="D46" s="79">
        <v>17.324026639344261</v>
      </c>
      <c r="E46" s="80">
        <f t="shared" si="0"/>
        <v>6.0996514473599914</v>
      </c>
      <c r="G46" s="73">
        <v>37407</v>
      </c>
      <c r="H46" s="78">
        <v>8356.8236096191413</v>
      </c>
      <c r="I46" s="78">
        <v>30977.119964599609</v>
      </c>
      <c r="J46" s="79">
        <v>26.97740661226495</v>
      </c>
      <c r="K46" s="79">
        <f t="shared" si="1"/>
        <v>26.501167996313711</v>
      </c>
      <c r="M46" s="73">
        <v>37407</v>
      </c>
      <c r="N46" s="78">
        <v>961.92019607543943</v>
      </c>
      <c r="O46" s="78">
        <v>6722.9300231933594</v>
      </c>
      <c r="P46" s="79">
        <v>14.308050102513665</v>
      </c>
      <c r="Q46" s="79">
        <f t="shared" si="2"/>
        <v>45.520274549833196</v>
      </c>
      <c r="V46" s="73">
        <v>37407</v>
      </c>
      <c r="W46" s="78">
        <v>5454.0299987792969</v>
      </c>
      <c r="X46" s="78">
        <v>89415.437026977539</v>
      </c>
      <c r="Y46" s="80">
        <v>6.0996514473599914</v>
      </c>
      <c r="AA46" s="73">
        <v>37407</v>
      </c>
      <c r="AB46" s="78">
        <v>38942.219993591309</v>
      </c>
      <c r="AC46" s="78">
        <v>146945.29689788818</v>
      </c>
      <c r="AD46" s="80">
        <v>26.501167996313711</v>
      </c>
      <c r="AF46" s="73">
        <v>37407</v>
      </c>
      <c r="AG46" s="78">
        <v>13703.550010681152</v>
      </c>
      <c r="AH46" s="78">
        <v>30104.278030395508</v>
      </c>
      <c r="AI46" s="80">
        <v>45.520274549833196</v>
      </c>
    </row>
    <row r="47" spans="1:35">
      <c r="A47" s="73">
        <v>37437</v>
      </c>
      <c r="B47" s="78">
        <v>1178.1624999999999</v>
      </c>
      <c r="C47" s="78">
        <v>6080</v>
      </c>
      <c r="D47" s="79">
        <v>19.377672697368421</v>
      </c>
      <c r="E47" s="80">
        <f t="shared" si="0"/>
        <v>7.3928406870877401</v>
      </c>
      <c r="G47" s="73">
        <v>37437</v>
      </c>
      <c r="H47" s="78">
        <v>8653.6621057128905</v>
      </c>
      <c r="I47" s="78">
        <v>32494.769958496094</v>
      </c>
      <c r="J47" s="79">
        <v>26.630938199488011</v>
      </c>
      <c r="K47" s="79">
        <f t="shared" si="1"/>
        <v>27.558078749157144</v>
      </c>
      <c r="M47" s="73">
        <v>37437</v>
      </c>
      <c r="N47" s="78">
        <v>1000.1701960754394</v>
      </c>
      <c r="O47" s="78">
        <v>6807.9300231933594</v>
      </c>
      <c r="P47" s="79">
        <v>14.691252593197117</v>
      </c>
      <c r="Q47" s="79">
        <f t="shared" si="2"/>
        <v>46.093320185934026</v>
      </c>
      <c r="V47" s="73">
        <v>37437</v>
      </c>
      <c r="W47" s="78">
        <v>6480</v>
      </c>
      <c r="X47" s="78">
        <v>87652.369018554688</v>
      </c>
      <c r="Y47" s="80">
        <v>7.3928406870877401</v>
      </c>
      <c r="AA47" s="73">
        <v>37437</v>
      </c>
      <c r="AB47" s="78">
        <v>41258.89998626709</v>
      </c>
      <c r="AC47" s="78">
        <v>149716.16984558105</v>
      </c>
      <c r="AD47" s="80">
        <v>27.558078749157144</v>
      </c>
      <c r="AF47" s="73">
        <v>37437</v>
      </c>
      <c r="AG47" s="78">
        <v>14188.550010681152</v>
      </c>
      <c r="AH47" s="78">
        <v>30782.226043701172</v>
      </c>
      <c r="AI47" s="80">
        <v>46.093320185934026</v>
      </c>
    </row>
    <row r="48" spans="1:35">
      <c r="A48" s="73">
        <v>37468</v>
      </c>
      <c r="B48" s="78">
        <v>1243.1624999999999</v>
      </c>
      <c r="C48" s="78">
        <v>6180</v>
      </c>
      <c r="D48" s="79">
        <v>20.115898058252426</v>
      </c>
      <c r="E48" s="80">
        <f t="shared" si="0"/>
        <v>7.8170476941390792</v>
      </c>
      <c r="G48" s="73">
        <v>37468</v>
      </c>
      <c r="H48" s="78">
        <v>9133.7121057128898</v>
      </c>
      <c r="I48" s="78">
        <v>34894.019958496094</v>
      </c>
      <c r="J48" s="79">
        <v>26.175579989284063</v>
      </c>
      <c r="K48" s="79">
        <f t="shared" si="1"/>
        <v>28.745557058007272</v>
      </c>
      <c r="M48" s="73">
        <v>37468</v>
      </c>
      <c r="N48" s="78">
        <v>1018.1701960754394</v>
      </c>
      <c r="O48" s="78">
        <v>7107.9300231933594</v>
      </c>
      <c r="P48" s="79">
        <v>14.324426278158674</v>
      </c>
      <c r="Q48" s="79">
        <f t="shared" si="2"/>
        <v>46.246128821253542</v>
      </c>
      <c r="V48" s="73">
        <v>37468</v>
      </c>
      <c r="W48" s="78">
        <v>6884.0499877929688</v>
      </c>
      <c r="X48" s="78">
        <v>88064.577026367188</v>
      </c>
      <c r="Y48" s="80">
        <v>7.8170476941390792</v>
      </c>
      <c r="AA48" s="73">
        <v>37468</v>
      </c>
      <c r="AB48" s="78">
        <v>43684.119987487793</v>
      </c>
      <c r="AC48" s="78">
        <v>151968.24990844727</v>
      </c>
      <c r="AD48" s="80">
        <v>28.745557058007272</v>
      </c>
      <c r="AF48" s="73">
        <v>37468</v>
      </c>
      <c r="AG48" s="78">
        <v>14857.430009454489</v>
      </c>
      <c r="AH48" s="78">
        <v>32126.862049102783</v>
      </c>
      <c r="AI48" s="80">
        <v>46.246128821253542</v>
      </c>
    </row>
    <row r="49" spans="1:35">
      <c r="A49" s="73">
        <v>37499</v>
      </c>
      <c r="B49" s="78">
        <v>1167.1624999999999</v>
      </c>
      <c r="C49" s="78">
        <v>5705</v>
      </c>
      <c r="D49" s="79">
        <v>20.458588957055216</v>
      </c>
      <c r="E49" s="80">
        <f t="shared" si="0"/>
        <v>7.4152701912522589</v>
      </c>
      <c r="G49" s="73">
        <v>37499</v>
      </c>
      <c r="H49" s="78">
        <v>9414.7178527832039</v>
      </c>
      <c r="I49" s="78">
        <v>37574.669952392578</v>
      </c>
      <c r="J49" s="79">
        <v>25.056022753391392</v>
      </c>
      <c r="K49" s="79">
        <f t="shared" si="1"/>
        <v>29.537940366614286</v>
      </c>
      <c r="M49" s="73">
        <v>37499</v>
      </c>
      <c r="N49" s="78">
        <v>1069.4144490051269</v>
      </c>
      <c r="O49" s="78">
        <v>7252.280029296875</v>
      </c>
      <c r="P49" s="79">
        <v>14.745906731194012</v>
      </c>
      <c r="Q49" s="79">
        <f t="shared" si="2"/>
        <v>43.106867356373748</v>
      </c>
      <c r="V49" s="73">
        <v>37499</v>
      </c>
      <c r="W49" s="78">
        <v>6409.0499877929688</v>
      </c>
      <c r="X49" s="78">
        <v>86430.431022644043</v>
      </c>
      <c r="Y49" s="80">
        <v>7.4152701912522589</v>
      </c>
      <c r="AA49" s="73">
        <v>37499</v>
      </c>
      <c r="AB49" s="78">
        <v>45965.119981378317</v>
      </c>
      <c r="AC49" s="78">
        <v>155613.82889556885</v>
      </c>
      <c r="AD49" s="80">
        <v>29.537940366614286</v>
      </c>
      <c r="AF49" s="73">
        <v>37499</v>
      </c>
      <c r="AG49" s="78">
        <v>14349.930015563965</v>
      </c>
      <c r="AH49" s="78">
        <v>33289.197048187256</v>
      </c>
      <c r="AI49" s="80">
        <v>43.106867356373748</v>
      </c>
    </row>
    <row r="50" spans="1:35">
      <c r="A50" s="73">
        <v>37529</v>
      </c>
      <c r="B50" s="78">
        <v>1165.2874999999999</v>
      </c>
      <c r="C50" s="78">
        <v>5530</v>
      </c>
      <c r="D50" s="79">
        <v>21.072106690777577</v>
      </c>
      <c r="E50" s="80">
        <f t="shared" si="0"/>
        <v>6.9658001135768348</v>
      </c>
      <c r="G50" s="73">
        <v>37529</v>
      </c>
      <c r="H50" s="78">
        <v>10111.134837646485</v>
      </c>
      <c r="I50" s="78">
        <v>37889.659957885742</v>
      </c>
      <c r="J50" s="79">
        <v>26.685736554207622</v>
      </c>
      <c r="K50" s="79">
        <f t="shared" si="1"/>
        <v>30.70015109811257</v>
      </c>
      <c r="M50" s="73">
        <v>37529</v>
      </c>
      <c r="N50" s="78">
        <v>1231.1783625793457</v>
      </c>
      <c r="O50" s="78">
        <v>9785.2800064086914</v>
      </c>
      <c r="P50" s="79">
        <v>12.581943099972692</v>
      </c>
      <c r="Q50" s="79">
        <f t="shared" si="2"/>
        <v>47.932774255737868</v>
      </c>
      <c r="V50" s="73">
        <v>37529</v>
      </c>
      <c r="W50" s="78">
        <v>6234.0499877929688</v>
      </c>
      <c r="X50" s="78">
        <v>89495.103019714355</v>
      </c>
      <c r="Y50" s="80">
        <v>6.9658001135768348</v>
      </c>
      <c r="AA50" s="73">
        <v>37529</v>
      </c>
      <c r="AB50" s="78">
        <v>46890.109986871481</v>
      </c>
      <c r="AC50" s="78">
        <v>152735.76288604736</v>
      </c>
      <c r="AD50" s="80">
        <v>30.70015109811257</v>
      </c>
      <c r="AF50" s="73">
        <v>37529</v>
      </c>
      <c r="AG50" s="78">
        <v>17428.130004882813</v>
      </c>
      <c r="AH50" s="78">
        <v>36359.527015686035</v>
      </c>
      <c r="AI50" s="80">
        <v>47.932774255737868</v>
      </c>
    </row>
    <row r="51" spans="1:35">
      <c r="A51" s="73">
        <v>37560</v>
      </c>
      <c r="B51" s="78">
        <v>1331.3375000000001</v>
      </c>
      <c r="C51" s="78">
        <v>5005</v>
      </c>
      <c r="D51" s="79">
        <v>26.600149850149851</v>
      </c>
      <c r="E51" s="80">
        <f t="shared" si="0"/>
        <v>6.477552842217678</v>
      </c>
      <c r="G51" s="73">
        <v>37560</v>
      </c>
      <c r="H51" s="78">
        <v>10016.034837646484</v>
      </c>
      <c r="I51" s="78">
        <v>37795.659957885742</v>
      </c>
      <c r="J51" s="79">
        <v>26.500489338741456</v>
      </c>
      <c r="K51" s="79">
        <f t="shared" si="1"/>
        <v>29.460530446425299</v>
      </c>
      <c r="M51" s="73">
        <v>37560</v>
      </c>
      <c r="N51" s="78">
        <v>1722.1211116027832</v>
      </c>
      <c r="O51" s="78">
        <v>11185.780006408691</v>
      </c>
      <c r="P51" s="79">
        <v>15.395628294281892</v>
      </c>
      <c r="Q51" s="79">
        <f t="shared" si="2"/>
        <v>48.328115341759087</v>
      </c>
      <c r="V51" s="73">
        <v>37560</v>
      </c>
      <c r="W51" s="78">
        <v>5856.8399810791016</v>
      </c>
      <c r="X51" s="78">
        <v>90417.47900390625</v>
      </c>
      <c r="Y51" s="80">
        <v>6.477552842217678</v>
      </c>
      <c r="AA51" s="73">
        <v>37560</v>
      </c>
      <c r="AB51" s="78">
        <v>47857.609986871481</v>
      </c>
      <c r="AC51" s="78">
        <v>162446.53189086914</v>
      </c>
      <c r="AD51" s="80">
        <v>29.460530446425299</v>
      </c>
      <c r="AF51" s="73">
        <v>37560</v>
      </c>
      <c r="AG51" s="78">
        <v>19757.200004577637</v>
      </c>
      <c r="AH51" s="78">
        <v>40881.379016876221</v>
      </c>
      <c r="AI51" s="80">
        <v>48.328115341759087</v>
      </c>
    </row>
    <row r="52" spans="1:35">
      <c r="A52" s="73">
        <v>37590</v>
      </c>
      <c r="B52" s="78">
        <v>1130.0875000000001</v>
      </c>
      <c r="C52" s="78">
        <v>2905</v>
      </c>
      <c r="D52" s="79">
        <v>38.901462994836486</v>
      </c>
      <c r="E52" s="80">
        <f t="shared" si="0"/>
        <v>4.1966864638897805</v>
      </c>
      <c r="G52" s="73">
        <v>37590</v>
      </c>
      <c r="H52" s="78">
        <v>9878.1098376464852</v>
      </c>
      <c r="I52" s="78">
        <v>36800.659957885742</v>
      </c>
      <c r="J52" s="79">
        <v>26.842208397759393</v>
      </c>
      <c r="K52" s="79">
        <f t="shared" si="1"/>
        <v>29.39729584737848</v>
      </c>
      <c r="M52" s="73">
        <v>37590</v>
      </c>
      <c r="N52" s="78">
        <v>1843.5677009582519</v>
      </c>
      <c r="O52" s="78">
        <v>11799.930030822754</v>
      </c>
      <c r="P52" s="79">
        <v>15.623547734119137</v>
      </c>
      <c r="Q52" s="79">
        <f t="shared" si="2"/>
        <v>47.207196294226705</v>
      </c>
      <c r="V52" s="73">
        <v>37590</v>
      </c>
      <c r="W52" s="78">
        <v>3756.8399810791016</v>
      </c>
      <c r="X52" s="78">
        <v>89519.195999145508</v>
      </c>
      <c r="Y52" s="80">
        <v>4.1966864638897805</v>
      </c>
      <c r="AA52" s="73">
        <v>37590</v>
      </c>
      <c r="AB52" s="78">
        <v>48377.479981988668</v>
      </c>
      <c r="AC52" s="78">
        <v>164564.38793945313</v>
      </c>
      <c r="AD52" s="80">
        <v>29.39729584737848</v>
      </c>
      <c r="AF52" s="73">
        <v>37590</v>
      </c>
      <c r="AG52" s="78">
        <v>19864.96004486084</v>
      </c>
      <c r="AH52" s="78">
        <v>42080.36402130127</v>
      </c>
      <c r="AI52" s="80">
        <v>47.207196294226705</v>
      </c>
    </row>
    <row r="53" spans="1:35">
      <c r="A53" s="73">
        <v>37621</v>
      </c>
      <c r="B53" s="78">
        <v>1280.0650000000001</v>
      </c>
      <c r="C53" s="78">
        <v>4016.2000122070313</v>
      </c>
      <c r="D53" s="79">
        <v>31.872541111232234</v>
      </c>
      <c r="E53" s="80">
        <f t="shared" si="0"/>
        <v>5.4781316869061119</v>
      </c>
      <c r="G53" s="73">
        <v>37621</v>
      </c>
      <c r="H53" s="78">
        <v>9529.9773376464836</v>
      </c>
      <c r="I53" s="78">
        <v>35953.659957885742</v>
      </c>
      <c r="J53" s="79">
        <v>26.506278773313781</v>
      </c>
      <c r="K53" s="79">
        <f t="shared" si="1"/>
        <v>28.401549930031354</v>
      </c>
      <c r="M53" s="73">
        <v>37621</v>
      </c>
      <c r="N53" s="78">
        <v>2366.6627009582521</v>
      </c>
      <c r="O53" s="78">
        <v>13591.930030822754</v>
      </c>
      <c r="P53" s="79">
        <v>17.412263715243625</v>
      </c>
      <c r="Q53" s="79">
        <f t="shared" si="2"/>
        <v>47.683895817873591</v>
      </c>
      <c r="V53" s="73">
        <v>37621</v>
      </c>
      <c r="W53" s="78">
        <v>4868.0399932861328</v>
      </c>
      <c r="X53" s="78">
        <v>88863.142974853516</v>
      </c>
      <c r="Y53" s="80">
        <v>5.4781316869061119</v>
      </c>
      <c r="AA53" s="73">
        <v>37621</v>
      </c>
      <c r="AB53" s="78">
        <v>46755.789979547262</v>
      </c>
      <c r="AC53" s="78">
        <v>164624.07894897461</v>
      </c>
      <c r="AD53" s="80">
        <v>28.401549930031354</v>
      </c>
      <c r="AF53" s="73">
        <v>37621</v>
      </c>
      <c r="AG53" s="78">
        <v>21112.700050354004</v>
      </c>
      <c r="AH53" s="78">
        <v>44276.374000549316</v>
      </c>
      <c r="AI53" s="80">
        <v>47.683895817873591</v>
      </c>
    </row>
    <row r="54" spans="1:35">
      <c r="A54" s="73">
        <v>37652</v>
      </c>
      <c r="B54" s="78">
        <v>1439.8150000000001</v>
      </c>
      <c r="C54" s="78">
        <v>4266.2000122070313</v>
      </c>
      <c r="D54" s="79">
        <v>33.749355301678442</v>
      </c>
      <c r="E54" s="80">
        <f t="shared" si="0"/>
        <v>5.6706641304764611</v>
      </c>
      <c r="G54" s="73">
        <v>37652</v>
      </c>
      <c r="H54" s="78">
        <v>9631.702337646484</v>
      </c>
      <c r="I54" s="78">
        <v>36468.659957885742</v>
      </c>
      <c r="J54" s="79">
        <v>26.410902810164234</v>
      </c>
      <c r="K54" s="79">
        <f t="shared" si="1"/>
        <v>28.895470805217631</v>
      </c>
      <c r="M54" s="73">
        <v>37652</v>
      </c>
      <c r="N54" s="78">
        <v>1784.1130012512208</v>
      </c>
      <c r="O54" s="78">
        <v>10826.470031738281</v>
      </c>
      <c r="P54" s="79">
        <v>16.479175539404938</v>
      </c>
      <c r="Q54" s="79">
        <f t="shared" si="2"/>
        <v>45.156204910903583</v>
      </c>
      <c r="V54" s="73">
        <v>37652</v>
      </c>
      <c r="W54" s="78">
        <v>5118.0399932861328</v>
      </c>
      <c r="X54" s="78">
        <v>90254.684028625488</v>
      </c>
      <c r="Y54" s="80">
        <v>5.6706641304764611</v>
      </c>
      <c r="AA54" s="73">
        <v>37652</v>
      </c>
      <c r="AB54" s="78">
        <v>47832.509980767965</v>
      </c>
      <c r="AC54" s="78">
        <v>165536.35794067383</v>
      </c>
      <c r="AD54" s="80">
        <v>28.895470805217631</v>
      </c>
      <c r="AF54" s="73">
        <v>37652</v>
      </c>
      <c r="AG54" s="78">
        <v>21907.880065917969</v>
      </c>
      <c r="AH54" s="78">
        <v>48515.769004821777</v>
      </c>
      <c r="AI54" s="80">
        <v>45.156204910903583</v>
      </c>
    </row>
    <row r="55" spans="1:35">
      <c r="A55" s="73">
        <v>37680</v>
      </c>
      <c r="B55" s="78">
        <v>1439.8150000000001</v>
      </c>
      <c r="C55" s="78">
        <v>4266.2000122070313</v>
      </c>
      <c r="D55" s="79">
        <v>33.749355301678442</v>
      </c>
      <c r="E55" s="80">
        <f t="shared" si="0"/>
        <v>5.480574866348924</v>
      </c>
      <c r="G55" s="73">
        <v>37680</v>
      </c>
      <c r="H55" s="78">
        <v>9380.4241369628908</v>
      </c>
      <c r="I55" s="78">
        <v>34422.93994140625</v>
      </c>
      <c r="J55" s="79">
        <v>27.250502580343174</v>
      </c>
      <c r="K55" s="79">
        <f t="shared" si="1"/>
        <v>28.136309166652563</v>
      </c>
      <c r="M55" s="73">
        <v>37680</v>
      </c>
      <c r="N55" s="78">
        <v>2171.6928132629396</v>
      </c>
      <c r="O55" s="78">
        <v>13055.280044555664</v>
      </c>
      <c r="P55" s="79">
        <v>16.634593864331411</v>
      </c>
      <c r="Q55" s="79">
        <f t="shared" si="2"/>
        <v>47.450948262986898</v>
      </c>
      <c r="V55" s="73">
        <v>37680</v>
      </c>
      <c r="W55" s="78">
        <v>5118.0399932861328</v>
      </c>
      <c r="X55" s="78">
        <v>93385.094047546387</v>
      </c>
      <c r="Y55" s="80">
        <v>5.480574866348924</v>
      </c>
      <c r="AA55" s="73">
        <v>37680</v>
      </c>
      <c r="AB55" s="78">
        <v>45108.189950555563</v>
      </c>
      <c r="AC55" s="78">
        <v>160320.21002960205</v>
      </c>
      <c r="AD55" s="80">
        <v>28.136309166652563</v>
      </c>
      <c r="AF55" s="73">
        <v>37680</v>
      </c>
      <c r="AG55" s="78">
        <v>24721.720092773438</v>
      </c>
      <c r="AH55" s="78">
        <v>52099.528034210205</v>
      </c>
      <c r="AI55" s="80">
        <v>47.450948262986898</v>
      </c>
    </row>
    <row r="56" spans="1:35">
      <c r="A56" s="73">
        <v>37711</v>
      </c>
      <c r="B56" s="78">
        <v>1746.0650000000001</v>
      </c>
      <c r="C56" s="78">
        <v>4766.2000122070313</v>
      </c>
      <c r="D56" s="79">
        <v>36.634320748773384</v>
      </c>
      <c r="E56" s="80">
        <f t="shared" si="0"/>
        <v>5.9448109398019122</v>
      </c>
      <c r="G56" s="73">
        <v>37711</v>
      </c>
      <c r="H56" s="78">
        <v>9382.0566369628905</v>
      </c>
      <c r="I56" s="78">
        <v>34307.43994140625</v>
      </c>
      <c r="J56" s="79">
        <v>27.347003020296839</v>
      </c>
      <c r="K56" s="79">
        <f t="shared" si="1"/>
        <v>27.916901532077208</v>
      </c>
      <c r="M56" s="73">
        <v>37711</v>
      </c>
      <c r="N56" s="78">
        <v>2264.3878132629393</v>
      </c>
      <c r="O56" s="78">
        <v>13481.280044555664</v>
      </c>
      <c r="P56" s="79">
        <v>16.796534199861824</v>
      </c>
      <c r="Q56" s="79">
        <f t="shared" si="2"/>
        <v>45.437553797449034</v>
      </c>
      <c r="V56" s="73">
        <v>37711</v>
      </c>
      <c r="W56" s="78">
        <v>5968.0399932861328</v>
      </c>
      <c r="X56" s="78">
        <v>100390.74503326416</v>
      </c>
      <c r="Y56" s="80">
        <v>5.9448109398019122</v>
      </c>
      <c r="AA56" s="73">
        <v>37711</v>
      </c>
      <c r="AB56" s="78">
        <v>44712.689950555563</v>
      </c>
      <c r="AC56" s="78">
        <v>160163.51205444336</v>
      </c>
      <c r="AD56" s="80">
        <v>27.916901532077208</v>
      </c>
      <c r="AF56" s="73">
        <v>37711</v>
      </c>
      <c r="AG56" s="78">
        <v>24884.720092773438</v>
      </c>
      <c r="AH56" s="78">
        <v>54766.856956481934</v>
      </c>
      <c r="AI56" s="80">
        <v>45.437553797449034</v>
      </c>
    </row>
    <row r="57" spans="1:35">
      <c r="A57" s="73">
        <v>37741</v>
      </c>
      <c r="B57" s="78">
        <v>2721.19</v>
      </c>
      <c r="C57" s="78">
        <v>5916.2000122070313</v>
      </c>
      <c r="D57" s="79">
        <v>45.995571386790616</v>
      </c>
      <c r="E57" s="80">
        <f t="shared" si="0"/>
        <v>6.6726274929247635</v>
      </c>
      <c r="G57" s="73">
        <v>37741</v>
      </c>
      <c r="H57" s="78">
        <v>9301.6816369628905</v>
      </c>
      <c r="I57" s="78">
        <v>33557.43994140625</v>
      </c>
      <c r="J57" s="79">
        <v>27.718686685290383</v>
      </c>
      <c r="K57" s="79">
        <f t="shared" si="1"/>
        <v>27.315677944188373</v>
      </c>
      <c r="M57" s="73">
        <v>37741</v>
      </c>
      <c r="N57" s="78">
        <v>2221.4663117980958</v>
      </c>
      <c r="O57" s="78">
        <v>13094.830032348633</v>
      </c>
      <c r="P57" s="79">
        <v>16.964453194965699</v>
      </c>
      <c r="Q57" s="79">
        <f t="shared" si="2"/>
        <v>41.122808740072067</v>
      </c>
      <c r="V57" s="73">
        <v>37741</v>
      </c>
      <c r="W57" s="78">
        <v>7118.0399932861328</v>
      </c>
      <c r="X57" s="78">
        <v>106675.2190322876</v>
      </c>
      <c r="Y57" s="80">
        <v>6.6726274929247635</v>
      </c>
      <c r="AA57" s="73">
        <v>37741</v>
      </c>
      <c r="AB57" s="78">
        <v>41547.659951776266</v>
      </c>
      <c r="AC57" s="78">
        <v>152101.88096618652</v>
      </c>
      <c r="AD57" s="80">
        <v>27.315677944188373</v>
      </c>
      <c r="AF57" s="73">
        <v>37741</v>
      </c>
      <c r="AG57" s="78">
        <v>23146.030052185059</v>
      </c>
      <c r="AH57" s="78">
        <v>56285.138980865479</v>
      </c>
      <c r="AI57" s="80">
        <v>41.122808740072067</v>
      </c>
    </row>
    <row r="58" spans="1:35">
      <c r="A58" s="73">
        <v>37772</v>
      </c>
      <c r="B58" s="78">
        <v>1649.3150000000001</v>
      </c>
      <c r="C58" s="78">
        <v>4616.2000122070313</v>
      </c>
      <c r="D58" s="79">
        <v>35.728846142683778</v>
      </c>
      <c r="E58" s="80">
        <f t="shared" si="0"/>
        <v>5.525809753177489</v>
      </c>
      <c r="G58" s="73">
        <v>37772</v>
      </c>
      <c r="H58" s="78">
        <v>10380.631636962891</v>
      </c>
      <c r="I58" s="78">
        <v>34893.43994140625</v>
      </c>
      <c r="J58" s="79">
        <v>29.749522129071398</v>
      </c>
      <c r="K58" s="79">
        <f t="shared" si="1"/>
        <v>28.62266848184926</v>
      </c>
      <c r="M58" s="73">
        <v>37772</v>
      </c>
      <c r="N58" s="78">
        <v>2062.6773123168946</v>
      </c>
      <c r="O58" s="78">
        <v>10031.560028076172</v>
      </c>
      <c r="P58" s="79">
        <v>20.561879772875862</v>
      </c>
      <c r="Q58" s="79">
        <f t="shared" si="2"/>
        <v>33.841111289404232</v>
      </c>
      <c r="V58" s="73">
        <v>37772</v>
      </c>
      <c r="W58" s="78">
        <v>5818.0399932861328</v>
      </c>
      <c r="X58" s="78">
        <v>105288.46002960205</v>
      </c>
      <c r="Y58" s="80">
        <v>5.525809753177489</v>
      </c>
      <c r="AA58" s="73">
        <v>37772</v>
      </c>
      <c r="AB58" s="78">
        <v>43488.659951776266</v>
      </c>
      <c r="AC58" s="78">
        <v>151937.82501220703</v>
      </c>
      <c r="AD58" s="80">
        <v>28.62266848184926</v>
      </c>
      <c r="AF58" s="73">
        <v>37772</v>
      </c>
      <c r="AG58" s="78">
        <v>19162.470031738281</v>
      </c>
      <c r="AH58" s="78">
        <v>56624.82495880127</v>
      </c>
      <c r="AI58" s="80">
        <v>33.841111289404232</v>
      </c>
    </row>
    <row r="59" spans="1:35">
      <c r="A59" s="73">
        <v>37802</v>
      </c>
      <c r="B59" s="78">
        <v>1584.3150000000001</v>
      </c>
      <c r="C59" s="78">
        <v>4516.2000122070313</v>
      </c>
      <c r="D59" s="79">
        <v>35.080709351173262</v>
      </c>
      <c r="E59" s="80">
        <f t="shared" si="0"/>
        <v>5.3618643146019229</v>
      </c>
      <c r="G59" s="73">
        <v>37802</v>
      </c>
      <c r="H59" s="78">
        <v>9487.8816369628912</v>
      </c>
      <c r="I59" s="78">
        <v>31193.43994140625</v>
      </c>
      <c r="J59" s="79">
        <v>30.416272314899945</v>
      </c>
      <c r="K59" s="79">
        <f t="shared" si="1"/>
        <v>27.758585153796822</v>
      </c>
      <c r="M59" s="73">
        <v>37802</v>
      </c>
      <c r="N59" s="78">
        <v>3673.6720632934571</v>
      </c>
      <c r="O59" s="78">
        <v>15082.210021972656</v>
      </c>
      <c r="P59" s="79">
        <v>24.357650887644677</v>
      </c>
      <c r="Q59" s="79">
        <f t="shared" si="2"/>
        <v>37.998347700647201</v>
      </c>
      <c r="V59" s="73">
        <v>37802</v>
      </c>
      <c r="W59" s="78">
        <v>5930.3600006103516</v>
      </c>
      <c r="X59" s="78">
        <v>110602.57501220703</v>
      </c>
      <c r="Y59" s="80">
        <v>5.3618643146019229</v>
      </c>
      <c r="AA59" s="73">
        <v>37802</v>
      </c>
      <c r="AB59" s="78">
        <v>38786.599945068359</v>
      </c>
      <c r="AC59" s="78">
        <v>139728.30290222168</v>
      </c>
      <c r="AD59" s="80">
        <v>27.758585153796822</v>
      </c>
      <c r="AF59" s="73">
        <v>37802</v>
      </c>
      <c r="AG59" s="78">
        <v>24960.860025018454</v>
      </c>
      <c r="AH59" s="78">
        <v>65689.330024719238</v>
      </c>
      <c r="AI59" s="80">
        <v>37.998347700647201</v>
      </c>
    </row>
    <row r="60" spans="1:35">
      <c r="A60" s="73">
        <v>37833</v>
      </c>
      <c r="B60" s="78">
        <v>1584.3150000000001</v>
      </c>
      <c r="C60" s="78">
        <v>4516.2000122070313</v>
      </c>
      <c r="D60" s="79">
        <v>35.080709351173262</v>
      </c>
      <c r="E60" s="80">
        <f t="shared" si="0"/>
        <v>5.1693064781799274</v>
      </c>
      <c r="G60" s="73">
        <v>37833</v>
      </c>
      <c r="H60" s="78">
        <v>9044.5722912597648</v>
      </c>
      <c r="I60" s="78">
        <v>28686.419967651367</v>
      </c>
      <c r="J60" s="79">
        <v>31.529107854723598</v>
      </c>
      <c r="K60" s="79">
        <f t="shared" si="1"/>
        <v>26.180924641995006</v>
      </c>
      <c r="M60" s="73">
        <v>37833</v>
      </c>
      <c r="N60" s="78">
        <v>2805.0214089965821</v>
      </c>
      <c r="O60" s="78">
        <v>15147.179992675781</v>
      </c>
      <c r="P60" s="79">
        <v>18.518439804326039</v>
      </c>
      <c r="Q60" s="79">
        <f t="shared" si="2"/>
        <v>36.519608408970036</v>
      </c>
      <c r="V60" s="73">
        <v>37833</v>
      </c>
      <c r="W60" s="78">
        <v>5930.3600006103516</v>
      </c>
      <c r="X60" s="78">
        <v>114722.54596710205</v>
      </c>
      <c r="Y60" s="80">
        <v>5.1693064781799274</v>
      </c>
      <c r="AA60" s="73">
        <v>37833</v>
      </c>
      <c r="AB60" s="78">
        <v>36339.579971313477</v>
      </c>
      <c r="AC60" s="78">
        <v>138801.74389648438</v>
      </c>
      <c r="AD60" s="80">
        <v>26.180924641995006</v>
      </c>
      <c r="AF60" s="73">
        <v>37833</v>
      </c>
      <c r="AG60" s="78">
        <v>23677.1200042665</v>
      </c>
      <c r="AH60" s="78">
        <v>64833.992027282715</v>
      </c>
      <c r="AI60" s="80">
        <v>36.519608408970036</v>
      </c>
    </row>
    <row r="61" spans="1:35">
      <c r="A61" s="73">
        <v>37864</v>
      </c>
      <c r="B61" s="78">
        <v>1584.3150000000001</v>
      </c>
      <c r="C61" s="78">
        <v>4516.2000122070313</v>
      </c>
      <c r="D61" s="79">
        <v>35.080709351173262</v>
      </c>
      <c r="E61" s="80">
        <f t="shared" si="0"/>
        <v>4.9358084250491485</v>
      </c>
      <c r="G61" s="73">
        <v>37864</v>
      </c>
      <c r="H61" s="78">
        <v>7421.0198925781251</v>
      </c>
      <c r="I61" s="78">
        <v>17921.589981079102</v>
      </c>
      <c r="J61" s="79">
        <v>41.408267349118809</v>
      </c>
      <c r="K61" s="79">
        <f t="shared" si="1"/>
        <v>20.338148846517559</v>
      </c>
      <c r="M61" s="73">
        <v>37864</v>
      </c>
      <c r="N61" s="78">
        <v>4379.0263317871095</v>
      </c>
      <c r="O61" s="78">
        <v>24415.939971923828</v>
      </c>
      <c r="P61" s="79">
        <v>17.935112622420444</v>
      </c>
      <c r="Q61" s="79">
        <f t="shared" si="2"/>
        <v>44.610655377437872</v>
      </c>
      <c r="V61" s="73">
        <v>37864</v>
      </c>
      <c r="W61" s="78">
        <v>5930.3600006103516</v>
      </c>
      <c r="X61" s="78">
        <v>120149.71996307373</v>
      </c>
      <c r="Y61" s="80">
        <v>4.9358084250491485</v>
      </c>
      <c r="AA61" s="73">
        <v>37864</v>
      </c>
      <c r="AB61" s="78">
        <v>25407.249984741211</v>
      </c>
      <c r="AC61" s="78">
        <v>124924.10285949707</v>
      </c>
      <c r="AD61" s="80">
        <v>20.338148846517559</v>
      </c>
      <c r="AF61" s="73">
        <v>37864</v>
      </c>
      <c r="AG61" s="78">
        <v>33770.879983514547</v>
      </c>
      <c r="AH61" s="78">
        <v>75701.376045227051</v>
      </c>
      <c r="AI61" s="80">
        <v>44.610655377437872</v>
      </c>
    </row>
    <row r="62" spans="1:35">
      <c r="A62" s="73">
        <v>37894</v>
      </c>
      <c r="B62" s="78">
        <v>1475.5</v>
      </c>
      <c r="C62" s="78">
        <v>3230</v>
      </c>
      <c r="D62" s="79">
        <v>45.681114551083589</v>
      </c>
      <c r="E62" s="80">
        <f t="shared" si="0"/>
        <v>4.2710049364102698</v>
      </c>
      <c r="G62" s="73">
        <v>37894</v>
      </c>
      <c r="H62" s="78">
        <v>7529.8348925781247</v>
      </c>
      <c r="I62" s="78">
        <v>19207.789993286133</v>
      </c>
      <c r="J62" s="79">
        <v>39.20198469063903</v>
      </c>
      <c r="K62" s="79">
        <f t="shared" si="1"/>
        <v>19.984819891461584</v>
      </c>
      <c r="M62" s="73">
        <v>37894</v>
      </c>
      <c r="N62" s="78">
        <v>4039.4700817871094</v>
      </c>
      <c r="O62" s="78">
        <v>22644.439971923828</v>
      </c>
      <c r="P62" s="79">
        <v>17.838683963019307</v>
      </c>
      <c r="Q62" s="79">
        <f t="shared" si="2"/>
        <v>42.639907858391915</v>
      </c>
      <c r="V62" s="73">
        <v>37894</v>
      </c>
      <c r="W62" s="78">
        <v>5270.1300048828125</v>
      </c>
      <c r="X62" s="78">
        <v>123393.20800018311</v>
      </c>
      <c r="Y62" s="80">
        <v>4.2710049364102698</v>
      </c>
      <c r="AA62" s="73">
        <v>37894</v>
      </c>
      <c r="AB62" s="78">
        <v>25599.31999206543</v>
      </c>
      <c r="AC62" s="78">
        <v>128093.82386779785</v>
      </c>
      <c r="AD62" s="80">
        <v>19.984819891461584</v>
      </c>
      <c r="AF62" s="73">
        <v>37894</v>
      </c>
      <c r="AG62" s="78">
        <v>32385.409982293844</v>
      </c>
      <c r="AH62" s="78">
        <v>75950.938003540039</v>
      </c>
      <c r="AI62" s="80">
        <v>42.639907858391915</v>
      </c>
    </row>
    <row r="63" spans="1:35">
      <c r="A63" s="73">
        <v>37925</v>
      </c>
      <c r="B63" s="78">
        <v>1451.5</v>
      </c>
      <c r="C63" s="78">
        <v>2930</v>
      </c>
      <c r="D63" s="79">
        <v>49.539249146757676</v>
      </c>
      <c r="E63" s="80">
        <f t="shared" si="0"/>
        <v>3.9560186027286641</v>
      </c>
      <c r="G63" s="73">
        <v>37925</v>
      </c>
      <c r="H63" s="78">
        <v>7642.1373925781254</v>
      </c>
      <c r="I63" s="78">
        <v>19083.589996337891</v>
      </c>
      <c r="J63" s="79">
        <v>40.045596211428972</v>
      </c>
      <c r="K63" s="79">
        <f t="shared" si="1"/>
        <v>19.292240378662942</v>
      </c>
      <c r="M63" s="73">
        <v>37925</v>
      </c>
      <c r="N63" s="78">
        <v>3842.6908337402342</v>
      </c>
      <c r="O63" s="78">
        <v>20851.729965209961</v>
      </c>
      <c r="P63" s="79">
        <v>18.428642803985888</v>
      </c>
      <c r="Q63" s="79">
        <f t="shared" si="2"/>
        <v>43.493455700050696</v>
      </c>
      <c r="V63" s="73">
        <v>37925</v>
      </c>
      <c r="W63" s="78">
        <v>4870.1300048828125</v>
      </c>
      <c r="X63" s="78">
        <v>123106.85297393799</v>
      </c>
      <c r="Y63" s="80">
        <v>3.9560186027286641</v>
      </c>
      <c r="AA63" s="73">
        <v>37925</v>
      </c>
      <c r="AB63" s="78">
        <v>25795.119995117188</v>
      </c>
      <c r="AC63" s="78">
        <v>133707.22885894775</v>
      </c>
      <c r="AD63" s="80">
        <v>19.292240378662942</v>
      </c>
      <c r="AF63" s="73">
        <v>37925</v>
      </c>
      <c r="AG63" s="78">
        <v>30292.699975579977</v>
      </c>
      <c r="AH63" s="78">
        <v>69648.868980407715</v>
      </c>
      <c r="AI63" s="80">
        <v>43.493455700050696</v>
      </c>
    </row>
    <row r="64" spans="1:35">
      <c r="A64" s="73">
        <v>37955</v>
      </c>
      <c r="B64" s="78">
        <v>1451.5</v>
      </c>
      <c r="C64" s="78">
        <v>2930</v>
      </c>
      <c r="D64" s="79">
        <v>49.539249146757676</v>
      </c>
      <c r="E64" s="80">
        <f t="shared" si="0"/>
        <v>4.2793318610201672</v>
      </c>
      <c r="G64" s="73">
        <v>37955</v>
      </c>
      <c r="H64" s="78">
        <v>7027.7144970703121</v>
      </c>
      <c r="I64" s="78">
        <v>16282.750015258789</v>
      </c>
      <c r="J64" s="79">
        <v>43.160488802472216</v>
      </c>
      <c r="K64" s="79">
        <f t="shared" si="1"/>
        <v>16.866668748257723</v>
      </c>
      <c r="M64" s="73">
        <v>37955</v>
      </c>
      <c r="N64" s="78">
        <v>4521.6674841308595</v>
      </c>
      <c r="O64" s="78">
        <v>19486.669982910156</v>
      </c>
      <c r="P64" s="79">
        <v>23.203900348783911</v>
      </c>
      <c r="Q64" s="79">
        <f t="shared" si="2"/>
        <v>39.97910085240585</v>
      </c>
      <c r="V64" s="73">
        <v>37955</v>
      </c>
      <c r="W64" s="78">
        <v>5220.1300048828125</v>
      </c>
      <c r="X64" s="78">
        <v>121984.69701385498</v>
      </c>
      <c r="Y64" s="80">
        <v>4.2793318610201672</v>
      </c>
      <c r="AA64" s="73">
        <v>37955</v>
      </c>
      <c r="AB64" s="78">
        <v>21944.280014038086</v>
      </c>
      <c r="AC64" s="78">
        <v>130104.41090393066</v>
      </c>
      <c r="AD64" s="80">
        <v>16.866668748257723</v>
      </c>
      <c r="AF64" s="73">
        <v>37955</v>
      </c>
      <c r="AG64" s="78">
        <v>29292.639993280172</v>
      </c>
      <c r="AH64" s="78">
        <v>73269.881935119629</v>
      </c>
      <c r="AI64" s="80">
        <v>39.97910085240585</v>
      </c>
    </row>
    <row r="65" spans="1:35">
      <c r="A65" s="73">
        <v>37986</v>
      </c>
      <c r="B65" s="78">
        <v>1046.7</v>
      </c>
      <c r="C65" s="78">
        <v>2490</v>
      </c>
      <c r="D65" s="79">
        <v>42.036144578313255</v>
      </c>
      <c r="E65" s="80">
        <f t="shared" si="0"/>
        <v>4.8857383746452507</v>
      </c>
      <c r="G65" s="73">
        <v>37986</v>
      </c>
      <c r="H65" s="78">
        <v>5627.9159960937504</v>
      </c>
      <c r="I65" s="78">
        <v>12647.350006103516</v>
      </c>
      <c r="J65" s="79">
        <v>44.498776371158861</v>
      </c>
      <c r="K65" s="79">
        <f t="shared" si="1"/>
        <v>13.569607933934687</v>
      </c>
      <c r="M65" s="73">
        <v>37986</v>
      </c>
      <c r="N65" s="78">
        <v>5879.0487854003904</v>
      </c>
      <c r="O65" s="78">
        <v>22389.06999206543</v>
      </c>
      <c r="P65" s="79">
        <v>26.258566289193322</v>
      </c>
      <c r="Q65" s="79">
        <f t="shared" si="2"/>
        <v>40.697018551113672</v>
      </c>
      <c r="V65" s="73">
        <v>37986</v>
      </c>
      <c r="W65" s="78">
        <v>6147.0700073242188</v>
      </c>
      <c r="X65" s="78">
        <v>125816.60203552246</v>
      </c>
      <c r="Y65" s="80">
        <v>4.8857383746452507</v>
      </c>
      <c r="AA65" s="73">
        <v>37986</v>
      </c>
      <c r="AB65" s="78">
        <v>17231.169998168945</v>
      </c>
      <c r="AC65" s="78">
        <v>126983.55090332031</v>
      </c>
      <c r="AD65" s="80">
        <v>13.569607933934687</v>
      </c>
      <c r="AF65" s="73">
        <v>37986</v>
      </c>
      <c r="AG65" s="78">
        <v>31805.960006713867</v>
      </c>
      <c r="AH65" s="78">
        <v>78153.046928405762</v>
      </c>
      <c r="AI65" s="80">
        <v>40.697018551113672</v>
      </c>
    </row>
    <row r="66" spans="1:35">
      <c r="A66" s="73">
        <v>38017</v>
      </c>
      <c r="B66" s="78">
        <v>718.95</v>
      </c>
      <c r="C66" s="78">
        <v>1455</v>
      </c>
      <c r="D66" s="79">
        <v>49.412371134020617</v>
      </c>
      <c r="E66" s="80">
        <f t="shared" si="0"/>
        <v>3.6485632242001116</v>
      </c>
      <c r="G66" s="73">
        <v>38017</v>
      </c>
      <c r="H66" s="78">
        <v>5432.1509960937501</v>
      </c>
      <c r="I66" s="78">
        <v>11066.149993896484</v>
      </c>
      <c r="J66" s="79">
        <v>49.087993557739985</v>
      </c>
      <c r="K66" s="79">
        <f t="shared" si="1"/>
        <v>12.594014577342142</v>
      </c>
      <c r="M66" s="73">
        <v>38017</v>
      </c>
      <c r="N66" s="78">
        <v>6234.2726818847659</v>
      </c>
      <c r="O66" s="78">
        <v>22906.729995727539</v>
      </c>
      <c r="P66" s="79">
        <v>27.215899794722137</v>
      </c>
      <c r="Q66" s="79">
        <f t="shared" si="2"/>
        <v>37.65105342214293</v>
      </c>
      <c r="V66" s="73">
        <v>38017</v>
      </c>
      <c r="W66" s="78">
        <v>4812.0700073242188</v>
      </c>
      <c r="X66" s="78">
        <v>131889.45104217529</v>
      </c>
      <c r="Y66" s="80">
        <v>3.6485632242001116</v>
      </c>
      <c r="AA66" s="73">
        <v>38017</v>
      </c>
      <c r="AB66" s="78">
        <v>15784.969985961914</v>
      </c>
      <c r="AC66" s="78">
        <v>125337.07888793945</v>
      </c>
      <c r="AD66" s="80">
        <v>12.594014577342142</v>
      </c>
      <c r="AF66" s="73">
        <v>38017</v>
      </c>
      <c r="AG66" s="78">
        <v>29288.620010375977</v>
      </c>
      <c r="AH66" s="78">
        <v>77789.642913818359</v>
      </c>
      <c r="AI66" s="80">
        <v>37.65105342214293</v>
      </c>
    </row>
    <row r="67" spans="1:35">
      <c r="A67" s="73">
        <v>38046</v>
      </c>
      <c r="B67" s="78">
        <v>718.95</v>
      </c>
      <c r="C67" s="78">
        <v>1455</v>
      </c>
      <c r="D67" s="79">
        <v>49.412371134020617</v>
      </c>
      <c r="E67" s="80">
        <f t="shared" si="0"/>
        <v>3.6245610760103029</v>
      </c>
      <c r="G67" s="73">
        <v>38046</v>
      </c>
      <c r="H67" s="78">
        <v>5438.1609960937503</v>
      </c>
      <c r="I67" s="78">
        <v>10969.149993896484</v>
      </c>
      <c r="J67" s="79">
        <v>49.576867844087118</v>
      </c>
      <c r="K67" s="79">
        <f t="shared" si="1"/>
        <v>11.86804764094664</v>
      </c>
      <c r="M67" s="73">
        <v>38046</v>
      </c>
      <c r="N67" s="78">
        <v>6137.3884777832027</v>
      </c>
      <c r="O67" s="78">
        <v>20680.04997253418</v>
      </c>
      <c r="P67" s="79">
        <v>29.677822277675638</v>
      </c>
      <c r="Q67" s="79">
        <f t="shared" si="2"/>
        <v>37.465401028218743</v>
      </c>
      <c r="V67" s="73">
        <v>38046</v>
      </c>
      <c r="W67" s="78">
        <v>4812.0700073242188</v>
      </c>
      <c r="X67" s="78">
        <v>132762.83407592773</v>
      </c>
      <c r="Y67" s="80">
        <v>3.6245610760103029</v>
      </c>
      <c r="AA67" s="73">
        <v>38046</v>
      </c>
      <c r="AB67" s="78">
        <v>15287.969985961914</v>
      </c>
      <c r="AC67" s="78">
        <v>128816.21685791016</v>
      </c>
      <c r="AD67" s="80">
        <v>11.86804764094664</v>
      </c>
      <c r="AF67" s="73">
        <v>38046</v>
      </c>
      <c r="AG67" s="78">
        <v>27051.939987182617</v>
      </c>
      <c r="AH67" s="78">
        <v>72205.125915527344</v>
      </c>
      <c r="AI67" s="80">
        <v>37.465401028218743</v>
      </c>
    </row>
    <row r="68" spans="1:35">
      <c r="A68" s="73">
        <v>38077</v>
      </c>
      <c r="B68" s="78">
        <v>925.95</v>
      </c>
      <c r="C68" s="78">
        <v>1905</v>
      </c>
      <c r="D68" s="79">
        <v>48.606299212598422</v>
      </c>
      <c r="E68" s="80">
        <f t="shared" si="0"/>
        <v>3.962174555417016</v>
      </c>
      <c r="G68" s="73">
        <v>38077</v>
      </c>
      <c r="H68" s="78">
        <v>5315.5809960937504</v>
      </c>
      <c r="I68" s="78">
        <v>10855.149993896484</v>
      </c>
      <c r="J68" s="79">
        <v>48.968286933690798</v>
      </c>
      <c r="K68" s="79">
        <f t="shared" si="1"/>
        <v>11.401234756817647</v>
      </c>
      <c r="M68" s="73">
        <v>38077</v>
      </c>
      <c r="N68" s="78">
        <v>5644.7229785156251</v>
      </c>
      <c r="O68" s="78">
        <v>18120.149978637695</v>
      </c>
      <c r="P68" s="79">
        <v>31.151634976367923</v>
      </c>
      <c r="Q68" s="79">
        <f t="shared" si="2"/>
        <v>33.651555378021222</v>
      </c>
      <c r="V68" s="73">
        <v>38077</v>
      </c>
      <c r="W68" s="78">
        <v>5262.0700073242188</v>
      </c>
      <c r="X68" s="78">
        <v>132807.62706756592</v>
      </c>
      <c r="Y68" s="80">
        <v>3.962174555417016</v>
      </c>
      <c r="AA68" s="73">
        <v>38077</v>
      </c>
      <c r="AB68" s="78">
        <v>14613.969985961914</v>
      </c>
      <c r="AC68" s="78">
        <v>128178.83586883545</v>
      </c>
      <c r="AD68" s="80">
        <v>11.401234756817647</v>
      </c>
      <c r="AF68" s="73">
        <v>38077</v>
      </c>
      <c r="AG68" s="78">
        <v>23727.039993286133</v>
      </c>
      <c r="AH68" s="78">
        <v>70508.003944396973</v>
      </c>
      <c r="AI68" s="80">
        <v>33.651555378021222</v>
      </c>
    </row>
    <row r="69" spans="1:35">
      <c r="A69" s="73">
        <v>38107</v>
      </c>
      <c r="B69" s="78">
        <v>925.95</v>
      </c>
      <c r="C69" s="78">
        <v>1905</v>
      </c>
      <c r="D69" s="79">
        <v>48.606299212598422</v>
      </c>
      <c r="E69" s="80">
        <f t="shared" si="0"/>
        <v>3.9734024837267103</v>
      </c>
      <c r="G69" s="73">
        <v>38107</v>
      </c>
      <c r="H69" s="78">
        <v>1036.2425000000001</v>
      </c>
      <c r="I69" s="78">
        <v>3862.5</v>
      </c>
      <c r="J69" s="79">
        <v>26.828284789644012</v>
      </c>
      <c r="K69" s="79">
        <f t="shared" si="1"/>
        <v>5.8073317803703546</v>
      </c>
      <c r="M69" s="73">
        <v>38107</v>
      </c>
      <c r="N69" s="78">
        <v>7819.2989746093754</v>
      </c>
      <c r="O69" s="78">
        <v>16957.699966430664</v>
      </c>
      <c r="P69" s="79">
        <v>46.110610460666251</v>
      </c>
      <c r="Q69" s="79">
        <f t="shared" si="2"/>
        <v>31.727978394952938</v>
      </c>
      <c r="V69" s="73">
        <v>38107</v>
      </c>
      <c r="W69" s="78">
        <v>5262.0700073242188</v>
      </c>
      <c r="X69" s="78">
        <v>132432.34303283691</v>
      </c>
      <c r="Y69" s="80">
        <v>3.9734024837267103</v>
      </c>
      <c r="AA69" s="73">
        <v>38107</v>
      </c>
      <c r="AB69" s="78">
        <v>7167.8699798583984</v>
      </c>
      <c r="AC69" s="78">
        <v>123427.93990325928</v>
      </c>
      <c r="AD69" s="80">
        <v>5.8073317803703546</v>
      </c>
      <c r="AF69" s="73">
        <v>38107</v>
      </c>
      <c r="AG69" s="78">
        <v>22027.109970092773</v>
      </c>
      <c r="AH69" s="78">
        <v>69424.876983642578</v>
      </c>
      <c r="AI69" s="80">
        <v>31.727978394952938</v>
      </c>
    </row>
    <row r="70" spans="1:35">
      <c r="A70" s="73">
        <v>38138</v>
      </c>
      <c r="B70" s="78">
        <v>925.95</v>
      </c>
      <c r="C70" s="78">
        <v>1905</v>
      </c>
      <c r="D70" s="79">
        <v>48.606299212598422</v>
      </c>
      <c r="E70" s="80">
        <f t="shared" ref="E70:E133" si="3">VLOOKUP(A70,V:Y, 4, FALSE)</f>
        <v>3.3955907677418686</v>
      </c>
      <c r="G70" s="73">
        <v>38138</v>
      </c>
      <c r="H70" s="78">
        <v>642.89250000000004</v>
      </c>
      <c r="I70" s="78">
        <v>2882.5</v>
      </c>
      <c r="J70" s="79">
        <v>22.303295750216826</v>
      </c>
      <c r="K70" s="79">
        <f t="shared" ref="K70:K133" si="4">VLOOKUP(G70,AA:AD, 4, FALSE)</f>
        <v>4.8742913402079129</v>
      </c>
      <c r="M70" s="73">
        <v>38138</v>
      </c>
      <c r="N70" s="78">
        <v>3327.0614746093752</v>
      </c>
      <c r="O70" s="78">
        <v>10577.699966430664</v>
      </c>
      <c r="P70" s="79">
        <v>31.453543635838798</v>
      </c>
      <c r="Q70" s="79">
        <f t="shared" ref="Q70:Q133" si="5">VLOOKUP(M70,AF:AI, 4, FALSE)</f>
        <v>25.867767674135383</v>
      </c>
      <c r="V70" s="73">
        <v>38138</v>
      </c>
      <c r="W70" s="78">
        <v>5262.0700073242188</v>
      </c>
      <c r="X70" s="78">
        <v>154967.73219299316</v>
      </c>
      <c r="Y70" s="80">
        <v>3.3955907677418686</v>
      </c>
      <c r="AA70" s="73">
        <v>38138</v>
      </c>
      <c r="AB70" s="78">
        <v>6009.6399841308594</v>
      </c>
      <c r="AC70" s="78">
        <v>123292.58890533447</v>
      </c>
      <c r="AD70" s="80">
        <v>4.8742913402079129</v>
      </c>
      <c r="AF70" s="73">
        <v>38138</v>
      </c>
      <c r="AG70" s="78">
        <v>15587.109970092773</v>
      </c>
      <c r="AH70" s="78">
        <v>60256.88094329834</v>
      </c>
      <c r="AI70" s="80">
        <v>25.867767674135383</v>
      </c>
    </row>
    <row r="71" spans="1:35">
      <c r="A71" s="73">
        <v>38168</v>
      </c>
      <c r="B71" s="78">
        <v>1550.2550000000001</v>
      </c>
      <c r="C71" s="78">
        <v>3103</v>
      </c>
      <c r="D71" s="79">
        <v>49.959877537866582</v>
      </c>
      <c r="E71" s="80">
        <f t="shared" si="3"/>
        <v>4.5716494812615336</v>
      </c>
      <c r="G71" s="73">
        <v>38168</v>
      </c>
      <c r="H71" s="78">
        <v>985.16400390624995</v>
      </c>
      <c r="I71" s="78">
        <v>4179.2000122070313</v>
      </c>
      <c r="J71" s="79">
        <v>23.573028355395365</v>
      </c>
      <c r="K71" s="79">
        <f t="shared" si="4"/>
        <v>4.2223465427283333</v>
      </c>
      <c r="M71" s="73">
        <v>38168</v>
      </c>
      <c r="N71" s="78">
        <v>3648.7985522460935</v>
      </c>
      <c r="O71" s="78">
        <v>11513.479972839355</v>
      </c>
      <c r="P71" s="79">
        <v>31.691535147094701</v>
      </c>
      <c r="Q71" s="79">
        <f t="shared" si="5"/>
        <v>28.378431704005813</v>
      </c>
      <c r="V71" s="73">
        <v>38168</v>
      </c>
      <c r="W71" s="78">
        <v>7910.0700073242188</v>
      </c>
      <c r="X71" s="78">
        <v>173024.42017364502</v>
      </c>
      <c r="Y71" s="80">
        <v>4.5716494812615336</v>
      </c>
      <c r="AA71" s="73">
        <v>38168</v>
      </c>
      <c r="AB71" s="78">
        <v>6566.3399963378906</v>
      </c>
      <c r="AC71" s="78">
        <v>155513.9998550415</v>
      </c>
      <c r="AD71" s="80">
        <v>4.2223465427283333</v>
      </c>
      <c r="AF71" s="73">
        <v>38168</v>
      </c>
      <c r="AG71" s="78">
        <v>16618.099983215332</v>
      </c>
      <c r="AH71" s="78">
        <v>58558.908950805664</v>
      </c>
      <c r="AI71" s="80">
        <v>28.378431704005813</v>
      </c>
    </row>
    <row r="72" spans="1:35">
      <c r="A72" s="73">
        <v>38199</v>
      </c>
      <c r="B72" s="78">
        <v>1645.355</v>
      </c>
      <c r="C72" s="78">
        <v>4243</v>
      </c>
      <c r="D72" s="79">
        <v>38.778105114305916</v>
      </c>
      <c r="E72" s="80">
        <f t="shared" si="3"/>
        <v>6.4352329251633718</v>
      </c>
      <c r="G72" s="73">
        <v>38199</v>
      </c>
      <c r="H72" s="78">
        <v>1297.6640039062499</v>
      </c>
      <c r="I72" s="78">
        <v>4804.2000122070313</v>
      </c>
      <c r="J72" s="79">
        <v>27.011032026331229</v>
      </c>
      <c r="K72" s="79">
        <f t="shared" si="4"/>
        <v>3.8262143226237812</v>
      </c>
      <c r="M72" s="73">
        <v>38199</v>
      </c>
      <c r="N72" s="78">
        <v>3775.6825561523438</v>
      </c>
      <c r="O72" s="78">
        <v>11788.619972229004</v>
      </c>
      <c r="P72" s="79">
        <v>32.028198084651919</v>
      </c>
      <c r="Q72" s="79">
        <f t="shared" si="5"/>
        <v>28.848399162930672</v>
      </c>
      <c r="V72" s="73">
        <v>38199</v>
      </c>
      <c r="W72" s="78">
        <v>9970</v>
      </c>
      <c r="X72" s="78">
        <v>154928.34705352783</v>
      </c>
      <c r="Y72" s="80">
        <v>6.4352329251633718</v>
      </c>
      <c r="AA72" s="73">
        <v>38199</v>
      </c>
      <c r="AB72" s="78">
        <v>7232.3600158691406</v>
      </c>
      <c r="AC72" s="78">
        <v>189021.29901885986</v>
      </c>
      <c r="AD72" s="80">
        <v>3.8262143226237812</v>
      </c>
      <c r="AF72" s="73">
        <v>38199</v>
      </c>
      <c r="AG72" s="78">
        <v>16878.23998260498</v>
      </c>
      <c r="AH72" s="78">
        <v>58506.677917480469</v>
      </c>
      <c r="AI72" s="80">
        <v>28.848399162930672</v>
      </c>
    </row>
    <row r="73" spans="1:35">
      <c r="A73" s="73">
        <v>38230</v>
      </c>
      <c r="B73" s="78">
        <v>1673.2550000000001</v>
      </c>
      <c r="C73" s="78">
        <v>3653</v>
      </c>
      <c r="D73" s="79">
        <v>45.804954831645226</v>
      </c>
      <c r="E73" s="80">
        <f t="shared" si="3"/>
        <v>5.9348857934318744</v>
      </c>
      <c r="G73" s="73">
        <v>38230</v>
      </c>
      <c r="H73" s="78">
        <v>1307.6424999999999</v>
      </c>
      <c r="I73" s="78">
        <v>4032.5</v>
      </c>
      <c r="J73" s="79">
        <v>32.427588344699316</v>
      </c>
      <c r="K73" s="79">
        <f t="shared" si="4"/>
        <v>2.9368470531024142</v>
      </c>
      <c r="M73" s="73">
        <v>38230</v>
      </c>
      <c r="N73" s="78">
        <v>3869.6825561523438</v>
      </c>
      <c r="O73" s="78">
        <v>12023.619972229004</v>
      </c>
      <c r="P73" s="79">
        <v>32.184005857555071</v>
      </c>
      <c r="Q73" s="79">
        <f t="shared" si="5"/>
        <v>30.404253259589435</v>
      </c>
      <c r="V73" s="73">
        <v>38230</v>
      </c>
      <c r="W73" s="78">
        <v>9278.1699981689453</v>
      </c>
      <c r="X73" s="78">
        <v>156332.74710083008</v>
      </c>
      <c r="Y73" s="80">
        <v>5.9348857934318744</v>
      </c>
      <c r="AA73" s="73">
        <v>38230</v>
      </c>
      <c r="AB73" s="78">
        <v>5575.3199920654297</v>
      </c>
      <c r="AC73" s="78">
        <v>189840.3250579834</v>
      </c>
      <c r="AD73" s="80">
        <v>2.9368470531024142</v>
      </c>
      <c r="AF73" s="73">
        <v>38230</v>
      </c>
      <c r="AG73" s="78">
        <v>18287.659996032715</v>
      </c>
      <c r="AH73" s="78">
        <v>60148.360954284668</v>
      </c>
      <c r="AI73" s="80">
        <v>30.404253259589435</v>
      </c>
    </row>
    <row r="74" spans="1:35">
      <c r="A74" s="73">
        <v>38260</v>
      </c>
      <c r="B74" s="78">
        <v>1725.5550000000001</v>
      </c>
      <c r="C74" s="78">
        <v>3298</v>
      </c>
      <c r="D74" s="79">
        <v>52.321255306246208</v>
      </c>
      <c r="E74" s="80">
        <f t="shared" si="3"/>
        <v>4.6024723640987686</v>
      </c>
      <c r="G74" s="73">
        <v>38260</v>
      </c>
      <c r="H74" s="78">
        <v>802.86749999999995</v>
      </c>
      <c r="I74" s="78">
        <v>2322.5</v>
      </c>
      <c r="J74" s="79">
        <v>34.569106566200219</v>
      </c>
      <c r="K74" s="79">
        <f t="shared" si="4"/>
        <v>2.3112874286064113</v>
      </c>
      <c r="M74" s="73">
        <v>38260</v>
      </c>
      <c r="N74" s="78">
        <v>3692.7871606445315</v>
      </c>
      <c r="O74" s="78">
        <v>10327.779991149902</v>
      </c>
      <c r="P74" s="79">
        <v>35.755865866710565</v>
      </c>
      <c r="Q74" s="79">
        <f t="shared" si="5"/>
        <v>21.6092190399111</v>
      </c>
      <c r="V74" s="73">
        <v>38260</v>
      </c>
      <c r="W74" s="78">
        <v>7023.1699981689453</v>
      </c>
      <c r="X74" s="78">
        <v>152595.59303283691</v>
      </c>
      <c r="Y74" s="80">
        <v>4.6024723640987686</v>
      </c>
      <c r="AA74" s="73">
        <v>38260</v>
      </c>
      <c r="AB74" s="78">
        <v>4095.3199920654297</v>
      </c>
      <c r="AC74" s="78">
        <v>177187.82793426514</v>
      </c>
      <c r="AD74" s="80">
        <v>2.3112874286064113</v>
      </c>
      <c r="AF74" s="73">
        <v>38260</v>
      </c>
      <c r="AG74" s="78">
        <v>17056.060005187988</v>
      </c>
      <c r="AH74" s="78">
        <v>78929.553047180176</v>
      </c>
      <c r="AI74" s="80">
        <v>21.6092190399111</v>
      </c>
    </row>
    <row r="75" spans="1:35">
      <c r="A75" s="73">
        <v>38291</v>
      </c>
      <c r="B75" s="78">
        <v>1265.5550000000001</v>
      </c>
      <c r="C75" s="78">
        <v>2098</v>
      </c>
      <c r="D75" s="79">
        <v>60.321973307912295</v>
      </c>
      <c r="E75" s="80">
        <f t="shared" si="3"/>
        <v>3.9106232798660767</v>
      </c>
      <c r="G75" s="73">
        <v>38291</v>
      </c>
      <c r="H75" s="78">
        <v>1179.2249999999999</v>
      </c>
      <c r="I75" s="78">
        <v>3135</v>
      </c>
      <c r="J75" s="79">
        <v>37.614832535885171</v>
      </c>
      <c r="K75" s="79">
        <f t="shared" si="4"/>
        <v>2.6165865463959159</v>
      </c>
      <c r="M75" s="73">
        <v>38291</v>
      </c>
      <c r="N75" s="78">
        <v>3729.7774096679686</v>
      </c>
      <c r="O75" s="78">
        <v>10648.57999420166</v>
      </c>
      <c r="P75" s="79">
        <v>35.026054287979228</v>
      </c>
      <c r="Q75" s="79">
        <f t="shared" si="5"/>
        <v>21.32473027294688</v>
      </c>
      <c r="V75" s="73">
        <v>38291</v>
      </c>
      <c r="W75" s="78">
        <v>6054.5600051879883</v>
      </c>
      <c r="X75" s="78">
        <v>154823.40209960938</v>
      </c>
      <c r="Y75" s="80">
        <v>3.9106232798660767</v>
      </c>
      <c r="AA75" s="73">
        <v>38291</v>
      </c>
      <c r="AB75" s="78">
        <v>4732.8199920654297</v>
      </c>
      <c r="AC75" s="78">
        <v>180877.63993835449</v>
      </c>
      <c r="AD75" s="80">
        <v>2.6165865463959159</v>
      </c>
      <c r="AF75" s="73">
        <v>38291</v>
      </c>
      <c r="AG75" s="78">
        <v>17416.860008239746</v>
      </c>
      <c r="AH75" s="78">
        <v>81674.46802520752</v>
      </c>
      <c r="AI75" s="80">
        <v>21.32473027294688</v>
      </c>
    </row>
    <row r="76" spans="1:35">
      <c r="A76" s="73">
        <v>38321</v>
      </c>
      <c r="B76" s="78">
        <v>1265.5550000000001</v>
      </c>
      <c r="C76" s="78">
        <v>2098</v>
      </c>
      <c r="D76" s="79">
        <v>60.321973307912295</v>
      </c>
      <c r="E76" s="80">
        <f t="shared" si="3"/>
        <v>3.7872860785686275</v>
      </c>
      <c r="G76" s="73">
        <v>38321</v>
      </c>
      <c r="H76" s="78">
        <v>849.22500000000002</v>
      </c>
      <c r="I76" s="78">
        <v>2135</v>
      </c>
      <c r="J76" s="79">
        <v>39.776346604215455</v>
      </c>
      <c r="K76" s="79">
        <f t="shared" si="4"/>
        <v>2.1158949269724148</v>
      </c>
      <c r="M76" s="73">
        <v>38321</v>
      </c>
      <c r="N76" s="78">
        <v>3774.5474096679686</v>
      </c>
      <c r="O76" s="78">
        <v>10769.57999420166</v>
      </c>
      <c r="P76" s="79">
        <v>35.048232258827035</v>
      </c>
      <c r="Q76" s="79">
        <f t="shared" si="5"/>
        <v>21.706040424520598</v>
      </c>
      <c r="V76" s="73">
        <v>38321</v>
      </c>
      <c r="W76" s="78">
        <v>6054.5600051879883</v>
      </c>
      <c r="X76" s="78">
        <v>159865.39911651611</v>
      </c>
      <c r="Y76" s="80">
        <v>3.7872860785686275</v>
      </c>
      <c r="AA76" s="73">
        <v>38321</v>
      </c>
      <c r="AB76" s="78">
        <v>3840.8199920654297</v>
      </c>
      <c r="AC76" s="78">
        <v>181522.24588775635</v>
      </c>
      <c r="AD76" s="80">
        <v>2.1158949269724148</v>
      </c>
      <c r="AF76" s="73">
        <v>38321</v>
      </c>
      <c r="AG76" s="78">
        <v>18527.860008239746</v>
      </c>
      <c r="AH76" s="78">
        <v>85358.083030700684</v>
      </c>
      <c r="AI76" s="80">
        <v>21.706040424520598</v>
      </c>
    </row>
    <row r="77" spans="1:35">
      <c r="A77" s="73">
        <v>38352</v>
      </c>
      <c r="B77" s="78">
        <v>1265.5550000000001</v>
      </c>
      <c r="C77" s="78">
        <v>2098</v>
      </c>
      <c r="D77" s="79">
        <v>60.321973307912295</v>
      </c>
      <c r="E77" s="80">
        <f t="shared" si="3"/>
        <v>3.4547962754963155</v>
      </c>
      <c r="G77" s="73">
        <v>38352</v>
      </c>
      <c r="H77" s="78">
        <v>909.22500000000002</v>
      </c>
      <c r="I77" s="78">
        <v>2235</v>
      </c>
      <c r="J77" s="79">
        <v>40.681208053691272</v>
      </c>
      <c r="K77" s="79">
        <f t="shared" si="4"/>
        <v>2.4765441767165028</v>
      </c>
      <c r="M77" s="73">
        <v>38352</v>
      </c>
      <c r="N77" s="78">
        <v>4305.0969995117184</v>
      </c>
      <c r="O77" s="78">
        <v>9848.2799758911133</v>
      </c>
      <c r="P77" s="79">
        <v>43.714201972839177</v>
      </c>
      <c r="Q77" s="79">
        <f t="shared" si="5"/>
        <v>17.364981332307579</v>
      </c>
      <c r="V77" s="73">
        <v>38352</v>
      </c>
      <c r="W77" s="78">
        <v>5904.390007019043</v>
      </c>
      <c r="X77" s="78">
        <v>170904.14415740967</v>
      </c>
      <c r="Y77" s="80">
        <v>3.4547962754963155</v>
      </c>
      <c r="AA77" s="73">
        <v>38352</v>
      </c>
      <c r="AB77" s="78">
        <v>4388.8199920654297</v>
      </c>
      <c r="AC77" s="78">
        <v>177215.49380493164</v>
      </c>
      <c r="AD77" s="80">
        <v>2.4765441767165028</v>
      </c>
      <c r="AF77" s="73">
        <v>38352</v>
      </c>
      <c r="AG77" s="78">
        <v>16266.029991149902</v>
      </c>
      <c r="AH77" s="78">
        <v>93671.451065063477</v>
      </c>
      <c r="AI77" s="80">
        <v>17.364981332307579</v>
      </c>
    </row>
    <row r="78" spans="1:35">
      <c r="A78" s="73">
        <v>38383</v>
      </c>
      <c r="B78" s="78">
        <v>1955.405</v>
      </c>
      <c r="C78" s="78">
        <v>2923</v>
      </c>
      <c r="D78" s="79">
        <v>66.897194663017444</v>
      </c>
      <c r="E78" s="80">
        <f t="shared" si="3"/>
        <v>4.067174756723829</v>
      </c>
      <c r="G78" s="73">
        <v>38383</v>
      </c>
      <c r="H78" s="78">
        <v>909.22500000000002</v>
      </c>
      <c r="I78" s="78">
        <v>2235</v>
      </c>
      <c r="J78" s="79">
        <v>40.681208053691272</v>
      </c>
      <c r="K78" s="79">
        <f t="shared" si="4"/>
        <v>2.4789328931653145</v>
      </c>
      <c r="M78" s="73">
        <v>38383</v>
      </c>
      <c r="N78" s="78">
        <v>4177.3619995117188</v>
      </c>
      <c r="O78" s="78">
        <v>9419.0799789428711</v>
      </c>
      <c r="P78" s="79">
        <v>44.35000030629908</v>
      </c>
      <c r="Q78" s="79">
        <f t="shared" si="5"/>
        <v>17.318036626231205</v>
      </c>
      <c r="V78" s="73">
        <v>38383</v>
      </c>
      <c r="W78" s="78">
        <v>7066.4599914550781</v>
      </c>
      <c r="X78" s="78">
        <v>173743.70205688477</v>
      </c>
      <c r="Y78" s="80">
        <v>4.067174756723829</v>
      </c>
      <c r="AA78" s="73">
        <v>38383</v>
      </c>
      <c r="AB78" s="78">
        <v>4388.8199920654297</v>
      </c>
      <c r="AC78" s="78">
        <v>177044.72776031494</v>
      </c>
      <c r="AD78" s="80">
        <v>2.4789328931653145</v>
      </c>
      <c r="AF78" s="73">
        <v>38383</v>
      </c>
      <c r="AG78" s="78">
        <v>15836.82999420166</v>
      </c>
      <c r="AH78" s="78">
        <v>91447.029106140137</v>
      </c>
      <c r="AI78" s="80">
        <v>17.318036626231205</v>
      </c>
    </row>
    <row r="79" spans="1:35">
      <c r="A79" s="73">
        <v>38411</v>
      </c>
      <c r="B79" s="78">
        <v>2129.4050000000002</v>
      </c>
      <c r="C79" s="78">
        <v>3223</v>
      </c>
      <c r="D79" s="79">
        <v>66.069035060502642</v>
      </c>
      <c r="E79" s="80">
        <f t="shared" si="3"/>
        <v>4.9417328224084924</v>
      </c>
      <c r="G79" s="73">
        <v>38411</v>
      </c>
      <c r="H79" s="78">
        <v>884.22500000000002</v>
      </c>
      <c r="I79" s="78">
        <v>2135</v>
      </c>
      <c r="J79" s="79">
        <v>41.415690866510538</v>
      </c>
      <c r="K79" s="79">
        <f t="shared" si="4"/>
        <v>1.3973857393648554</v>
      </c>
      <c r="M79" s="73">
        <v>38411</v>
      </c>
      <c r="N79" s="78">
        <v>3994.5103881835939</v>
      </c>
      <c r="O79" s="78">
        <v>8680.9899826049805</v>
      </c>
      <c r="P79" s="79">
        <v>46.014456832548099</v>
      </c>
      <c r="Q79" s="79">
        <f t="shared" si="5"/>
        <v>17.348124093600202</v>
      </c>
      <c r="V79" s="73">
        <v>38411</v>
      </c>
      <c r="W79" s="78">
        <v>7909.1999969482422</v>
      </c>
      <c r="X79" s="78">
        <v>160049.12206268311</v>
      </c>
      <c r="Y79" s="80">
        <v>4.9417328224084924</v>
      </c>
      <c r="AA79" s="73">
        <v>38411</v>
      </c>
      <c r="AB79" s="78">
        <v>2766.7700042724609</v>
      </c>
      <c r="AC79" s="78">
        <v>197996.15283966064</v>
      </c>
      <c r="AD79" s="80">
        <v>1.3973857393648554</v>
      </c>
      <c r="AF79" s="73">
        <v>38411</v>
      </c>
      <c r="AG79" s="78">
        <v>16097.789985656738</v>
      </c>
      <c r="AH79" s="78">
        <v>92792.684089660645</v>
      </c>
      <c r="AI79" s="80">
        <v>17.348124093600202</v>
      </c>
    </row>
    <row r="80" spans="1:35">
      <c r="A80" s="73">
        <v>38442</v>
      </c>
      <c r="B80" s="78">
        <v>863.85</v>
      </c>
      <c r="C80" s="78">
        <v>1125</v>
      </c>
      <c r="D80" s="79">
        <v>76.786666666666662</v>
      </c>
      <c r="E80" s="80">
        <f t="shared" si="3"/>
        <v>1.0034277393269511</v>
      </c>
      <c r="G80" s="73">
        <v>38442</v>
      </c>
      <c r="H80" s="78">
        <v>806.52499999999998</v>
      </c>
      <c r="I80" s="78">
        <v>1580</v>
      </c>
      <c r="J80" s="79">
        <v>51.045886075949369</v>
      </c>
      <c r="K80" s="79">
        <f t="shared" si="4"/>
        <v>2.3926615184237834</v>
      </c>
      <c r="M80" s="73">
        <v>38442</v>
      </c>
      <c r="N80" s="78">
        <v>3783.6718920898438</v>
      </c>
      <c r="O80" s="78">
        <v>8291.2899856567383</v>
      </c>
      <c r="P80" s="79">
        <v>45.634296938537794</v>
      </c>
      <c r="Q80" s="79">
        <f t="shared" si="5"/>
        <v>15.232832370885003</v>
      </c>
      <c r="V80" s="73">
        <v>38442</v>
      </c>
      <c r="W80" s="78">
        <v>1543.1000061035156</v>
      </c>
      <c r="X80" s="78">
        <v>153782.87300872803</v>
      </c>
      <c r="Y80" s="80">
        <v>1.0034277393269511</v>
      </c>
      <c r="AA80" s="73">
        <v>38442</v>
      </c>
      <c r="AB80" s="78">
        <v>4941.7700042724609</v>
      </c>
      <c r="AC80" s="78">
        <v>206538.6167755127</v>
      </c>
      <c r="AD80" s="80">
        <v>2.3926615184237834</v>
      </c>
      <c r="AF80" s="73">
        <v>38442</v>
      </c>
      <c r="AG80" s="78">
        <v>14503.089988708496</v>
      </c>
      <c r="AH80" s="78">
        <v>95209.411064147949</v>
      </c>
      <c r="AI80" s="80">
        <v>15.232832370885003</v>
      </c>
    </row>
    <row r="81" spans="1:35">
      <c r="A81" s="73">
        <v>38472</v>
      </c>
      <c r="B81" s="78">
        <v>174</v>
      </c>
      <c r="C81" s="78">
        <v>300</v>
      </c>
      <c r="D81" s="79">
        <v>58</v>
      </c>
      <c r="E81" s="80">
        <f t="shared" si="3"/>
        <v>0.31115315184422115</v>
      </c>
      <c r="G81" s="73">
        <v>38472</v>
      </c>
      <c r="H81" s="78">
        <v>847.34500000000003</v>
      </c>
      <c r="I81" s="78">
        <v>1737</v>
      </c>
      <c r="J81" s="79">
        <v>48.782095567069661</v>
      </c>
      <c r="K81" s="79">
        <f t="shared" si="4"/>
        <v>2.3206961276346685</v>
      </c>
      <c r="M81" s="73">
        <v>38472</v>
      </c>
      <c r="N81" s="78">
        <v>4297.5218920898442</v>
      </c>
      <c r="O81" s="78">
        <v>7668.2899856567383</v>
      </c>
      <c r="P81" s="79">
        <v>56.042767033174336</v>
      </c>
      <c r="Q81" s="79">
        <f t="shared" si="5"/>
        <v>14.557718782244983</v>
      </c>
      <c r="V81" s="73">
        <v>38472</v>
      </c>
      <c r="W81" s="78">
        <v>495.10000610351563</v>
      </c>
      <c r="X81" s="78">
        <v>159117.78594207764</v>
      </c>
      <c r="Y81" s="80">
        <v>0.31115315184422115</v>
      </c>
      <c r="AA81" s="73">
        <v>38472</v>
      </c>
      <c r="AB81" s="78">
        <v>4771.7700042724609</v>
      </c>
      <c r="AC81" s="78">
        <v>205618.04483795166</v>
      </c>
      <c r="AD81" s="80">
        <v>2.3206961276346685</v>
      </c>
      <c r="AF81" s="73">
        <v>38472</v>
      </c>
      <c r="AG81" s="78">
        <v>13614.040000915527</v>
      </c>
      <c r="AH81" s="78">
        <v>93517.674057006836</v>
      </c>
      <c r="AI81" s="80">
        <v>14.557718782244983</v>
      </c>
    </row>
    <row r="82" spans="1:35">
      <c r="A82" s="73">
        <v>38503</v>
      </c>
      <c r="B82" s="78">
        <v>174</v>
      </c>
      <c r="C82" s="78">
        <v>300</v>
      </c>
      <c r="D82" s="79">
        <v>58</v>
      </c>
      <c r="E82" s="80">
        <f t="shared" si="3"/>
        <v>0.32177056113065156</v>
      </c>
      <c r="G82" s="73">
        <v>38503</v>
      </c>
      <c r="H82" s="78">
        <v>999.84500000000003</v>
      </c>
      <c r="I82" s="78">
        <v>2137</v>
      </c>
      <c r="J82" s="79">
        <v>46.787318671034157</v>
      </c>
      <c r="K82" s="79">
        <f t="shared" si="4"/>
        <v>2.2690362825654304</v>
      </c>
      <c r="M82" s="73">
        <v>38503</v>
      </c>
      <c r="N82" s="78">
        <v>4266.7468920898436</v>
      </c>
      <c r="O82" s="78">
        <v>7243.2899856567383</v>
      </c>
      <c r="P82" s="79">
        <v>58.906200090551586</v>
      </c>
      <c r="Q82" s="79">
        <f t="shared" si="5"/>
        <v>13.012927198457607</v>
      </c>
      <c r="V82" s="73">
        <v>38503</v>
      </c>
      <c r="W82" s="78">
        <v>495.10000610351563</v>
      </c>
      <c r="X82" s="78">
        <v>153867.40302276611</v>
      </c>
      <c r="Y82" s="80">
        <v>0.32177056113065156</v>
      </c>
      <c r="AA82" s="73">
        <v>38503</v>
      </c>
      <c r="AB82" s="78">
        <v>5010</v>
      </c>
      <c r="AC82" s="78">
        <v>220798.58477783203</v>
      </c>
      <c r="AD82" s="80">
        <v>2.2690362825654304</v>
      </c>
      <c r="AF82" s="73">
        <v>38503</v>
      </c>
      <c r="AG82" s="78">
        <v>12533.310005187988</v>
      </c>
      <c r="AH82" s="78">
        <v>96314.302032470703</v>
      </c>
      <c r="AI82" s="80">
        <v>13.012927198457607</v>
      </c>
    </row>
    <row r="83" spans="1:35">
      <c r="A83" s="73">
        <v>38533</v>
      </c>
      <c r="B83" s="78">
        <v>174</v>
      </c>
      <c r="C83" s="78">
        <v>300</v>
      </c>
      <c r="D83" s="79">
        <v>58</v>
      </c>
      <c r="E83" s="80">
        <f t="shared" si="3"/>
        <v>0.1861650915304125</v>
      </c>
      <c r="G83" s="73">
        <v>38533</v>
      </c>
      <c r="H83" s="78">
        <v>999.84500000000003</v>
      </c>
      <c r="I83" s="78">
        <v>2137</v>
      </c>
      <c r="J83" s="79">
        <v>46.787318671034157</v>
      </c>
      <c r="K83" s="79">
        <f t="shared" si="4"/>
        <v>1.1927058811302393</v>
      </c>
      <c r="M83" s="73">
        <v>38533</v>
      </c>
      <c r="N83" s="78">
        <v>4130.4968920898436</v>
      </c>
      <c r="O83" s="78">
        <v>6418.2899856567383</v>
      </c>
      <c r="P83" s="79">
        <v>64.35509927598261</v>
      </c>
      <c r="Q83" s="79">
        <f t="shared" si="5"/>
        <v>14.551107905409344</v>
      </c>
      <c r="V83" s="73">
        <v>38533</v>
      </c>
      <c r="W83" s="78">
        <v>300</v>
      </c>
      <c r="X83" s="78">
        <v>161147.2900390625</v>
      </c>
      <c r="Y83" s="80">
        <v>0.1861650915304125</v>
      </c>
      <c r="AA83" s="73">
        <v>38533</v>
      </c>
      <c r="AB83" s="78">
        <v>2705.1000061035156</v>
      </c>
      <c r="AC83" s="78">
        <v>226803.61092376709</v>
      </c>
      <c r="AD83" s="80">
        <v>1.1927058811302393</v>
      </c>
      <c r="AF83" s="73">
        <v>38533</v>
      </c>
      <c r="AG83" s="78">
        <v>14208.310005187988</v>
      </c>
      <c r="AH83" s="78">
        <v>97644.180068969727</v>
      </c>
      <c r="AI83" s="80">
        <v>14.551107905409344</v>
      </c>
    </row>
    <row r="84" spans="1:35">
      <c r="A84" s="73">
        <v>38564</v>
      </c>
      <c r="B84" s="78">
        <v>174</v>
      </c>
      <c r="C84" s="78">
        <v>300</v>
      </c>
      <c r="D84" s="79">
        <v>58</v>
      </c>
      <c r="E84" s="80">
        <f t="shared" si="3"/>
        <v>0.18813856226913067</v>
      </c>
      <c r="G84" s="73">
        <v>38564</v>
      </c>
      <c r="H84" s="78">
        <v>874.84500000000003</v>
      </c>
      <c r="I84" s="78">
        <v>1887</v>
      </c>
      <c r="J84" s="79">
        <v>46.361685214626391</v>
      </c>
      <c r="K84" s="79">
        <f t="shared" si="4"/>
        <v>1.0603083155784481</v>
      </c>
      <c r="M84" s="73">
        <v>38564</v>
      </c>
      <c r="N84" s="78">
        <v>4341.5668920898433</v>
      </c>
      <c r="O84" s="78">
        <v>6818.2899856567383</v>
      </c>
      <c r="P84" s="79">
        <v>63.675304236442848</v>
      </c>
      <c r="Q84" s="79">
        <f t="shared" si="5"/>
        <v>10.96205361459387</v>
      </c>
      <c r="V84" s="73">
        <v>38564</v>
      </c>
      <c r="W84" s="78">
        <v>300</v>
      </c>
      <c r="X84" s="78">
        <v>159456.94300079346</v>
      </c>
      <c r="Y84" s="80">
        <v>0.18813856226913067</v>
      </c>
      <c r="AA84" s="73">
        <v>38564</v>
      </c>
      <c r="AB84" s="78">
        <v>2455.1000061035156</v>
      </c>
      <c r="AC84" s="78">
        <v>231545.85982513428</v>
      </c>
      <c r="AD84" s="80">
        <v>1.0603083155784481</v>
      </c>
      <c r="AF84" s="73">
        <v>38564</v>
      </c>
      <c r="AG84" s="78">
        <v>10228.660003662109</v>
      </c>
      <c r="AH84" s="78">
        <v>93309.706039428711</v>
      </c>
      <c r="AI84" s="80">
        <v>10.96205361459387</v>
      </c>
    </row>
    <row r="85" spans="1:35">
      <c r="A85" s="73">
        <v>38595</v>
      </c>
      <c r="B85" s="78">
        <v>174</v>
      </c>
      <c r="C85" s="78">
        <v>300</v>
      </c>
      <c r="D85" s="79">
        <v>58</v>
      </c>
      <c r="E85" s="80">
        <f t="shared" si="3"/>
        <v>0.18648920521295731</v>
      </c>
      <c r="G85" s="73">
        <v>38595</v>
      </c>
      <c r="H85" s="78">
        <v>667.84500000000003</v>
      </c>
      <c r="I85" s="78">
        <v>1437</v>
      </c>
      <c r="J85" s="79">
        <v>46.474947807933191</v>
      </c>
      <c r="K85" s="79">
        <f t="shared" si="4"/>
        <v>0.95945968075059751</v>
      </c>
      <c r="M85" s="73">
        <v>38595</v>
      </c>
      <c r="N85" s="78">
        <v>4508.2395678710936</v>
      </c>
      <c r="O85" s="78">
        <v>6890.1999893188477</v>
      </c>
      <c r="P85" s="79">
        <v>65.429734621052262</v>
      </c>
      <c r="Q85" s="79">
        <f t="shared" si="5"/>
        <v>11.640477033733042</v>
      </c>
      <c r="V85" s="73">
        <v>38595</v>
      </c>
      <c r="W85" s="78">
        <v>300</v>
      </c>
      <c r="X85" s="78">
        <v>160867.21998596191</v>
      </c>
      <c r="Y85" s="80">
        <v>0.18648920521295731</v>
      </c>
      <c r="AA85" s="73">
        <v>38595</v>
      </c>
      <c r="AB85" s="78">
        <v>2282.1000061035156</v>
      </c>
      <c r="AC85" s="78">
        <v>237852.62183380127</v>
      </c>
      <c r="AD85" s="80">
        <v>0.95945968075059751</v>
      </c>
      <c r="AF85" s="73">
        <v>38595</v>
      </c>
      <c r="AG85" s="78">
        <v>10602.070007324219</v>
      </c>
      <c r="AH85" s="78">
        <v>91079.34302520752</v>
      </c>
      <c r="AI85" s="80">
        <v>11.640477033733042</v>
      </c>
    </row>
    <row r="86" spans="1:35">
      <c r="A86" s="73">
        <v>38625</v>
      </c>
      <c r="B86" s="78">
        <v>174</v>
      </c>
      <c r="C86" s="78">
        <v>300</v>
      </c>
      <c r="D86" s="79">
        <v>58</v>
      </c>
      <c r="E86" s="80">
        <f t="shared" si="3"/>
        <v>0.49572035139102955</v>
      </c>
      <c r="G86" s="73">
        <v>38625</v>
      </c>
      <c r="H86" s="78">
        <v>1131.7152954101562</v>
      </c>
      <c r="I86" s="78">
        <v>4038.8700180053711</v>
      </c>
      <c r="J86" s="79">
        <v>28.020592154858775</v>
      </c>
      <c r="K86" s="79">
        <f t="shared" si="4"/>
        <v>2.2461638017628109</v>
      </c>
      <c r="M86" s="73">
        <v>38625</v>
      </c>
      <c r="N86" s="78">
        <v>8945.458630371093</v>
      </c>
      <c r="O86" s="78">
        <v>13557.259910583496</v>
      </c>
      <c r="P86" s="79">
        <v>65.982792167227004</v>
      </c>
      <c r="Q86" s="79">
        <f t="shared" si="5"/>
        <v>18.648371286772999</v>
      </c>
      <c r="V86" s="73">
        <v>38625</v>
      </c>
      <c r="W86" s="78">
        <v>828.40000915527344</v>
      </c>
      <c r="X86" s="78">
        <v>167110.34897613525</v>
      </c>
      <c r="Y86" s="80">
        <v>0.49572035139102955</v>
      </c>
      <c r="AA86" s="73">
        <v>38625</v>
      </c>
      <c r="AB86" s="78">
        <v>5308.9700241088867</v>
      </c>
      <c r="AC86" s="78">
        <v>236357.2068939209</v>
      </c>
      <c r="AD86" s="80">
        <v>2.2461638017628109</v>
      </c>
      <c r="AF86" s="73">
        <v>38625</v>
      </c>
      <c r="AG86" s="78">
        <v>17181.129928588867</v>
      </c>
      <c r="AH86" s="78">
        <v>92132.067001342773</v>
      </c>
      <c r="AI86" s="80">
        <v>18.648371286772999</v>
      </c>
    </row>
    <row r="87" spans="1:35">
      <c r="A87" s="73">
        <v>38656</v>
      </c>
      <c r="B87" s="78">
        <v>174</v>
      </c>
      <c r="C87" s="78">
        <v>300</v>
      </c>
      <c r="D87" s="79">
        <v>58</v>
      </c>
      <c r="E87" s="80">
        <f t="shared" si="3"/>
        <v>0.49084289987988894</v>
      </c>
      <c r="G87" s="73">
        <v>38656</v>
      </c>
      <c r="H87" s="78">
        <v>920.39529541015622</v>
      </c>
      <c r="I87" s="78">
        <v>3606.8700180053711</v>
      </c>
      <c r="J87" s="79">
        <v>25.517839312633242</v>
      </c>
      <c r="K87" s="79">
        <f t="shared" si="4"/>
        <v>2.077256647114146</v>
      </c>
      <c r="M87" s="73">
        <v>38656</v>
      </c>
      <c r="N87" s="78">
        <v>9050.067878417969</v>
      </c>
      <c r="O87" s="78">
        <v>13831.169914245605</v>
      </c>
      <c r="P87" s="79">
        <v>65.432410522964702</v>
      </c>
      <c r="Q87" s="79">
        <f t="shared" si="5"/>
        <v>17.757576281772703</v>
      </c>
      <c r="V87" s="73">
        <v>38656</v>
      </c>
      <c r="W87" s="78">
        <v>828.40000915527344</v>
      </c>
      <c r="X87" s="78">
        <v>168770.90599822998</v>
      </c>
      <c r="Y87" s="80">
        <v>0.49084289987988894</v>
      </c>
      <c r="AA87" s="73">
        <v>38656</v>
      </c>
      <c r="AB87" s="78">
        <v>4876.9700241088867</v>
      </c>
      <c r="AC87" s="78">
        <v>234779.36782073975</v>
      </c>
      <c r="AD87" s="80">
        <v>2.077256647114146</v>
      </c>
      <c r="AF87" s="73">
        <v>38656</v>
      </c>
      <c r="AG87" s="78">
        <v>17455.039932250977</v>
      </c>
      <c r="AH87" s="78">
        <v>98296.297058105469</v>
      </c>
      <c r="AI87" s="80">
        <v>17.757576281772703</v>
      </c>
    </row>
    <row r="88" spans="1:35">
      <c r="A88" s="73">
        <v>38686</v>
      </c>
      <c r="B88" s="78">
        <v>174</v>
      </c>
      <c r="C88" s="78">
        <v>300</v>
      </c>
      <c r="D88" s="79">
        <v>58</v>
      </c>
      <c r="E88" s="80">
        <f t="shared" si="3"/>
        <v>0.51316708381838028</v>
      </c>
      <c r="G88" s="73">
        <v>38686</v>
      </c>
      <c r="H88" s="78">
        <v>920.39529541015622</v>
      </c>
      <c r="I88" s="78">
        <v>3606.8700180053711</v>
      </c>
      <c r="J88" s="79">
        <v>25.517839312633242</v>
      </c>
      <c r="K88" s="79">
        <f t="shared" si="4"/>
        <v>1.9764811105706968</v>
      </c>
      <c r="M88" s="73">
        <v>38686</v>
      </c>
      <c r="N88" s="78">
        <v>8383.817878417969</v>
      </c>
      <c r="O88" s="78">
        <v>13081.169914245605</v>
      </c>
      <c r="P88" s="79">
        <v>64.090734493769219</v>
      </c>
      <c r="Q88" s="79">
        <f t="shared" si="5"/>
        <v>17.142734364714354</v>
      </c>
      <c r="V88" s="73">
        <v>38686</v>
      </c>
      <c r="W88" s="78">
        <v>828.40000915527344</v>
      </c>
      <c r="X88" s="78">
        <v>161428.90596008301</v>
      </c>
      <c r="Y88" s="80">
        <v>0.51316708381838028</v>
      </c>
      <c r="AA88" s="73">
        <v>38686</v>
      </c>
      <c r="AB88" s="78">
        <v>4876.9700241088867</v>
      </c>
      <c r="AC88" s="78">
        <v>246750.14590454102</v>
      </c>
      <c r="AD88" s="80">
        <v>1.9764811105706968</v>
      </c>
      <c r="AF88" s="73">
        <v>38686</v>
      </c>
      <c r="AG88" s="78">
        <v>16965.319931030273</v>
      </c>
      <c r="AH88" s="78">
        <v>98965.075057983398</v>
      </c>
      <c r="AI88" s="80">
        <v>17.142734364714354</v>
      </c>
    </row>
    <row r="89" spans="1:35">
      <c r="A89" s="73">
        <v>38717</v>
      </c>
      <c r="B89" s="78">
        <v>174</v>
      </c>
      <c r="C89" s="78">
        <v>300</v>
      </c>
      <c r="D89" s="79">
        <v>58</v>
      </c>
      <c r="E89" s="80">
        <f t="shared" si="3"/>
        <v>0.5210823924879624</v>
      </c>
      <c r="G89" s="73">
        <v>38717</v>
      </c>
      <c r="H89" s="78">
        <v>1184.0702954101562</v>
      </c>
      <c r="I89" s="78">
        <v>3871.8700180053711</v>
      </c>
      <c r="J89" s="79">
        <v>30.581354485142061</v>
      </c>
      <c r="K89" s="79">
        <f t="shared" si="4"/>
        <v>2.6598260775777995</v>
      </c>
      <c r="M89" s="73">
        <v>38717</v>
      </c>
      <c r="N89" s="78">
        <v>8707.7154956054692</v>
      </c>
      <c r="O89" s="78">
        <v>14505.519882202148</v>
      </c>
      <c r="P89" s="79">
        <v>60.030357865970615</v>
      </c>
      <c r="Q89" s="79">
        <f t="shared" si="5"/>
        <v>17.07297809965489</v>
      </c>
      <c r="V89" s="73">
        <v>38717</v>
      </c>
      <c r="W89" s="78">
        <v>828.40000915527344</v>
      </c>
      <c r="X89" s="78">
        <v>158976.78008270264</v>
      </c>
      <c r="Y89" s="80">
        <v>0.5210823924879624</v>
      </c>
      <c r="AA89" s="73">
        <v>38717</v>
      </c>
      <c r="AB89" s="78">
        <v>6412.4700241088867</v>
      </c>
      <c r="AC89" s="78">
        <v>241086.06491851807</v>
      </c>
      <c r="AD89" s="80">
        <v>2.6598260775777995</v>
      </c>
      <c r="AF89" s="73">
        <v>38717</v>
      </c>
      <c r="AG89" s="78">
        <v>18040.669898986816</v>
      </c>
      <c r="AH89" s="78">
        <v>105667.97306060791</v>
      </c>
      <c r="AI89" s="80">
        <v>17.07297809965489</v>
      </c>
    </row>
    <row r="90" spans="1:35">
      <c r="A90" s="73">
        <v>38748</v>
      </c>
      <c r="B90" s="78">
        <v>174</v>
      </c>
      <c r="C90" s="78">
        <v>300</v>
      </c>
      <c r="D90" s="79">
        <v>58</v>
      </c>
      <c r="E90" s="80">
        <f t="shared" si="3"/>
        <v>0.30818198480472297</v>
      </c>
      <c r="G90" s="73">
        <v>38748</v>
      </c>
      <c r="H90" s="78">
        <v>1502.8202954101562</v>
      </c>
      <c r="I90" s="78">
        <v>4379.8700180053711</v>
      </c>
      <c r="J90" s="79">
        <v>34.311983899799678</v>
      </c>
      <c r="K90" s="79">
        <f t="shared" si="4"/>
        <v>2.9916036433602673</v>
      </c>
      <c r="M90" s="73">
        <v>38748</v>
      </c>
      <c r="N90" s="78">
        <v>8077.256599121094</v>
      </c>
      <c r="O90" s="78">
        <v>13554.05989074707</v>
      </c>
      <c r="P90" s="79">
        <v>59.592894411180687</v>
      </c>
      <c r="Q90" s="79">
        <f t="shared" si="5"/>
        <v>15.743184451281234</v>
      </c>
      <c r="V90" s="73">
        <v>38748</v>
      </c>
      <c r="W90" s="78">
        <v>493.30000305175781</v>
      </c>
      <c r="X90" s="78">
        <v>160067.76105499268</v>
      </c>
      <c r="Y90" s="80">
        <v>0.30818198480472297</v>
      </c>
      <c r="AA90" s="73">
        <v>38748</v>
      </c>
      <c r="AB90" s="78">
        <v>7255.5700302124023</v>
      </c>
      <c r="AC90" s="78">
        <v>242531.126953125</v>
      </c>
      <c r="AD90" s="80">
        <v>2.9916036433602673</v>
      </c>
      <c r="AF90" s="73">
        <v>38748</v>
      </c>
      <c r="AG90" s="78">
        <v>17089.209907531738</v>
      </c>
      <c r="AH90" s="78">
        <v>108549.89319610596</v>
      </c>
      <c r="AI90" s="80">
        <v>15.743184451281234</v>
      </c>
    </row>
    <row r="91" spans="1:35">
      <c r="A91" s="73">
        <v>38776</v>
      </c>
      <c r="B91" s="78"/>
      <c r="C91" s="78"/>
      <c r="D91" s="79"/>
      <c r="E91" s="80">
        <f t="shared" si="3"/>
        <v>0.12209357868706162</v>
      </c>
      <c r="G91" s="73">
        <v>38776</v>
      </c>
      <c r="H91" s="78">
        <v>1212.95</v>
      </c>
      <c r="I91" s="78">
        <v>2078</v>
      </c>
      <c r="J91" s="79">
        <v>58.371029836381133</v>
      </c>
      <c r="K91" s="79">
        <f t="shared" si="4"/>
        <v>1.9249582138627153</v>
      </c>
      <c r="M91" s="73">
        <v>38776</v>
      </c>
      <c r="N91" s="78">
        <v>8329.7973950195319</v>
      </c>
      <c r="O91" s="78">
        <v>15759.309913635254</v>
      </c>
      <c r="P91" s="79">
        <v>52.856358816907537</v>
      </c>
      <c r="Q91" s="79">
        <f t="shared" si="5"/>
        <v>17.053494063843232</v>
      </c>
      <c r="V91" s="73">
        <v>38776</v>
      </c>
      <c r="W91" s="78">
        <v>193.30000305175781</v>
      </c>
      <c r="X91" s="78">
        <v>158321.18701934814</v>
      </c>
      <c r="Y91" s="80">
        <v>0.12209357868706162</v>
      </c>
      <c r="AA91" s="73">
        <v>38776</v>
      </c>
      <c r="AB91" s="78">
        <v>4701.5900115966797</v>
      </c>
      <c r="AC91" s="78">
        <v>244243.74398040771</v>
      </c>
      <c r="AD91" s="80">
        <v>1.9249582138627153</v>
      </c>
      <c r="AF91" s="73">
        <v>38776</v>
      </c>
      <c r="AG91" s="78">
        <v>19594.459930419922</v>
      </c>
      <c r="AH91" s="78">
        <v>114899.97215270996</v>
      </c>
      <c r="AI91" s="80">
        <v>17.053494063843232</v>
      </c>
    </row>
    <row r="92" spans="1:35">
      <c r="A92" s="73">
        <v>38807</v>
      </c>
      <c r="B92" s="78">
        <v>871.20504150390627</v>
      </c>
      <c r="C92" s="78">
        <v>1132.1299915313721</v>
      </c>
      <c r="D92" s="79">
        <v>76.952739351553916</v>
      </c>
      <c r="E92" s="80">
        <f t="shared" si="3"/>
        <v>0.84199479358840412</v>
      </c>
      <c r="G92" s="73">
        <v>38807</v>
      </c>
      <c r="H92" s="78">
        <v>1038.05</v>
      </c>
      <c r="I92" s="78">
        <v>1748</v>
      </c>
      <c r="J92" s="79">
        <v>59.385011441647599</v>
      </c>
      <c r="K92" s="79">
        <f t="shared" si="4"/>
        <v>1.7921706247311116</v>
      </c>
      <c r="M92" s="73">
        <v>38807</v>
      </c>
      <c r="N92" s="78">
        <v>8288.9773950195304</v>
      </c>
      <c r="O92" s="78">
        <v>15602.309913635254</v>
      </c>
      <c r="P92" s="79">
        <v>53.126603950967436</v>
      </c>
      <c r="Q92" s="79">
        <f t="shared" si="5"/>
        <v>17.312747579802604</v>
      </c>
      <c r="V92" s="73">
        <v>38807</v>
      </c>
      <c r="W92" s="78">
        <v>1325.4299945831299</v>
      </c>
      <c r="X92" s="78">
        <v>157415.46202850342</v>
      </c>
      <c r="Y92" s="80">
        <v>0.84199479358840412</v>
      </c>
      <c r="AA92" s="73">
        <v>38807</v>
      </c>
      <c r="AB92" s="78">
        <v>4371.5900115966797</v>
      </c>
      <c r="AC92" s="78">
        <v>243927.11002349854</v>
      </c>
      <c r="AD92" s="80">
        <v>1.7921706247311116</v>
      </c>
      <c r="AF92" s="73">
        <v>38807</v>
      </c>
      <c r="AG92" s="78">
        <v>19537.459930419922</v>
      </c>
      <c r="AH92" s="78">
        <v>112850.14028167725</v>
      </c>
      <c r="AI92" s="80">
        <v>17.312747579802604</v>
      </c>
    </row>
    <row r="93" spans="1:35">
      <c r="A93" s="73">
        <v>38837</v>
      </c>
      <c r="B93" s="78">
        <v>1143.4550415039062</v>
      </c>
      <c r="C93" s="78">
        <v>1407.1299915313721</v>
      </c>
      <c r="D93" s="79">
        <v>81.261507350823379</v>
      </c>
      <c r="E93" s="80">
        <f t="shared" si="3"/>
        <v>1.0134235804927365</v>
      </c>
      <c r="G93" s="73">
        <v>38837</v>
      </c>
      <c r="H93" s="78">
        <v>1038.05</v>
      </c>
      <c r="I93" s="78">
        <v>1748</v>
      </c>
      <c r="J93" s="79">
        <v>59.385011441647599</v>
      </c>
      <c r="K93" s="79">
        <f t="shared" si="4"/>
        <v>1.7356259151962574</v>
      </c>
      <c r="M93" s="73">
        <v>38837</v>
      </c>
      <c r="N93" s="78">
        <v>8147.0873901367186</v>
      </c>
      <c r="O93" s="78">
        <v>15429.209907531738</v>
      </c>
      <c r="P93" s="79">
        <v>52.803010905696048</v>
      </c>
      <c r="Q93" s="79">
        <f t="shared" si="5"/>
        <v>17.06198143697765</v>
      </c>
      <c r="V93" s="73">
        <v>38837</v>
      </c>
      <c r="W93" s="78">
        <v>1600.4299945831299</v>
      </c>
      <c r="X93" s="78">
        <v>157923.10593414307</v>
      </c>
      <c r="Y93" s="80">
        <v>1.0134235804927365</v>
      </c>
      <c r="AA93" s="73">
        <v>38837</v>
      </c>
      <c r="AB93" s="78">
        <v>4308.7000122070313</v>
      </c>
      <c r="AC93" s="78">
        <v>248250.49997711182</v>
      </c>
      <c r="AD93" s="80">
        <v>1.7356259151962574</v>
      </c>
      <c r="AF93" s="73">
        <v>38837</v>
      </c>
      <c r="AG93" s="78">
        <v>19189.359924316406</v>
      </c>
      <c r="AH93" s="78">
        <v>112468.53125</v>
      </c>
      <c r="AI93" s="80">
        <v>17.06198143697765</v>
      </c>
    </row>
    <row r="94" spans="1:35">
      <c r="A94" s="73">
        <v>38868</v>
      </c>
      <c r="B94" s="78">
        <v>1143.4550415039062</v>
      </c>
      <c r="C94" s="78">
        <v>1407.1299915313721</v>
      </c>
      <c r="D94" s="79">
        <v>81.261507350823379</v>
      </c>
      <c r="E94" s="80">
        <f t="shared" si="3"/>
        <v>1.0086948476487954</v>
      </c>
      <c r="G94" s="73">
        <v>38868</v>
      </c>
      <c r="H94" s="78">
        <v>1073.5250000000001</v>
      </c>
      <c r="I94" s="78">
        <v>1913</v>
      </c>
      <c r="J94" s="79">
        <v>56.117354939884997</v>
      </c>
      <c r="K94" s="79">
        <f t="shared" si="4"/>
        <v>1.8027596952803988</v>
      </c>
      <c r="M94" s="73">
        <v>38868</v>
      </c>
      <c r="N94" s="78">
        <v>7851.5873901367186</v>
      </c>
      <c r="O94" s="78">
        <v>14904.209907531738</v>
      </c>
      <c r="P94" s="79">
        <v>52.680332864669154</v>
      </c>
      <c r="Q94" s="79">
        <f t="shared" si="5"/>
        <v>16.632336809557319</v>
      </c>
      <c r="V94" s="73">
        <v>38868</v>
      </c>
      <c r="W94" s="78">
        <v>1600.4299945831299</v>
      </c>
      <c r="X94" s="78">
        <v>158663.44497680664</v>
      </c>
      <c r="Y94" s="80">
        <v>1.0086948476487954</v>
      </c>
      <c r="AA94" s="73">
        <v>38868</v>
      </c>
      <c r="AB94" s="78">
        <v>4473.7000122070313</v>
      </c>
      <c r="AC94" s="78">
        <v>248158.42199707031</v>
      </c>
      <c r="AD94" s="80">
        <v>1.8027596952803988</v>
      </c>
      <c r="AF94" s="73">
        <v>38868</v>
      </c>
      <c r="AG94" s="78">
        <v>18637.589920043945</v>
      </c>
      <c r="AH94" s="78">
        <v>112056.35223388672</v>
      </c>
      <c r="AI94" s="80">
        <v>16.632336809557319</v>
      </c>
    </row>
    <row r="95" spans="1:35">
      <c r="A95" s="73">
        <v>38898</v>
      </c>
      <c r="B95" s="78">
        <v>1143.4550415039062</v>
      </c>
      <c r="C95" s="78">
        <v>1407.1299915313721</v>
      </c>
      <c r="D95" s="79">
        <v>81.261507350823379</v>
      </c>
      <c r="E95" s="80">
        <f t="shared" si="3"/>
        <v>0.95501806932579758</v>
      </c>
      <c r="G95" s="73">
        <v>38898</v>
      </c>
      <c r="H95" s="78">
        <v>1073.5250000000001</v>
      </c>
      <c r="I95" s="78">
        <v>1913</v>
      </c>
      <c r="J95" s="79">
        <v>56.117354939884997</v>
      </c>
      <c r="K95" s="79">
        <f t="shared" si="4"/>
        <v>1.6794183134219833</v>
      </c>
      <c r="M95" s="73">
        <v>38898</v>
      </c>
      <c r="N95" s="78">
        <v>7668.914313964844</v>
      </c>
      <c r="O95" s="78">
        <v>14492.479904174805</v>
      </c>
      <c r="P95" s="79">
        <v>52.916508179912555</v>
      </c>
      <c r="Q95" s="79">
        <f t="shared" si="5"/>
        <v>17.172733999385738</v>
      </c>
      <c r="V95" s="73">
        <v>38898</v>
      </c>
      <c r="W95" s="78">
        <v>1600.4299945831299</v>
      </c>
      <c r="X95" s="78">
        <v>167581.12186431885</v>
      </c>
      <c r="Y95" s="80">
        <v>0.95501806932579758</v>
      </c>
      <c r="AA95" s="73">
        <v>38898</v>
      </c>
      <c r="AB95" s="78">
        <v>4138.6000061035156</v>
      </c>
      <c r="AC95" s="78">
        <v>246430.56307220459</v>
      </c>
      <c r="AD95" s="80">
        <v>1.6794183134219833</v>
      </c>
      <c r="AF95" s="73">
        <v>38898</v>
      </c>
      <c r="AG95" s="78">
        <v>18367.959922790527</v>
      </c>
      <c r="AH95" s="78">
        <v>106960.02117919922</v>
      </c>
      <c r="AI95" s="80">
        <v>17.172733999385738</v>
      </c>
    </row>
    <row r="96" spans="1:35">
      <c r="A96" s="73">
        <v>38929</v>
      </c>
      <c r="B96" s="78">
        <v>1143.4550415039062</v>
      </c>
      <c r="C96" s="78">
        <v>1407.1299915313721</v>
      </c>
      <c r="D96" s="79">
        <v>81.261507350823379</v>
      </c>
      <c r="E96" s="80">
        <f t="shared" si="3"/>
        <v>0.89030259902081832</v>
      </c>
      <c r="G96" s="73">
        <v>38929</v>
      </c>
      <c r="H96" s="78">
        <v>1073.5250000000001</v>
      </c>
      <c r="I96" s="78">
        <v>1913</v>
      </c>
      <c r="J96" s="79">
        <v>56.117354939884997</v>
      </c>
      <c r="K96" s="79">
        <f t="shared" si="4"/>
        <v>1.7369950974455952</v>
      </c>
      <c r="M96" s="73">
        <v>38929</v>
      </c>
      <c r="N96" s="78">
        <v>7498.414313964844</v>
      </c>
      <c r="O96" s="78">
        <v>14217.479904174805</v>
      </c>
      <c r="P96" s="79">
        <v>52.740811764840394</v>
      </c>
      <c r="Q96" s="79">
        <f t="shared" si="5"/>
        <v>17.679745688264408</v>
      </c>
      <c r="V96" s="73">
        <v>38929</v>
      </c>
      <c r="W96" s="78">
        <v>1600.4299945831299</v>
      </c>
      <c r="X96" s="78">
        <v>179762.47585296631</v>
      </c>
      <c r="Y96" s="80">
        <v>0.89030259902081832</v>
      </c>
      <c r="AA96" s="73">
        <v>38929</v>
      </c>
      <c r="AB96" s="78">
        <v>4138.6000061035156</v>
      </c>
      <c r="AC96" s="78">
        <v>238262.04300689697</v>
      </c>
      <c r="AD96" s="80">
        <v>1.7369950974455952</v>
      </c>
      <c r="AF96" s="73">
        <v>38929</v>
      </c>
      <c r="AG96" s="78">
        <v>18497.959922790527</v>
      </c>
      <c r="AH96" s="78">
        <v>104627.97513580322</v>
      </c>
      <c r="AI96" s="80">
        <v>17.679745688264408</v>
      </c>
    </row>
    <row r="97" spans="1:35">
      <c r="A97" s="73">
        <v>38960</v>
      </c>
      <c r="B97" s="78">
        <v>1143.4550415039062</v>
      </c>
      <c r="C97" s="78">
        <v>1407.1299915313721</v>
      </c>
      <c r="D97" s="79">
        <v>81.261507350823379</v>
      </c>
      <c r="E97" s="80">
        <f t="shared" si="3"/>
        <v>0.77848533439728962</v>
      </c>
      <c r="G97" s="73">
        <v>38960</v>
      </c>
      <c r="H97" s="78">
        <v>1073.5250000000001</v>
      </c>
      <c r="I97" s="78">
        <v>1913</v>
      </c>
      <c r="J97" s="79">
        <v>56.117354939884997</v>
      </c>
      <c r="K97" s="79">
        <f t="shared" si="4"/>
        <v>1.9962215065767108</v>
      </c>
      <c r="M97" s="73">
        <v>38960</v>
      </c>
      <c r="N97" s="78">
        <v>7512.3868139648439</v>
      </c>
      <c r="O97" s="78">
        <v>14352.479904174805</v>
      </c>
      <c r="P97" s="79">
        <v>52.342082093977808</v>
      </c>
      <c r="Q97" s="79">
        <f t="shared" si="5"/>
        <v>17.471570473118316</v>
      </c>
      <c r="V97" s="73">
        <v>38960</v>
      </c>
      <c r="W97" s="78">
        <v>1502.2099933624268</v>
      </c>
      <c r="X97" s="78">
        <v>192965.74090576172</v>
      </c>
      <c r="Y97" s="80">
        <v>0.77848533439728962</v>
      </c>
      <c r="AA97" s="73">
        <v>38960</v>
      </c>
      <c r="AB97" s="78">
        <v>4751.8200073242188</v>
      </c>
      <c r="AC97" s="78">
        <v>238040.71800994873</v>
      </c>
      <c r="AD97" s="80">
        <v>1.9962215065767108</v>
      </c>
      <c r="AF97" s="73">
        <v>38960</v>
      </c>
      <c r="AG97" s="78">
        <v>18485.959922790527</v>
      </c>
      <c r="AH97" s="78">
        <v>105805.94315338135</v>
      </c>
      <c r="AI97" s="80">
        <v>17.471570473118316</v>
      </c>
    </row>
    <row r="98" spans="1:35">
      <c r="A98" s="73">
        <v>38990</v>
      </c>
      <c r="B98" s="78">
        <v>1143.4550415039062</v>
      </c>
      <c r="C98" s="78">
        <v>1407.1299915313721</v>
      </c>
      <c r="D98" s="79">
        <v>81.261507350823379</v>
      </c>
      <c r="E98" s="80">
        <f t="shared" si="3"/>
        <v>0.77390945010579137</v>
      </c>
      <c r="G98" s="73">
        <v>38990</v>
      </c>
      <c r="H98" s="78">
        <v>1004.4</v>
      </c>
      <c r="I98" s="78">
        <v>1738</v>
      </c>
      <c r="J98" s="79">
        <v>57.790563866513232</v>
      </c>
      <c r="K98" s="79">
        <f t="shared" si="4"/>
        <v>2.0393387707028392</v>
      </c>
      <c r="M98" s="73">
        <v>38990</v>
      </c>
      <c r="N98" s="78">
        <v>8194.9432507324218</v>
      </c>
      <c r="O98" s="78">
        <v>15143.759916305542</v>
      </c>
      <c r="P98" s="79">
        <v>54.114323629158889</v>
      </c>
      <c r="Q98" s="79">
        <f t="shared" si="5"/>
        <v>18.007780021209786</v>
      </c>
      <c r="V98" s="73">
        <v>38990</v>
      </c>
      <c r="W98" s="78">
        <v>1502.2099933624268</v>
      </c>
      <c r="X98" s="78">
        <v>194106.68692016602</v>
      </c>
      <c r="Y98" s="80">
        <v>0.77390945010579137</v>
      </c>
      <c r="AA98" s="73">
        <v>38990</v>
      </c>
      <c r="AB98" s="78">
        <v>4736.8200073242188</v>
      </c>
      <c r="AC98" s="78">
        <v>232272.34608459473</v>
      </c>
      <c r="AD98" s="80">
        <v>2.0393387707028392</v>
      </c>
      <c r="AF98" s="73">
        <v>38990</v>
      </c>
      <c r="AG98" s="78">
        <v>19088.65993309021</v>
      </c>
      <c r="AH98" s="78">
        <v>106002.29406738281</v>
      </c>
      <c r="AI98" s="80">
        <v>18.007780021209786</v>
      </c>
    </row>
    <row r="99" spans="1:35">
      <c r="A99" s="73">
        <v>39021</v>
      </c>
      <c r="B99" s="78">
        <v>1143.4550415039062</v>
      </c>
      <c r="C99" s="78">
        <v>1407.1299915313721</v>
      </c>
      <c r="D99" s="79">
        <v>81.261507350823379</v>
      </c>
      <c r="E99" s="80">
        <f t="shared" si="3"/>
        <v>0.74322634470035376</v>
      </c>
      <c r="G99" s="73">
        <v>39021</v>
      </c>
      <c r="H99" s="78">
        <v>826.47500000000002</v>
      </c>
      <c r="I99" s="78">
        <v>1823</v>
      </c>
      <c r="J99" s="79">
        <v>45.335984640702137</v>
      </c>
      <c r="K99" s="79">
        <f t="shared" si="4"/>
        <v>2.2986986888085084</v>
      </c>
      <c r="M99" s="73">
        <v>39021</v>
      </c>
      <c r="N99" s="78">
        <v>8406.2705017089847</v>
      </c>
      <c r="O99" s="78">
        <v>15290.459913253784</v>
      </c>
      <c r="P99" s="79">
        <v>54.977224683885552</v>
      </c>
      <c r="Q99" s="79">
        <f t="shared" si="5"/>
        <v>17.80293833915951</v>
      </c>
      <c r="V99" s="73">
        <v>39021</v>
      </c>
      <c r="W99" s="78">
        <v>1407.1299915313721</v>
      </c>
      <c r="X99" s="78">
        <v>189327.24890136719</v>
      </c>
      <c r="Y99" s="80">
        <v>0.74322634470035376</v>
      </c>
      <c r="AA99" s="73">
        <v>39021</v>
      </c>
      <c r="AB99" s="78">
        <v>5356.1000061035156</v>
      </c>
      <c r="AC99" s="78">
        <v>233005.74504089355</v>
      </c>
      <c r="AD99" s="80">
        <v>2.2986986888085084</v>
      </c>
      <c r="AF99" s="73">
        <v>39021</v>
      </c>
      <c r="AG99" s="78">
        <v>19235.359930038452</v>
      </c>
      <c r="AH99" s="78">
        <v>108045.98411560059</v>
      </c>
      <c r="AI99" s="80">
        <v>17.80293833915951</v>
      </c>
    </row>
    <row r="100" spans="1:35">
      <c r="A100" s="73">
        <v>39051</v>
      </c>
      <c r="B100" s="78">
        <v>1143.4550415039062</v>
      </c>
      <c r="C100" s="78">
        <v>1407.1299915313721</v>
      </c>
      <c r="D100" s="79">
        <v>81.261507350823379</v>
      </c>
      <c r="E100" s="80">
        <f t="shared" si="3"/>
        <v>0.71214672005476898</v>
      </c>
      <c r="G100" s="73">
        <v>39051</v>
      </c>
      <c r="H100" s="78">
        <v>652.47500000000002</v>
      </c>
      <c r="I100" s="78">
        <v>1523</v>
      </c>
      <c r="J100" s="79">
        <v>42.841431385423505</v>
      </c>
      <c r="K100" s="79">
        <f t="shared" si="4"/>
        <v>2.1906012622569166</v>
      </c>
      <c r="M100" s="73">
        <v>39051</v>
      </c>
      <c r="N100" s="78">
        <v>8580.2705017089847</v>
      </c>
      <c r="O100" s="78">
        <v>15590.459913253784</v>
      </c>
      <c r="P100" s="79">
        <v>55.03539054941357</v>
      </c>
      <c r="Q100" s="79">
        <f t="shared" si="5"/>
        <v>16.624222828374691</v>
      </c>
      <c r="V100" s="73">
        <v>39051</v>
      </c>
      <c r="W100" s="78">
        <v>1407.1299915313721</v>
      </c>
      <c r="X100" s="78">
        <v>197589.89993286133</v>
      </c>
      <c r="Y100" s="80">
        <v>0.71214672005476898</v>
      </c>
      <c r="AA100" s="73">
        <v>39051</v>
      </c>
      <c r="AB100" s="78">
        <v>5056.1000061035156</v>
      </c>
      <c r="AC100" s="78">
        <v>230808.77808380127</v>
      </c>
      <c r="AD100" s="80">
        <v>2.1906012622569166</v>
      </c>
      <c r="AF100" s="73">
        <v>39051</v>
      </c>
      <c r="AG100" s="78">
        <v>17916.129934310913</v>
      </c>
      <c r="AH100" s="78">
        <v>107771.23309326172</v>
      </c>
      <c r="AI100" s="80">
        <v>16.624222828374691</v>
      </c>
    </row>
    <row r="101" spans="1:35">
      <c r="A101" s="73">
        <v>39082</v>
      </c>
      <c r="B101" s="78">
        <v>1418.5957910156251</v>
      </c>
      <c r="C101" s="78">
        <v>1774.0299911499023</v>
      </c>
      <c r="D101" s="79">
        <v>79.964588991875516</v>
      </c>
      <c r="E101" s="80">
        <f t="shared" si="3"/>
        <v>0.94265854125466075</v>
      </c>
      <c r="G101" s="73">
        <v>39082</v>
      </c>
      <c r="H101" s="78">
        <v>824.32500000000005</v>
      </c>
      <c r="I101" s="78">
        <v>2435</v>
      </c>
      <c r="J101" s="79">
        <v>33.853182751540039</v>
      </c>
      <c r="K101" s="79">
        <f t="shared" si="4"/>
        <v>2.4112922578006173</v>
      </c>
      <c r="M101" s="73">
        <v>39082</v>
      </c>
      <c r="N101" s="78">
        <v>7717.0209118652347</v>
      </c>
      <c r="O101" s="78">
        <v>13786.5599193573</v>
      </c>
      <c r="P101" s="79">
        <v>55.974956457629389</v>
      </c>
      <c r="Q101" s="79">
        <f t="shared" si="5"/>
        <v>16.075234592993823</v>
      </c>
      <c r="V101" s="73">
        <v>39082</v>
      </c>
      <c r="W101" s="78">
        <v>1774.0299911499023</v>
      </c>
      <c r="X101" s="78">
        <v>188194.33692169189</v>
      </c>
      <c r="Y101" s="80">
        <v>0.94265854125466075</v>
      </c>
      <c r="AA101" s="73">
        <v>39082</v>
      </c>
      <c r="AB101" s="78">
        <v>5553</v>
      </c>
      <c r="AC101" s="78">
        <v>230291.45397186279</v>
      </c>
      <c r="AD101" s="80">
        <v>2.4112922578006173</v>
      </c>
      <c r="AF101" s="73">
        <v>39082</v>
      </c>
      <c r="AG101" s="78">
        <v>16202.65993309021</v>
      </c>
      <c r="AH101" s="78">
        <v>100792.68106079102</v>
      </c>
      <c r="AI101" s="80">
        <v>16.075234592993823</v>
      </c>
    </row>
    <row r="102" spans="1:35">
      <c r="A102" s="73">
        <v>39113</v>
      </c>
      <c r="B102" s="78">
        <v>1418.5957910156251</v>
      </c>
      <c r="C102" s="78">
        <v>1774.0299911499023</v>
      </c>
      <c r="D102" s="79">
        <v>79.964588991875516</v>
      </c>
      <c r="E102" s="80">
        <f t="shared" si="3"/>
        <v>0.94681843440585123</v>
      </c>
      <c r="G102" s="73">
        <v>39113</v>
      </c>
      <c r="H102" s="78">
        <v>631.35</v>
      </c>
      <c r="I102" s="78">
        <v>2020</v>
      </c>
      <c r="J102" s="79">
        <v>31.254950495049506</v>
      </c>
      <c r="K102" s="79">
        <f t="shared" si="4"/>
        <v>2.2143631343305907</v>
      </c>
      <c r="M102" s="73">
        <v>39113</v>
      </c>
      <c r="N102" s="78">
        <v>7909.9959118652341</v>
      </c>
      <c r="O102" s="78">
        <v>14201.5599193573</v>
      </c>
      <c r="P102" s="79">
        <v>55.698077934971003</v>
      </c>
      <c r="Q102" s="79">
        <f t="shared" si="5"/>
        <v>17.315877424869601</v>
      </c>
      <c r="V102" s="73">
        <v>39113</v>
      </c>
      <c r="W102" s="78">
        <v>1774.0299911499023</v>
      </c>
      <c r="X102" s="78">
        <v>187367.49588775635</v>
      </c>
      <c r="Y102" s="80">
        <v>0.94681843440585123</v>
      </c>
      <c r="AA102" s="73">
        <v>39113</v>
      </c>
      <c r="AB102" s="78">
        <v>5138</v>
      </c>
      <c r="AC102" s="78">
        <v>232030.59698486328</v>
      </c>
      <c r="AD102" s="80">
        <v>2.2143631343305907</v>
      </c>
      <c r="AF102" s="73">
        <v>39113</v>
      </c>
      <c r="AG102" s="78">
        <v>17355.009939193726</v>
      </c>
      <c r="AH102" s="78">
        <v>100225.99209594727</v>
      </c>
      <c r="AI102" s="80">
        <v>17.315877424869601</v>
      </c>
    </row>
    <row r="103" spans="1:35">
      <c r="A103" s="73">
        <v>39141</v>
      </c>
      <c r="B103" s="78">
        <v>1418.5957910156251</v>
      </c>
      <c r="C103" s="78">
        <v>1774.0299911499023</v>
      </c>
      <c r="D103" s="79">
        <v>79.964588991875516</v>
      </c>
      <c r="E103" s="80">
        <f t="shared" si="3"/>
        <v>0.93377192576311052</v>
      </c>
      <c r="G103" s="73">
        <v>39141</v>
      </c>
      <c r="H103" s="78">
        <v>631.35</v>
      </c>
      <c r="I103" s="78">
        <v>2020</v>
      </c>
      <c r="J103" s="79">
        <v>31.254950495049506</v>
      </c>
      <c r="K103" s="79">
        <f t="shared" si="4"/>
        <v>2.210592093964153</v>
      </c>
      <c r="M103" s="73">
        <v>39141</v>
      </c>
      <c r="N103" s="78">
        <v>7574.7459118652341</v>
      </c>
      <c r="O103" s="78">
        <v>13643.5599193573</v>
      </c>
      <c r="P103" s="79">
        <v>55.518837873964891</v>
      </c>
      <c r="Q103" s="79">
        <f t="shared" si="5"/>
        <v>16.906678155509582</v>
      </c>
      <c r="V103" s="73">
        <v>39141</v>
      </c>
      <c r="W103" s="78">
        <v>1774.0299911499023</v>
      </c>
      <c r="X103" s="78">
        <v>189985.36389923096</v>
      </c>
      <c r="Y103" s="80">
        <v>0.93377192576311052</v>
      </c>
      <c r="AA103" s="73">
        <v>39141</v>
      </c>
      <c r="AB103" s="78">
        <v>5138</v>
      </c>
      <c r="AC103" s="78">
        <v>232426.41706848145</v>
      </c>
      <c r="AD103" s="80">
        <v>2.210592093964153</v>
      </c>
      <c r="AF103" s="73">
        <v>39141</v>
      </c>
      <c r="AG103" s="78">
        <v>16601.90993309021</v>
      </c>
      <c r="AH103" s="78">
        <v>98197.350067138672</v>
      </c>
      <c r="AI103" s="80">
        <v>16.906678155509582</v>
      </c>
    </row>
    <row r="104" spans="1:35">
      <c r="A104" s="73">
        <v>39172</v>
      </c>
      <c r="B104" s="78">
        <v>2753.5957910156249</v>
      </c>
      <c r="C104" s="78">
        <v>3774.0299911499023</v>
      </c>
      <c r="D104" s="79">
        <v>72.961682802542782</v>
      </c>
      <c r="E104" s="80">
        <f t="shared" si="3"/>
        <v>1.9147446646178914</v>
      </c>
      <c r="G104" s="73">
        <v>39172</v>
      </c>
      <c r="H104" s="78">
        <v>418.85</v>
      </c>
      <c r="I104" s="78">
        <v>1520</v>
      </c>
      <c r="J104" s="79">
        <v>27.555921052631579</v>
      </c>
      <c r="K104" s="79">
        <f t="shared" si="4"/>
        <v>1.5257443395263108</v>
      </c>
      <c r="M104" s="73">
        <v>39172</v>
      </c>
      <c r="N104" s="78">
        <v>7787.2459118652341</v>
      </c>
      <c r="O104" s="78">
        <v>14143.5599193573</v>
      </c>
      <c r="P104" s="79">
        <v>55.058598798788815</v>
      </c>
      <c r="Q104" s="79">
        <f t="shared" si="5"/>
        <v>18.538261574341842</v>
      </c>
      <c r="V104" s="73">
        <v>39172</v>
      </c>
      <c r="W104" s="78">
        <v>3774.0299911499023</v>
      </c>
      <c r="X104" s="78">
        <v>197103.56481933594</v>
      </c>
      <c r="Y104" s="80">
        <v>1.9147446646178914</v>
      </c>
      <c r="AA104" s="73">
        <v>39172</v>
      </c>
      <c r="AB104" s="78">
        <v>3548.7200012207031</v>
      </c>
      <c r="AC104" s="78">
        <v>232589.42597961426</v>
      </c>
      <c r="AD104" s="80">
        <v>1.5257443395263108</v>
      </c>
      <c r="AF104" s="73">
        <v>39172</v>
      </c>
      <c r="AG104" s="78">
        <v>18191.189931869507</v>
      </c>
      <c r="AH104" s="78">
        <v>98127.809120178223</v>
      </c>
      <c r="AI104" s="80">
        <v>18.538261574341842</v>
      </c>
    </row>
    <row r="105" spans="1:35">
      <c r="A105" s="73">
        <v>39202</v>
      </c>
      <c r="B105" s="78">
        <v>2753.5957910156249</v>
      </c>
      <c r="C105" s="78">
        <v>3774.0299911499023</v>
      </c>
      <c r="D105" s="79">
        <v>72.961682802542782</v>
      </c>
      <c r="E105" s="80">
        <f t="shared" si="3"/>
        <v>1.9215589177966415</v>
      </c>
      <c r="G105" s="73">
        <v>39202</v>
      </c>
      <c r="H105" s="78">
        <v>418.85</v>
      </c>
      <c r="I105" s="78">
        <v>1520</v>
      </c>
      <c r="J105" s="79">
        <v>27.555921052631579</v>
      </c>
      <c r="K105" s="79">
        <f t="shared" si="4"/>
        <v>1.5257728487828845</v>
      </c>
      <c r="M105" s="73">
        <v>39202</v>
      </c>
      <c r="N105" s="78">
        <v>7812.0389001464846</v>
      </c>
      <c r="O105" s="78">
        <v>14016.959920883179</v>
      </c>
      <c r="P105" s="79">
        <v>55.732761913000211</v>
      </c>
      <c r="Q105" s="79">
        <f t="shared" si="5"/>
        <v>18.55455791032551</v>
      </c>
      <c r="V105" s="73">
        <v>39202</v>
      </c>
      <c r="W105" s="78">
        <v>3774.0299911499023</v>
      </c>
      <c r="X105" s="78">
        <v>196404.59400939941</v>
      </c>
      <c r="Y105" s="80">
        <v>1.9215589177966415</v>
      </c>
      <c r="AA105" s="73">
        <v>39202</v>
      </c>
      <c r="AB105" s="78">
        <v>3548.7200012207031</v>
      </c>
      <c r="AC105" s="78">
        <v>232585.08001708984</v>
      </c>
      <c r="AD105" s="80">
        <v>1.5257728487828845</v>
      </c>
      <c r="AF105" s="73">
        <v>39202</v>
      </c>
      <c r="AG105" s="78">
        <v>18289.589933395386</v>
      </c>
      <c r="AH105" s="78">
        <v>98571.952087402344</v>
      </c>
      <c r="AI105" s="80">
        <v>18.55455791032551</v>
      </c>
    </row>
    <row r="106" spans="1:35">
      <c r="A106" s="73">
        <v>39233</v>
      </c>
      <c r="B106" s="78">
        <v>1418.5957910156251</v>
      </c>
      <c r="C106" s="78">
        <v>1774.0299911499023</v>
      </c>
      <c r="D106" s="79">
        <v>79.964588991875516</v>
      </c>
      <c r="E106" s="80">
        <f t="shared" si="3"/>
        <v>0.70293857878556387</v>
      </c>
      <c r="G106" s="73">
        <v>39233</v>
      </c>
      <c r="H106" s="78">
        <v>1753.85</v>
      </c>
      <c r="I106" s="78">
        <v>3520</v>
      </c>
      <c r="J106" s="79">
        <v>49.825284090909093</v>
      </c>
      <c r="K106" s="79">
        <f t="shared" si="4"/>
        <v>2.2199516547940599</v>
      </c>
      <c r="M106" s="73">
        <v>39233</v>
      </c>
      <c r="N106" s="78">
        <v>7683.8614001464848</v>
      </c>
      <c r="O106" s="78">
        <v>13398.259923934937</v>
      </c>
      <c r="P106" s="79">
        <v>57.349696481256281</v>
      </c>
      <c r="Q106" s="79">
        <f t="shared" si="5"/>
        <v>18.485072012348805</v>
      </c>
      <c r="V106" s="73">
        <v>39233</v>
      </c>
      <c r="W106" s="78">
        <v>1774.0299911499023</v>
      </c>
      <c r="X106" s="78">
        <v>252373.39999389648</v>
      </c>
      <c r="Y106" s="80">
        <v>0.70293857878556387</v>
      </c>
      <c r="AA106" s="73">
        <v>39233</v>
      </c>
      <c r="AB106" s="78">
        <v>5182.7200012207031</v>
      </c>
      <c r="AC106" s="78">
        <v>233460.9400177002</v>
      </c>
      <c r="AD106" s="80">
        <v>2.2199516547940599</v>
      </c>
      <c r="AF106" s="73">
        <v>39233</v>
      </c>
      <c r="AG106" s="78">
        <v>18131.389936447144</v>
      </c>
      <c r="AH106" s="78">
        <v>98086.661087036133</v>
      </c>
      <c r="AI106" s="80">
        <v>18.485072012348805</v>
      </c>
    </row>
    <row r="107" spans="1:35">
      <c r="A107" s="73">
        <v>39263</v>
      </c>
      <c r="B107" s="78">
        <v>1418.5957910156251</v>
      </c>
      <c r="C107" s="78">
        <v>1774.0299911499023</v>
      </c>
      <c r="D107" s="79">
        <v>79.964588991875516</v>
      </c>
      <c r="E107" s="80">
        <f t="shared" si="3"/>
        <v>0.90473938209563909</v>
      </c>
      <c r="G107" s="73">
        <v>39263</v>
      </c>
      <c r="H107" s="78">
        <v>1085.75</v>
      </c>
      <c r="I107" s="78">
        <v>1850</v>
      </c>
      <c r="J107" s="79">
        <v>58.689189189189186</v>
      </c>
      <c r="K107" s="79">
        <f t="shared" si="4"/>
        <v>1.4623449253097467</v>
      </c>
      <c r="M107" s="73">
        <v>39263</v>
      </c>
      <c r="N107" s="78">
        <v>7941.3614001464848</v>
      </c>
      <c r="O107" s="78">
        <v>14298.259923934937</v>
      </c>
      <c r="P107" s="79">
        <v>55.540754206411087</v>
      </c>
      <c r="Q107" s="79">
        <f t="shared" si="5"/>
        <v>19.608637742041466</v>
      </c>
      <c r="V107" s="73">
        <v>39263</v>
      </c>
      <c r="W107" s="78">
        <v>2293.6399917602539</v>
      </c>
      <c r="X107" s="78">
        <v>253513.88887786865</v>
      </c>
      <c r="Y107" s="80">
        <v>0.90473938209563909</v>
      </c>
      <c r="AA107" s="73">
        <v>39263</v>
      </c>
      <c r="AB107" s="78">
        <v>3414.5</v>
      </c>
      <c r="AC107" s="78">
        <v>233494.84385681152</v>
      </c>
      <c r="AD107" s="80">
        <v>1.4623449253097467</v>
      </c>
      <c r="AF107" s="73">
        <v>39263</v>
      </c>
      <c r="AG107" s="78">
        <v>19129.609937667847</v>
      </c>
      <c r="AH107" s="78">
        <v>97557.057197570801</v>
      </c>
      <c r="AI107" s="80">
        <v>19.608637742041466</v>
      </c>
    </row>
    <row r="108" spans="1:35">
      <c r="A108" s="73">
        <v>39294</v>
      </c>
      <c r="B108" s="78">
        <v>1418.5957910156251</v>
      </c>
      <c r="C108" s="78">
        <v>1774.0299911499023</v>
      </c>
      <c r="D108" s="79">
        <v>79.964588991875516</v>
      </c>
      <c r="E108" s="80">
        <f t="shared" si="3"/>
        <v>0.91563178384763344</v>
      </c>
      <c r="G108" s="73">
        <v>39294</v>
      </c>
      <c r="H108" s="78">
        <v>1085.75</v>
      </c>
      <c r="I108" s="78">
        <v>1850</v>
      </c>
      <c r="J108" s="79">
        <v>58.689189189189186</v>
      </c>
      <c r="K108" s="79">
        <f t="shared" si="4"/>
        <v>1.2386162624905632</v>
      </c>
      <c r="M108" s="73">
        <v>39294</v>
      </c>
      <c r="N108" s="78">
        <v>7855.2914001464842</v>
      </c>
      <c r="O108" s="78">
        <v>14148.259923934937</v>
      </c>
      <c r="P108" s="79">
        <v>55.521254503230516</v>
      </c>
      <c r="Q108" s="79">
        <f t="shared" si="5"/>
        <v>19.978870452164664</v>
      </c>
      <c r="V108" s="73">
        <v>39294</v>
      </c>
      <c r="W108" s="78">
        <v>2293.6399917602539</v>
      </c>
      <c r="X108" s="78">
        <v>250498.07490539551</v>
      </c>
      <c r="Y108" s="80">
        <v>0.91563178384763344</v>
      </c>
      <c r="AA108" s="73">
        <v>39294</v>
      </c>
      <c r="AB108" s="78">
        <v>2889.5</v>
      </c>
      <c r="AC108" s="78">
        <v>233284.51979064941</v>
      </c>
      <c r="AD108" s="80">
        <v>1.2386162624905632</v>
      </c>
      <c r="AF108" s="73">
        <v>39294</v>
      </c>
      <c r="AG108" s="78">
        <v>19336.039937973022</v>
      </c>
      <c r="AH108" s="78">
        <v>96782.44815826416</v>
      </c>
      <c r="AI108" s="80">
        <v>19.978870452164664</v>
      </c>
    </row>
    <row r="109" spans="1:35">
      <c r="A109" s="73">
        <v>39325</v>
      </c>
      <c r="B109" s="78">
        <v>1418.5957910156251</v>
      </c>
      <c r="C109" s="78">
        <v>1774.0299911499023</v>
      </c>
      <c r="D109" s="79">
        <v>79.964588991875516</v>
      </c>
      <c r="E109" s="80">
        <f t="shared" si="3"/>
        <v>0.8659838986495576</v>
      </c>
      <c r="G109" s="73">
        <v>39325</v>
      </c>
      <c r="H109" s="78">
        <v>85.75</v>
      </c>
      <c r="I109" s="78">
        <v>350</v>
      </c>
      <c r="J109" s="79">
        <v>24.5</v>
      </c>
      <c r="K109" s="79">
        <f t="shared" si="4"/>
        <v>0.62416526070986278</v>
      </c>
      <c r="M109" s="73">
        <v>39325</v>
      </c>
      <c r="N109" s="78">
        <v>8736.8164001464847</v>
      </c>
      <c r="O109" s="78">
        <v>15553.259923934937</v>
      </c>
      <c r="P109" s="79">
        <v>56.173538170614535</v>
      </c>
      <c r="Q109" s="79">
        <f t="shared" si="5"/>
        <v>19.461528385466885</v>
      </c>
      <c r="V109" s="73">
        <v>39325</v>
      </c>
      <c r="W109" s="78">
        <v>2293.6399917602539</v>
      </c>
      <c r="X109" s="78">
        <v>264859.42698669434</v>
      </c>
      <c r="Y109" s="80">
        <v>0.8659838986495576</v>
      </c>
      <c r="AA109" s="73">
        <v>39325</v>
      </c>
      <c r="AB109" s="78">
        <v>1389.5</v>
      </c>
      <c r="AC109" s="78">
        <v>222617.32388305664</v>
      </c>
      <c r="AD109" s="80">
        <v>0.62416526070986278</v>
      </c>
      <c r="AF109" s="73">
        <v>39325</v>
      </c>
      <c r="AG109" s="78">
        <v>19942.539937973022</v>
      </c>
      <c r="AH109" s="78">
        <v>102471.60214233398</v>
      </c>
      <c r="AI109" s="80">
        <v>19.461528385466885</v>
      </c>
    </row>
    <row r="110" spans="1:35">
      <c r="A110" s="73">
        <v>39355</v>
      </c>
      <c r="B110" s="78">
        <v>1418.5957910156251</v>
      </c>
      <c r="C110" s="78">
        <v>1774.0299911499023</v>
      </c>
      <c r="D110" s="79">
        <v>79.964588991875516</v>
      </c>
      <c r="E110" s="80">
        <f t="shared" si="3"/>
        <v>0.69139206218050897</v>
      </c>
      <c r="G110" s="73">
        <v>39355</v>
      </c>
      <c r="H110" s="78"/>
      <c r="I110" s="78"/>
      <c r="J110" s="79"/>
      <c r="K110" s="79">
        <f t="shared" si="4"/>
        <v>0.46787578173451311</v>
      </c>
      <c r="M110" s="73">
        <v>39355</v>
      </c>
      <c r="N110" s="78">
        <v>3135.0034875488282</v>
      </c>
      <c r="O110" s="78">
        <v>5937.0399761199951</v>
      </c>
      <c r="P110" s="79">
        <v>52.80414988207022</v>
      </c>
      <c r="Q110" s="79">
        <f t="shared" si="5"/>
        <v>10.277924888425732</v>
      </c>
      <c r="V110" s="73">
        <v>39355</v>
      </c>
      <c r="W110" s="78">
        <v>1774.0299911499023</v>
      </c>
      <c r="X110" s="78">
        <v>256588.13402557373</v>
      </c>
      <c r="Y110" s="80">
        <v>0.69139206218050897</v>
      </c>
      <c r="AA110" s="73">
        <v>39355</v>
      </c>
      <c r="AB110" s="78">
        <v>1039.5</v>
      </c>
      <c r="AC110" s="78">
        <v>222174.35494232178</v>
      </c>
      <c r="AD110" s="80">
        <v>0.46787578173451311</v>
      </c>
      <c r="AF110" s="73">
        <v>39355</v>
      </c>
      <c r="AG110" s="78">
        <v>9813.1699810028076</v>
      </c>
      <c r="AH110" s="78">
        <v>95478.12508392334</v>
      </c>
      <c r="AI110" s="80">
        <v>10.277924888425732</v>
      </c>
    </row>
    <row r="111" spans="1:35">
      <c r="A111" s="73">
        <v>39386</v>
      </c>
      <c r="B111" s="78">
        <v>1418.5957910156251</v>
      </c>
      <c r="C111" s="78">
        <v>1774.0299911499023</v>
      </c>
      <c r="D111" s="79">
        <v>79.964588991875516</v>
      </c>
      <c r="E111" s="80">
        <f t="shared" si="3"/>
        <v>0.69302885010030013</v>
      </c>
      <c r="G111" s="73">
        <v>39386</v>
      </c>
      <c r="H111" s="78"/>
      <c r="I111" s="78"/>
      <c r="J111" s="79"/>
      <c r="K111" s="79">
        <f t="shared" si="4"/>
        <v>0.47506856410987047</v>
      </c>
      <c r="M111" s="73">
        <v>39386</v>
      </c>
      <c r="N111" s="78">
        <v>2135.0034875488282</v>
      </c>
      <c r="O111" s="78">
        <v>4437.0399761199951</v>
      </c>
      <c r="P111" s="79">
        <v>48.117742888036787</v>
      </c>
      <c r="Q111" s="79">
        <f t="shared" si="5"/>
        <v>8.8138028803104902</v>
      </c>
      <c r="V111" s="73">
        <v>39386</v>
      </c>
      <c r="W111" s="78">
        <v>1774.0299911499023</v>
      </c>
      <c r="X111" s="78">
        <v>255982.12699127197</v>
      </c>
      <c r="Y111" s="80">
        <v>0.69302885010030013</v>
      </c>
      <c r="AA111" s="73">
        <v>39386</v>
      </c>
      <c r="AB111" s="78">
        <v>1039.5</v>
      </c>
      <c r="AC111" s="78">
        <v>218810.52095031738</v>
      </c>
      <c r="AD111" s="80">
        <v>0.47506856410987047</v>
      </c>
      <c r="AF111" s="73">
        <v>39386</v>
      </c>
      <c r="AG111" s="78">
        <v>8313.1699810028076</v>
      </c>
      <c r="AH111" s="78">
        <v>94319.899070739746</v>
      </c>
      <c r="AI111" s="80">
        <v>8.8138028803104902</v>
      </c>
    </row>
    <row r="112" spans="1:35">
      <c r="A112" s="73">
        <v>39416</v>
      </c>
      <c r="B112" s="78">
        <v>1418.5957910156251</v>
      </c>
      <c r="C112" s="78">
        <v>1774.0299911499023</v>
      </c>
      <c r="D112" s="79">
        <v>79.964588991875516</v>
      </c>
      <c r="E112" s="80">
        <f t="shared" si="3"/>
        <v>0.76699566740949499</v>
      </c>
      <c r="G112" s="73">
        <v>39416</v>
      </c>
      <c r="H112" s="78"/>
      <c r="I112" s="78"/>
      <c r="J112" s="79"/>
      <c r="K112" s="79">
        <f t="shared" si="4"/>
        <v>0.44137145194635474</v>
      </c>
      <c r="M112" s="73">
        <v>39416</v>
      </c>
      <c r="N112" s="78">
        <v>2135.0034875488282</v>
      </c>
      <c r="O112" s="78">
        <v>4437.0399761199951</v>
      </c>
      <c r="P112" s="79">
        <v>48.117742888036787</v>
      </c>
      <c r="Q112" s="79">
        <f t="shared" si="5"/>
        <v>9.3103686197039863</v>
      </c>
      <c r="V112" s="73">
        <v>39416</v>
      </c>
      <c r="W112" s="78">
        <v>1774.0299911499023</v>
      </c>
      <c r="X112" s="78">
        <v>231295.95987701416</v>
      </c>
      <c r="Y112" s="80">
        <v>0.76699566740949499</v>
      </c>
      <c r="AA112" s="73">
        <v>39416</v>
      </c>
      <c r="AB112" s="78">
        <v>1039.5</v>
      </c>
      <c r="AC112" s="78">
        <v>235515.91191864014</v>
      </c>
      <c r="AD112" s="80">
        <v>0.44137145194635474</v>
      </c>
      <c r="AF112" s="73">
        <v>39416</v>
      </c>
      <c r="AG112" s="78">
        <v>8593.1699810028076</v>
      </c>
      <c r="AH112" s="78">
        <v>92296.775047302246</v>
      </c>
      <c r="AI112" s="80">
        <v>9.3103686197039863</v>
      </c>
    </row>
    <row r="113" spans="1:35">
      <c r="A113" s="73">
        <v>39447</v>
      </c>
      <c r="B113" s="78"/>
      <c r="C113" s="78"/>
      <c r="D113" s="79"/>
      <c r="E113" s="80">
        <f t="shared" si="3"/>
        <v>0</v>
      </c>
      <c r="G113" s="73">
        <v>39447</v>
      </c>
      <c r="H113" s="78">
        <v>1596.4007910156249</v>
      </c>
      <c r="I113" s="78">
        <v>2025.8299942016602</v>
      </c>
      <c r="J113" s="79">
        <v>78.802307971786902</v>
      </c>
      <c r="K113" s="79">
        <f t="shared" si="4"/>
        <v>0.9785071689275906</v>
      </c>
      <c r="M113" s="73">
        <v>39447</v>
      </c>
      <c r="N113" s="78">
        <v>1333.773370361328</v>
      </c>
      <c r="O113" s="78">
        <v>2340.9900035858154</v>
      </c>
      <c r="P113" s="79">
        <v>56.974757188980668</v>
      </c>
      <c r="Q113" s="79">
        <f t="shared" si="5"/>
        <v>6.3620737138549472</v>
      </c>
      <c r="V113" s="73">
        <v>39447</v>
      </c>
      <c r="W113" s="78"/>
      <c r="X113" s="78">
        <v>268392.23400878906</v>
      </c>
      <c r="Y113" s="80"/>
      <c r="AA113" s="73">
        <v>39447</v>
      </c>
      <c r="AB113" s="78">
        <v>2410.8299942016602</v>
      </c>
      <c r="AC113" s="78">
        <v>246378.36806488037</v>
      </c>
      <c r="AD113" s="80">
        <v>0.9785071689275906</v>
      </c>
      <c r="AF113" s="73">
        <v>39447</v>
      </c>
      <c r="AG113" s="78">
        <v>5567.1200084686279</v>
      </c>
      <c r="AH113" s="78">
        <v>87504.802032470703</v>
      </c>
      <c r="AI113" s="80">
        <v>6.3620737138549472</v>
      </c>
    </row>
    <row r="114" spans="1:35">
      <c r="A114" s="73">
        <v>39478</v>
      </c>
      <c r="B114" s="78"/>
      <c r="C114" s="78"/>
      <c r="D114" s="79"/>
      <c r="E114" s="80">
        <f t="shared" si="3"/>
        <v>0</v>
      </c>
      <c r="G114" s="73">
        <v>39478</v>
      </c>
      <c r="H114" s="78">
        <v>1596.4007910156249</v>
      </c>
      <c r="I114" s="78">
        <v>2025.8299942016602</v>
      </c>
      <c r="J114" s="79">
        <v>78.802307971786902</v>
      </c>
      <c r="K114" s="79">
        <f t="shared" si="4"/>
        <v>1.1128599136289168</v>
      </c>
      <c r="M114" s="73">
        <v>39478</v>
      </c>
      <c r="N114" s="78">
        <v>1333.773370361328</v>
      </c>
      <c r="O114" s="78">
        <v>2340.9900035858154</v>
      </c>
      <c r="P114" s="79">
        <v>56.974757188980668</v>
      </c>
      <c r="Q114" s="79">
        <f t="shared" si="5"/>
        <v>7.4113864628823407</v>
      </c>
      <c r="V114" s="73">
        <v>39478</v>
      </c>
      <c r="W114" s="78"/>
      <c r="X114" s="78">
        <v>261634.09699249268</v>
      </c>
      <c r="Y114" s="80"/>
      <c r="AA114" s="73">
        <v>39478</v>
      </c>
      <c r="AB114" s="78">
        <v>2725.8299942016602</v>
      </c>
      <c r="AC114" s="78">
        <v>244939.18424224854</v>
      </c>
      <c r="AD114" s="80">
        <v>1.1128599136289168</v>
      </c>
      <c r="AF114" s="73">
        <v>39478</v>
      </c>
      <c r="AG114" s="78">
        <v>6317.1200084686279</v>
      </c>
      <c r="AH114" s="78">
        <v>85235.334037780762</v>
      </c>
      <c r="AI114" s="80">
        <v>7.4113864628823407</v>
      </c>
    </row>
    <row r="115" spans="1:35">
      <c r="A115" s="73">
        <v>39507</v>
      </c>
      <c r="B115" s="78"/>
      <c r="C115" s="78"/>
      <c r="D115" s="79"/>
      <c r="E115" s="80">
        <f t="shared" si="3"/>
        <v>0</v>
      </c>
      <c r="G115" s="73">
        <v>39507</v>
      </c>
      <c r="H115" s="78">
        <v>1596.4007910156249</v>
      </c>
      <c r="I115" s="78">
        <v>2025.8299942016602</v>
      </c>
      <c r="J115" s="79">
        <v>78.802307971786902</v>
      </c>
      <c r="K115" s="79">
        <f t="shared" si="4"/>
        <v>1.1133588317054821</v>
      </c>
      <c r="M115" s="73">
        <v>39507</v>
      </c>
      <c r="N115" s="78">
        <v>1333.773370361328</v>
      </c>
      <c r="O115" s="78">
        <v>2340.9900035858154</v>
      </c>
      <c r="P115" s="79">
        <v>56.974757188980668</v>
      </c>
      <c r="Q115" s="79">
        <f t="shared" si="5"/>
        <v>7.174655937563049</v>
      </c>
      <c r="V115" s="73">
        <v>39507</v>
      </c>
      <c r="W115" s="78"/>
      <c r="X115" s="78">
        <v>256775.6439666748</v>
      </c>
      <c r="Y115" s="80"/>
      <c r="AA115" s="73">
        <v>39507</v>
      </c>
      <c r="AB115" s="78">
        <v>2725.8299942016602</v>
      </c>
      <c r="AC115" s="78">
        <v>244829.4221572876</v>
      </c>
      <c r="AD115" s="80">
        <v>1.1133588317054821</v>
      </c>
      <c r="AF115" s="73">
        <v>39507</v>
      </c>
      <c r="AG115" s="78">
        <v>6207.1200084686279</v>
      </c>
      <c r="AH115" s="78">
        <v>86514.532020568848</v>
      </c>
      <c r="AI115" s="80">
        <v>7.174655937563049</v>
      </c>
    </row>
    <row r="116" spans="1:35">
      <c r="A116" s="73">
        <v>39538</v>
      </c>
      <c r="B116" s="78"/>
      <c r="C116" s="78"/>
      <c r="D116" s="79"/>
      <c r="E116" s="80">
        <f t="shared" si="3"/>
        <v>0</v>
      </c>
      <c r="G116" s="73">
        <v>39538</v>
      </c>
      <c r="H116" s="78">
        <v>73.644999999999996</v>
      </c>
      <c r="I116" s="78">
        <v>103</v>
      </c>
      <c r="J116" s="79">
        <v>71.5</v>
      </c>
      <c r="K116" s="79">
        <f t="shared" si="4"/>
        <v>0.29067119033452909</v>
      </c>
      <c r="M116" s="73">
        <v>39538</v>
      </c>
      <c r="N116" s="78">
        <v>1437.9333703613281</v>
      </c>
      <c r="O116" s="78">
        <v>2489.7900066375732</v>
      </c>
      <c r="P116" s="79">
        <v>57.753198724708398</v>
      </c>
      <c r="Q116" s="79">
        <f t="shared" si="5"/>
        <v>7.6725110008783179</v>
      </c>
      <c r="V116" s="73">
        <v>39538</v>
      </c>
      <c r="W116" s="78"/>
      <c r="X116" s="78">
        <v>254245.70001220703</v>
      </c>
      <c r="Y116" s="80"/>
      <c r="AA116" s="73">
        <v>39538</v>
      </c>
      <c r="AB116" s="78">
        <v>703</v>
      </c>
      <c r="AC116" s="78">
        <v>241854.03417205811</v>
      </c>
      <c r="AD116" s="80">
        <v>0.29067119033452909</v>
      </c>
      <c r="AF116" s="73">
        <v>39538</v>
      </c>
      <c r="AG116" s="78">
        <v>6705.9200115203857</v>
      </c>
      <c r="AH116" s="78">
        <v>87401.895034790039</v>
      </c>
      <c r="AI116" s="80">
        <v>7.6725110008783179</v>
      </c>
    </row>
    <row r="117" spans="1:35">
      <c r="A117" s="73">
        <v>39568</v>
      </c>
      <c r="B117" s="78">
        <v>131.25</v>
      </c>
      <c r="C117" s="78">
        <v>250</v>
      </c>
      <c r="D117" s="79">
        <v>52.5</v>
      </c>
      <c r="E117" s="80">
        <f t="shared" si="3"/>
        <v>9.1707471482054437E-2</v>
      </c>
      <c r="G117" s="73">
        <v>39568</v>
      </c>
      <c r="H117" s="78">
        <v>180.28940185546875</v>
      </c>
      <c r="I117" s="78">
        <v>395.35000610351563</v>
      </c>
      <c r="J117" s="79">
        <v>45.602478581538975</v>
      </c>
      <c r="K117" s="79">
        <f t="shared" si="4"/>
        <v>0.45835063838391249</v>
      </c>
      <c r="M117" s="73">
        <v>39568</v>
      </c>
      <c r="N117" s="78">
        <v>1521.3083703613281</v>
      </c>
      <c r="O117" s="78">
        <v>2604.7900066375732</v>
      </c>
      <c r="P117" s="79">
        <v>58.404261628949072</v>
      </c>
      <c r="Q117" s="79">
        <f t="shared" si="5"/>
        <v>7.4778306858648778</v>
      </c>
      <c r="V117" s="73">
        <v>39568</v>
      </c>
      <c r="W117" s="78">
        <v>250</v>
      </c>
      <c r="X117" s="78">
        <v>272605.92398834229</v>
      </c>
      <c r="Y117" s="80">
        <v>9.1707471482054437E-2</v>
      </c>
      <c r="AA117" s="73">
        <v>39568</v>
      </c>
      <c r="AB117" s="78">
        <v>1123.2100067138672</v>
      </c>
      <c r="AC117" s="78">
        <v>245054.74906158447</v>
      </c>
      <c r="AD117" s="80">
        <v>0.45835063838391249</v>
      </c>
      <c r="AF117" s="73">
        <v>39568</v>
      </c>
      <c r="AG117" s="78">
        <v>6820.9200115203857</v>
      </c>
      <c r="AH117" s="78">
        <v>91215.224014282227</v>
      </c>
      <c r="AI117" s="80">
        <v>7.4778306858648778</v>
      </c>
    </row>
    <row r="118" spans="1:35">
      <c r="A118" s="73">
        <v>39599</v>
      </c>
      <c r="B118" s="78">
        <v>131.25</v>
      </c>
      <c r="C118" s="78">
        <v>250</v>
      </c>
      <c r="D118" s="79">
        <v>52.5</v>
      </c>
      <c r="E118" s="80">
        <f t="shared" si="3"/>
        <v>9.2088597108197376E-2</v>
      </c>
      <c r="G118" s="73">
        <v>39599</v>
      </c>
      <c r="H118" s="78">
        <v>106.64440185546874</v>
      </c>
      <c r="I118" s="78">
        <v>292.35000610351563</v>
      </c>
      <c r="J118" s="79">
        <v>36.478330641015269</v>
      </c>
      <c r="K118" s="79">
        <f t="shared" si="4"/>
        <v>0.41936422544861224</v>
      </c>
      <c r="M118" s="73">
        <v>39599</v>
      </c>
      <c r="N118" s="78">
        <v>1815.6283703613281</v>
      </c>
      <c r="O118" s="78">
        <v>3317.7900066375732</v>
      </c>
      <c r="P118" s="79">
        <v>54.724029149794909</v>
      </c>
      <c r="Q118" s="79">
        <f t="shared" si="5"/>
        <v>8.6601531714332776</v>
      </c>
      <c r="V118" s="73">
        <v>39599</v>
      </c>
      <c r="W118" s="78">
        <v>250</v>
      </c>
      <c r="X118" s="78">
        <v>271477.69414520264</v>
      </c>
      <c r="Y118" s="80">
        <v>9.2088597108197376E-2</v>
      </c>
      <c r="AA118" s="73">
        <v>39599</v>
      </c>
      <c r="AB118" s="78">
        <v>1020.2100067138672</v>
      </c>
      <c r="AC118" s="78">
        <v>243275.40233612061</v>
      </c>
      <c r="AD118" s="80">
        <v>0.41936422544861224</v>
      </c>
      <c r="AF118" s="73">
        <v>39599</v>
      </c>
      <c r="AG118" s="78">
        <v>8032.9200115203857</v>
      </c>
      <c r="AH118" s="78">
        <v>92757.250968933105</v>
      </c>
      <c r="AI118" s="80">
        <v>8.6601531714332776</v>
      </c>
    </row>
    <row r="119" spans="1:35">
      <c r="A119" s="73">
        <v>39629</v>
      </c>
      <c r="B119" s="78">
        <v>131.25</v>
      </c>
      <c r="C119" s="78">
        <v>250</v>
      </c>
      <c r="D119" s="79">
        <v>52.5</v>
      </c>
      <c r="E119" s="80">
        <f t="shared" si="3"/>
        <v>9.1156344725151231E-2</v>
      </c>
      <c r="G119" s="73">
        <v>39629</v>
      </c>
      <c r="H119" s="78">
        <v>106.64440185546874</v>
      </c>
      <c r="I119" s="78">
        <v>292.35000610351563</v>
      </c>
      <c r="J119" s="79">
        <v>36.478330641015269</v>
      </c>
      <c r="K119" s="79">
        <f t="shared" si="4"/>
        <v>0.63739414938141115</v>
      </c>
      <c r="M119" s="73">
        <v>39629</v>
      </c>
      <c r="N119" s="78">
        <v>2156.7436242675781</v>
      </c>
      <c r="O119" s="78">
        <v>3848.4900035858154</v>
      </c>
      <c r="P119" s="79">
        <v>56.041294696310523</v>
      </c>
      <c r="Q119" s="79">
        <f t="shared" si="5"/>
        <v>9.7241526809759637</v>
      </c>
      <c r="V119" s="73">
        <v>39629</v>
      </c>
      <c r="W119" s="78">
        <v>250</v>
      </c>
      <c r="X119" s="78">
        <v>274254.0859375</v>
      </c>
      <c r="Y119" s="80">
        <v>9.1156344725151231E-2</v>
      </c>
      <c r="AA119" s="73">
        <v>39629</v>
      </c>
      <c r="AB119" s="78">
        <v>1553.2100067138672</v>
      </c>
      <c r="AC119" s="78">
        <v>243681.24624633789</v>
      </c>
      <c r="AD119" s="80">
        <v>0.63739414938141115</v>
      </c>
      <c r="AF119" s="73">
        <v>39629</v>
      </c>
      <c r="AG119" s="78">
        <v>8158.6200084686279</v>
      </c>
      <c r="AH119" s="78">
        <v>83900.574951171875</v>
      </c>
      <c r="AI119" s="80">
        <v>9.7241526809759637</v>
      </c>
    </row>
    <row r="120" spans="1:35">
      <c r="A120" s="73">
        <v>39660</v>
      </c>
      <c r="B120" s="78">
        <v>131.25</v>
      </c>
      <c r="C120" s="78">
        <v>250</v>
      </c>
      <c r="D120" s="79">
        <v>52.5</v>
      </c>
      <c r="E120" s="80">
        <f t="shared" si="3"/>
        <v>9.3551355456984356E-2</v>
      </c>
      <c r="G120" s="73">
        <v>39660</v>
      </c>
      <c r="H120" s="78">
        <v>223.64440185546874</v>
      </c>
      <c r="I120" s="78">
        <v>892.35000610351563</v>
      </c>
      <c r="J120" s="79">
        <v>25.06240828439298</v>
      </c>
      <c r="K120" s="79">
        <f t="shared" si="4"/>
        <v>0.89626839461632923</v>
      </c>
      <c r="M120" s="73">
        <v>39660</v>
      </c>
      <c r="N120" s="78">
        <v>2191.5436242675783</v>
      </c>
      <c r="O120" s="78">
        <v>4022.4900035858154</v>
      </c>
      <c r="P120" s="79">
        <v>54.482264028349221</v>
      </c>
      <c r="Q120" s="79">
        <f t="shared" si="5"/>
        <v>10.038027356183951</v>
      </c>
      <c r="V120" s="73">
        <v>39660</v>
      </c>
      <c r="W120" s="78">
        <v>250</v>
      </c>
      <c r="X120" s="78">
        <v>267232.89981079102</v>
      </c>
      <c r="Y120" s="80">
        <v>9.3551355456984356E-2</v>
      </c>
      <c r="AA120" s="73">
        <v>39660</v>
      </c>
      <c r="AB120" s="78">
        <v>2278.2100067138672</v>
      </c>
      <c r="AC120" s="78">
        <v>254188.36817169189</v>
      </c>
      <c r="AD120" s="80">
        <v>0.89626839461632923</v>
      </c>
      <c r="AF120" s="73">
        <v>39660</v>
      </c>
      <c r="AG120" s="78">
        <v>8332.6200084686279</v>
      </c>
      <c r="AH120" s="78">
        <v>83010.532974243164</v>
      </c>
      <c r="AI120" s="80">
        <v>10.038027356183951</v>
      </c>
    </row>
    <row r="121" spans="1:35">
      <c r="A121" s="73">
        <v>39691</v>
      </c>
      <c r="B121" s="78">
        <v>131.25</v>
      </c>
      <c r="C121" s="78">
        <v>250</v>
      </c>
      <c r="D121" s="79">
        <v>52.5</v>
      </c>
      <c r="E121" s="80">
        <f t="shared" si="3"/>
        <v>9.3084056126342005E-2</v>
      </c>
      <c r="G121" s="73">
        <v>39691</v>
      </c>
      <c r="H121" s="78">
        <v>223.64440185546874</v>
      </c>
      <c r="I121" s="78">
        <v>892.35000610351563</v>
      </c>
      <c r="J121" s="79">
        <v>25.06240828439298</v>
      </c>
      <c r="K121" s="79">
        <f t="shared" si="4"/>
        <v>1.1119083063696442</v>
      </c>
      <c r="M121" s="73">
        <v>39691</v>
      </c>
      <c r="N121" s="78">
        <v>2368.4926281738281</v>
      </c>
      <c r="O121" s="78">
        <v>4242.4900035858154</v>
      </c>
      <c r="P121" s="79">
        <v>55.827889427481104</v>
      </c>
      <c r="Q121" s="79">
        <f t="shared" si="5"/>
        <v>10.111850866507604</v>
      </c>
      <c r="V121" s="73">
        <v>39691</v>
      </c>
      <c r="W121" s="78">
        <v>250</v>
      </c>
      <c r="X121" s="78">
        <v>268574.45883178711</v>
      </c>
      <c r="Y121" s="80">
        <v>9.3084056126342005E-2</v>
      </c>
      <c r="AA121" s="73">
        <v>39691</v>
      </c>
      <c r="AB121" s="78">
        <v>2803.2100067138672</v>
      </c>
      <c r="AC121" s="78">
        <v>252108.01921844482</v>
      </c>
      <c r="AD121" s="80">
        <v>1.1119083063696442</v>
      </c>
      <c r="AF121" s="73">
        <v>39691</v>
      </c>
      <c r="AG121" s="78">
        <v>8533.3700084686279</v>
      </c>
      <c r="AH121" s="78">
        <v>84389.792938232422</v>
      </c>
      <c r="AI121" s="80">
        <v>10.111850866507604</v>
      </c>
    </row>
    <row r="122" spans="1:35">
      <c r="A122" s="73">
        <v>39721</v>
      </c>
      <c r="B122" s="78">
        <v>131.25</v>
      </c>
      <c r="C122" s="78">
        <v>250</v>
      </c>
      <c r="D122" s="79">
        <v>52.5</v>
      </c>
      <c r="E122" s="80">
        <f t="shared" si="3"/>
        <v>0.10715032733914887</v>
      </c>
      <c r="G122" s="73">
        <v>39721</v>
      </c>
      <c r="H122" s="78">
        <v>223.64440185546874</v>
      </c>
      <c r="I122" s="78">
        <v>892.35000610351563</v>
      </c>
      <c r="J122" s="79">
        <v>25.06240828439298</v>
      </c>
      <c r="K122" s="79">
        <f t="shared" si="4"/>
        <v>0.90672842703049161</v>
      </c>
      <c r="M122" s="73">
        <v>39721</v>
      </c>
      <c r="N122" s="78">
        <v>1665.0637890625001</v>
      </c>
      <c r="O122" s="78">
        <v>3407.2699890136719</v>
      </c>
      <c r="P122" s="79">
        <v>48.86797331679896</v>
      </c>
      <c r="Q122" s="79">
        <f t="shared" si="5"/>
        <v>9.5323554248464148</v>
      </c>
      <c r="V122" s="73">
        <v>39721</v>
      </c>
      <c r="W122" s="78">
        <v>250</v>
      </c>
      <c r="X122" s="78">
        <v>233317.06604003906</v>
      </c>
      <c r="Y122" s="80">
        <v>0.10715032733914887</v>
      </c>
      <c r="AA122" s="73">
        <v>39721</v>
      </c>
      <c r="AB122" s="78">
        <v>2653.2100067138672</v>
      </c>
      <c r="AC122" s="78">
        <v>292613.52436065674</v>
      </c>
      <c r="AD122" s="80">
        <v>0.90672842703049161</v>
      </c>
      <c r="AF122" s="73">
        <v>39721</v>
      </c>
      <c r="AG122" s="78">
        <v>7788.1499938964844</v>
      </c>
      <c r="AH122" s="78">
        <v>81702.261894226074</v>
      </c>
      <c r="AI122" s="80">
        <v>9.5323554248464148</v>
      </c>
    </row>
    <row r="123" spans="1:35">
      <c r="A123" s="73">
        <v>39752</v>
      </c>
      <c r="B123" s="78"/>
      <c r="C123" s="78"/>
      <c r="D123" s="79"/>
      <c r="E123" s="80">
        <f t="shared" si="3"/>
        <v>0</v>
      </c>
      <c r="G123" s="73">
        <v>39752</v>
      </c>
      <c r="H123" s="78">
        <v>354.89440185546874</v>
      </c>
      <c r="I123" s="78">
        <v>1142.3500061035156</v>
      </c>
      <c r="J123" s="79">
        <v>31.067045998099246</v>
      </c>
      <c r="K123" s="79">
        <f t="shared" si="4"/>
        <v>1.240680517626862</v>
      </c>
      <c r="M123" s="73">
        <v>39752</v>
      </c>
      <c r="N123" s="78">
        <v>1442.5087890625</v>
      </c>
      <c r="O123" s="78">
        <v>2855.4699859619141</v>
      </c>
      <c r="P123" s="79">
        <v>50.517385794778932</v>
      </c>
      <c r="Q123" s="79">
        <f t="shared" si="5"/>
        <v>7.2940461660562921</v>
      </c>
      <c r="V123" s="73">
        <v>39752</v>
      </c>
      <c r="W123" s="78"/>
      <c r="X123" s="78">
        <v>236781.08701324463</v>
      </c>
      <c r="Y123" s="80"/>
      <c r="AA123" s="73">
        <v>39752</v>
      </c>
      <c r="AB123" s="78">
        <v>3588.2100067138672</v>
      </c>
      <c r="AC123" s="78">
        <v>289213.0532989502</v>
      </c>
      <c r="AD123" s="80">
        <v>1.240680517626862</v>
      </c>
      <c r="AF123" s="73">
        <v>39752</v>
      </c>
      <c r="AG123" s="78">
        <v>6352.0699920654297</v>
      </c>
      <c r="AH123" s="78">
        <v>87085.683959960938</v>
      </c>
      <c r="AI123" s="80">
        <v>7.2940461660562921</v>
      </c>
    </row>
    <row r="124" spans="1:35">
      <c r="A124" s="73">
        <v>39782</v>
      </c>
      <c r="B124" s="78"/>
      <c r="C124" s="78"/>
      <c r="D124" s="79"/>
      <c r="E124" s="80">
        <f t="shared" si="3"/>
        <v>0</v>
      </c>
      <c r="G124" s="73">
        <v>39782</v>
      </c>
      <c r="H124" s="78">
        <v>364.66920166015626</v>
      </c>
      <c r="I124" s="78">
        <v>1281.9900054931641</v>
      </c>
      <c r="J124" s="79">
        <v>28.445557305251612</v>
      </c>
      <c r="K124" s="79">
        <f t="shared" si="4"/>
        <v>1.1884831595083452</v>
      </c>
      <c r="M124" s="73">
        <v>39782</v>
      </c>
      <c r="N124" s="78">
        <v>1498.1772509765624</v>
      </c>
      <c r="O124" s="78">
        <v>3493.0799865722656</v>
      </c>
      <c r="P124" s="79">
        <v>42.889863866149632</v>
      </c>
      <c r="Q124" s="79">
        <f t="shared" si="5"/>
        <v>7.7856465583698258</v>
      </c>
      <c r="V124" s="73">
        <v>39782</v>
      </c>
      <c r="W124" s="78"/>
      <c r="X124" s="78">
        <v>232976.14385223389</v>
      </c>
      <c r="Y124" s="80"/>
      <c r="AA124" s="73">
        <v>39782</v>
      </c>
      <c r="AB124" s="78">
        <v>3577.8500061035156</v>
      </c>
      <c r="AC124" s="78">
        <v>301043.39110565186</v>
      </c>
      <c r="AD124" s="80">
        <v>1.1884831595083452</v>
      </c>
      <c r="AF124" s="73">
        <v>39782</v>
      </c>
      <c r="AG124" s="78">
        <v>7505.5899963378906</v>
      </c>
      <c r="AH124" s="78">
        <v>96402.911949157715</v>
      </c>
      <c r="AI124" s="80">
        <v>7.7856465583698258</v>
      </c>
    </row>
    <row r="125" spans="1:35">
      <c r="A125" s="73">
        <v>39813</v>
      </c>
      <c r="B125" s="78">
        <v>10860.970900878907</v>
      </c>
      <c r="C125" s="78">
        <v>16716.669914245605</v>
      </c>
      <c r="D125" s="79">
        <v>64.97090004525009</v>
      </c>
      <c r="E125" s="80">
        <f t="shared" si="3"/>
        <v>7.5498708475772034</v>
      </c>
      <c r="G125" s="73">
        <v>39813</v>
      </c>
      <c r="H125" s="78">
        <v>497.30189941406252</v>
      </c>
      <c r="I125" s="78">
        <v>1860.0699996948242</v>
      </c>
      <c r="J125" s="79">
        <v>26.735655082639539</v>
      </c>
      <c r="K125" s="79">
        <f t="shared" si="4"/>
        <v>1.5137808289668981</v>
      </c>
      <c r="M125" s="73">
        <v>39813</v>
      </c>
      <c r="N125" s="78">
        <v>1537.5575122070313</v>
      </c>
      <c r="O125" s="78">
        <v>4102.3369922637939</v>
      </c>
      <c r="P125" s="79">
        <v>37.480039185141649</v>
      </c>
      <c r="Q125" s="79">
        <f t="shared" si="5"/>
        <v>9.5459686745703092</v>
      </c>
      <c r="V125" s="73">
        <v>39813</v>
      </c>
      <c r="W125" s="78">
        <v>17898.28991317749</v>
      </c>
      <c r="X125" s="78">
        <v>237067.4979019165</v>
      </c>
      <c r="Y125" s="80">
        <v>7.5498708475772034</v>
      </c>
      <c r="AA125" s="73">
        <v>39813</v>
      </c>
      <c r="AB125" s="78">
        <v>4401.3600006103516</v>
      </c>
      <c r="AC125" s="78">
        <v>290752.79039001465</v>
      </c>
      <c r="AD125" s="80">
        <v>1.5137808289668981</v>
      </c>
      <c r="AF125" s="73">
        <v>39813</v>
      </c>
      <c r="AG125" s="78">
        <v>10115.316972732544</v>
      </c>
      <c r="AH125" s="78">
        <v>105964.27997589111</v>
      </c>
      <c r="AI125" s="80">
        <v>9.5459686745703092</v>
      </c>
    </row>
    <row r="126" spans="1:35">
      <c r="A126" s="73">
        <v>39844</v>
      </c>
      <c r="B126" s="78">
        <v>11034.271401252747</v>
      </c>
      <c r="C126" s="78">
        <v>17533.469913840294</v>
      </c>
      <c r="D126" s="79">
        <v>62.932616621098411</v>
      </c>
      <c r="E126" s="80">
        <f t="shared" si="3"/>
        <v>7.8884820993103189</v>
      </c>
      <c r="G126" s="73">
        <v>39844</v>
      </c>
      <c r="H126" s="78">
        <v>731.30189941406252</v>
      </c>
      <c r="I126" s="78">
        <v>3860.0699996948242</v>
      </c>
      <c r="J126" s="79">
        <v>18.945301496394599</v>
      </c>
      <c r="K126" s="79">
        <f t="shared" si="4"/>
        <v>2.2878969587528966</v>
      </c>
      <c r="M126" s="73">
        <v>39844</v>
      </c>
      <c r="N126" s="78">
        <v>1537.5575122070313</v>
      </c>
      <c r="O126" s="78">
        <v>4102.3369922637939</v>
      </c>
      <c r="P126" s="79">
        <v>37.480039185141649</v>
      </c>
      <c r="Q126" s="79">
        <f t="shared" si="5"/>
        <v>9.1555648567043377</v>
      </c>
      <c r="V126" s="73">
        <v>39844</v>
      </c>
      <c r="W126" s="78">
        <v>18738.989911913872</v>
      </c>
      <c r="X126" s="78">
        <v>237548.74101257324</v>
      </c>
      <c r="Y126" s="80">
        <v>7.8884820993103189</v>
      </c>
      <c r="AA126" s="73">
        <v>39844</v>
      </c>
      <c r="AB126" s="78">
        <v>6651.3600006103516</v>
      </c>
      <c r="AC126" s="78">
        <v>290719.38642883301</v>
      </c>
      <c r="AD126" s="80">
        <v>2.2878969587528966</v>
      </c>
      <c r="AF126" s="73">
        <v>39844</v>
      </c>
      <c r="AG126" s="78">
        <v>9738.9669666290283</v>
      </c>
      <c r="AH126" s="78">
        <v>106372.10395050049</v>
      </c>
      <c r="AI126" s="80">
        <v>9.1555648567043377</v>
      </c>
    </row>
    <row r="127" spans="1:35">
      <c r="A127" s="73">
        <v>39872</v>
      </c>
      <c r="B127" s="78">
        <v>11034.271401252747</v>
      </c>
      <c r="C127" s="78">
        <v>17533.469913840294</v>
      </c>
      <c r="D127" s="79">
        <v>62.932616621098411</v>
      </c>
      <c r="E127" s="80">
        <f t="shared" si="3"/>
        <v>7.8799789403945582</v>
      </c>
      <c r="G127" s="73">
        <v>39872</v>
      </c>
      <c r="H127" s="78">
        <v>700.9346997070312</v>
      </c>
      <c r="I127" s="78">
        <v>3733.5400009155273</v>
      </c>
      <c r="J127" s="79">
        <v>18.773997319839889</v>
      </c>
      <c r="K127" s="79">
        <f t="shared" si="4"/>
        <v>2.303003571530799</v>
      </c>
      <c r="M127" s="73">
        <v>39872</v>
      </c>
      <c r="N127" s="78">
        <v>1724.9447119140625</v>
      </c>
      <c r="O127" s="78">
        <v>4887.8669910430908</v>
      </c>
      <c r="P127" s="79">
        <v>35.290336563474128</v>
      </c>
      <c r="Q127" s="79">
        <f t="shared" si="5"/>
        <v>11.634858924588016</v>
      </c>
      <c r="V127" s="73">
        <v>39872</v>
      </c>
      <c r="W127" s="78">
        <v>18738.989911913872</v>
      </c>
      <c r="X127" s="78">
        <v>237805.07604980469</v>
      </c>
      <c r="Y127" s="80">
        <v>7.8799789403945582</v>
      </c>
      <c r="AA127" s="73">
        <v>39872</v>
      </c>
      <c r="AB127" s="78">
        <v>6574.8300018310547</v>
      </c>
      <c r="AC127" s="78">
        <v>285489.35325622559</v>
      </c>
      <c r="AD127" s="80">
        <v>2.303003571530799</v>
      </c>
      <c r="AF127" s="73">
        <v>39872</v>
      </c>
      <c r="AG127" s="78">
        <v>12601.666953086853</v>
      </c>
      <c r="AH127" s="78">
        <v>108309.58101654053</v>
      </c>
      <c r="AI127" s="80">
        <v>11.634858924588016</v>
      </c>
    </row>
    <row r="128" spans="1:35">
      <c r="A128" s="73">
        <v>39903</v>
      </c>
      <c r="B128" s="78">
        <v>12863.546401252746</v>
      </c>
      <c r="C128" s="78">
        <v>21648.469913840294</v>
      </c>
      <c r="D128" s="79">
        <v>59.420118153610602</v>
      </c>
      <c r="E128" s="80">
        <f t="shared" si="3"/>
        <v>8.8543407510677863</v>
      </c>
      <c r="G128" s="73">
        <v>39903</v>
      </c>
      <c r="H128" s="78">
        <v>614.8826977539062</v>
      </c>
      <c r="I128" s="78">
        <v>3428.0799942016602</v>
      </c>
      <c r="J128" s="79">
        <v>17.936649634604038</v>
      </c>
      <c r="K128" s="79">
        <f t="shared" si="4"/>
        <v>3.718166735282928</v>
      </c>
      <c r="M128" s="73">
        <v>39903</v>
      </c>
      <c r="N128" s="78">
        <v>4519.7406524086</v>
      </c>
      <c r="O128" s="78">
        <v>10858.620014190674</v>
      </c>
      <c r="P128" s="79">
        <v>41.623527174741731</v>
      </c>
      <c r="Q128" s="79">
        <f t="shared" si="5"/>
        <v>21.750620868470413</v>
      </c>
      <c r="V128" s="73">
        <v>39903</v>
      </c>
      <c r="W128" s="78">
        <v>22853.989911913872</v>
      </c>
      <c r="X128" s="78">
        <v>258110.57598114014</v>
      </c>
      <c r="Y128" s="80">
        <v>8.8543407510677863</v>
      </c>
      <c r="AA128" s="73">
        <v>39903</v>
      </c>
      <c r="AB128" s="78">
        <v>10024.839996337891</v>
      </c>
      <c r="AC128" s="78">
        <v>269617.81732940674</v>
      </c>
      <c r="AD128" s="80">
        <v>3.718166735282928</v>
      </c>
      <c r="AF128" s="73">
        <v>39903</v>
      </c>
      <c r="AG128" s="78">
        <v>23520.469975471497</v>
      </c>
      <c r="AH128" s="78">
        <v>108137.00499725342</v>
      </c>
      <c r="AI128" s="80">
        <v>21.750620868470413</v>
      </c>
    </row>
    <row r="129" spans="1:35">
      <c r="A129" s="73">
        <v>39933</v>
      </c>
      <c r="B129" s="78">
        <v>12928.376895179748</v>
      </c>
      <c r="C129" s="78">
        <v>21973.469911456108</v>
      </c>
      <c r="D129" s="79">
        <v>58.8363009905841</v>
      </c>
      <c r="E129" s="80">
        <f t="shared" si="3"/>
        <v>8.7467829398710215</v>
      </c>
      <c r="G129" s="73">
        <v>39933</v>
      </c>
      <c r="H129" s="78">
        <v>798.0076977539062</v>
      </c>
      <c r="I129" s="78">
        <v>5253.0799942016602</v>
      </c>
      <c r="J129" s="79">
        <v>15.191234449784615</v>
      </c>
      <c r="K129" s="79">
        <f t="shared" si="4"/>
        <v>4.9369514170726374</v>
      </c>
      <c r="M129" s="73">
        <v>39933</v>
      </c>
      <c r="N129" s="78">
        <v>5610.0724987792964</v>
      </c>
      <c r="O129" s="78">
        <v>14020.049974441528</v>
      </c>
      <c r="P129" s="79">
        <v>40.014639812314698</v>
      </c>
      <c r="Q129" s="79">
        <f t="shared" si="5"/>
        <v>23.289657152141945</v>
      </c>
      <c r="V129" s="73">
        <v>39933</v>
      </c>
      <c r="W129" s="78">
        <v>22441.534917712212</v>
      </c>
      <c r="X129" s="78">
        <v>256569.01596832275</v>
      </c>
      <c r="Y129" s="80">
        <v>8.7467829398710215</v>
      </c>
      <c r="AA129" s="73">
        <v>39933</v>
      </c>
      <c r="AB129" s="78">
        <v>13080.589993953705</v>
      </c>
      <c r="AC129" s="78">
        <v>264952.77933502197</v>
      </c>
      <c r="AD129" s="80">
        <v>4.9369514170726374</v>
      </c>
      <c r="AF129" s="73">
        <v>39933</v>
      </c>
      <c r="AG129" s="78">
        <v>26458.729932785034</v>
      </c>
      <c r="AH129" s="78">
        <v>113607.21096038818</v>
      </c>
      <c r="AI129" s="80">
        <v>23.289657152141945</v>
      </c>
    </row>
    <row r="130" spans="1:35">
      <c r="A130" s="73">
        <v>39964</v>
      </c>
      <c r="B130" s="78">
        <v>13494.491289710999</v>
      </c>
      <c r="C130" s="78">
        <v>22828.349920153618</v>
      </c>
      <c r="D130" s="79">
        <v>59.112863334014421</v>
      </c>
      <c r="E130" s="80">
        <f t="shared" si="3"/>
        <v>8.8897886647706663</v>
      </c>
      <c r="G130" s="73">
        <v>39964</v>
      </c>
      <c r="H130" s="78">
        <v>1389.9439477539063</v>
      </c>
      <c r="I130" s="78">
        <v>7496.8299942016602</v>
      </c>
      <c r="J130" s="79">
        <v>18.540422402921539</v>
      </c>
      <c r="K130" s="79">
        <f t="shared" si="4"/>
        <v>6.6764310857639408</v>
      </c>
      <c r="M130" s="73">
        <v>39964</v>
      </c>
      <c r="N130" s="78">
        <v>5614.8774987792967</v>
      </c>
      <c r="O130" s="78">
        <v>14942.049974441528</v>
      </c>
      <c r="P130" s="79">
        <v>37.577691872156635</v>
      </c>
      <c r="Q130" s="79">
        <f t="shared" si="5"/>
        <v>23.718125989153613</v>
      </c>
      <c r="V130" s="73">
        <v>39964</v>
      </c>
      <c r="W130" s="78">
        <v>23506.414926409721</v>
      </c>
      <c r="X130" s="78">
        <v>264420.40202331543</v>
      </c>
      <c r="Y130" s="80">
        <v>8.8897886647706663</v>
      </c>
      <c r="AA130" s="73">
        <v>39964</v>
      </c>
      <c r="AB130" s="78">
        <v>17800.2399725914</v>
      </c>
      <c r="AC130" s="78">
        <v>266613.1012802124</v>
      </c>
      <c r="AD130" s="80">
        <v>6.6764310857639408</v>
      </c>
      <c r="AF130" s="73">
        <v>39964</v>
      </c>
      <c r="AG130" s="78">
        <v>27436.229932785034</v>
      </c>
      <c r="AH130" s="78">
        <v>115676.21297454834</v>
      </c>
      <c r="AI130" s="80">
        <v>23.718125989153613</v>
      </c>
    </row>
    <row r="131" spans="1:35">
      <c r="A131" s="73">
        <v>39994</v>
      </c>
      <c r="B131" s="78">
        <v>13569.411990470886</v>
      </c>
      <c r="C131" s="78">
        <v>23012.349919915199</v>
      </c>
      <c r="D131" s="79">
        <v>58.965781581166262</v>
      </c>
      <c r="E131" s="80">
        <f t="shared" si="3"/>
        <v>9.2503142573438701</v>
      </c>
      <c r="G131" s="73">
        <v>39994</v>
      </c>
      <c r="H131" s="78">
        <v>3906.8283984374998</v>
      </c>
      <c r="I131" s="78">
        <v>26639.789995193481</v>
      </c>
      <c r="J131" s="79">
        <v>14.665387374083634</v>
      </c>
      <c r="K131" s="79">
        <f t="shared" si="4"/>
        <v>14.241933153730567</v>
      </c>
      <c r="M131" s="73">
        <v>39994</v>
      </c>
      <c r="N131" s="78">
        <v>5711.2225202941891</v>
      </c>
      <c r="O131" s="78">
        <v>15365.839972019196</v>
      </c>
      <c r="P131" s="79">
        <v>37.168306650948992</v>
      </c>
      <c r="Q131" s="79">
        <f t="shared" si="5"/>
        <v>24.035664159998735</v>
      </c>
      <c r="V131" s="73">
        <v>39994</v>
      </c>
      <c r="W131" s="78">
        <v>23690.414926171303</v>
      </c>
      <c r="X131" s="78">
        <v>256103.89298248291</v>
      </c>
      <c r="Y131" s="80">
        <v>9.2503142573438701</v>
      </c>
      <c r="AA131" s="73">
        <v>39994</v>
      </c>
      <c r="AB131" s="78">
        <v>37405.33997297287</v>
      </c>
      <c r="AC131" s="78">
        <v>262642.29419708252</v>
      </c>
      <c r="AD131" s="80">
        <v>14.241933153730567</v>
      </c>
      <c r="AF131" s="73">
        <v>39994</v>
      </c>
      <c r="AG131" s="78">
        <v>28210.299929141998</v>
      </c>
      <c r="AH131" s="78">
        <v>117368.50598907471</v>
      </c>
      <c r="AI131" s="80">
        <v>24.035664159998735</v>
      </c>
    </row>
    <row r="132" spans="1:35">
      <c r="A132" s="73">
        <v>40025</v>
      </c>
      <c r="B132" s="78">
        <v>13569.411990470886</v>
      </c>
      <c r="C132" s="78">
        <v>23012.349919915199</v>
      </c>
      <c r="D132" s="79">
        <v>58.965781581166262</v>
      </c>
      <c r="E132" s="80">
        <f t="shared" si="3"/>
        <v>9.3912568081418648</v>
      </c>
      <c r="G132" s="73">
        <v>40025</v>
      </c>
      <c r="H132" s="78">
        <v>5093.2167724609371</v>
      </c>
      <c r="I132" s="78">
        <v>28828.749971389771</v>
      </c>
      <c r="J132" s="79">
        <v>17.667144005603948</v>
      </c>
      <c r="K132" s="79">
        <f t="shared" si="4"/>
        <v>15.632897925537065</v>
      </c>
      <c r="M132" s="73">
        <v>40025</v>
      </c>
      <c r="N132" s="78">
        <v>5756.2225202941891</v>
      </c>
      <c r="O132" s="78">
        <v>15565.839972019196</v>
      </c>
      <c r="P132" s="79">
        <v>36.979838740738991</v>
      </c>
      <c r="Q132" s="79">
        <f t="shared" si="5"/>
        <v>23.990631226371466</v>
      </c>
      <c r="V132" s="73">
        <v>40025</v>
      </c>
      <c r="W132" s="78">
        <v>23690.414926171303</v>
      </c>
      <c r="X132" s="78">
        <v>252260.32479095459</v>
      </c>
      <c r="Y132" s="80">
        <v>9.3912568081418648</v>
      </c>
      <c r="AA132" s="73">
        <v>40025</v>
      </c>
      <c r="AB132" s="78">
        <v>41282.079919338226</v>
      </c>
      <c r="AC132" s="78">
        <v>264071.83182525635</v>
      </c>
      <c r="AD132" s="80">
        <v>15.632897925537065</v>
      </c>
      <c r="AF132" s="73">
        <v>40025</v>
      </c>
      <c r="AG132" s="78">
        <v>28361.78996515274</v>
      </c>
      <c r="AH132" s="78">
        <v>118220.27397918701</v>
      </c>
      <c r="AI132" s="80">
        <v>23.990631226371466</v>
      </c>
    </row>
    <row r="133" spans="1:35">
      <c r="A133" s="73">
        <v>40056</v>
      </c>
      <c r="B133" s="78">
        <v>13716.857889518738</v>
      </c>
      <c r="C133" s="78">
        <v>23137.469915032387</v>
      </c>
      <c r="D133" s="79">
        <v>59.284173852590996</v>
      </c>
      <c r="E133" s="80">
        <f t="shared" si="3"/>
        <v>9.4779766420243075</v>
      </c>
      <c r="G133" s="73">
        <v>40056</v>
      </c>
      <c r="H133" s="78">
        <v>5311.148674316406</v>
      </c>
      <c r="I133" s="78">
        <v>30135.529989242554</v>
      </c>
      <c r="J133" s="79">
        <v>17.624208620894741</v>
      </c>
      <c r="K133" s="79">
        <f t="shared" si="4"/>
        <v>16.507140634549337</v>
      </c>
      <c r="M133" s="73">
        <v>40056</v>
      </c>
      <c r="N133" s="78">
        <v>5700.3505183410643</v>
      </c>
      <c r="O133" s="78">
        <v>15605.839972019196</v>
      </c>
      <c r="P133" s="79">
        <v>36.527034293326231</v>
      </c>
      <c r="Q133" s="79">
        <f t="shared" si="5"/>
        <v>24.844860926175706</v>
      </c>
      <c r="V133" s="73">
        <v>40056</v>
      </c>
      <c r="W133" s="78">
        <v>23815.53492128849</v>
      </c>
      <c r="X133" s="78">
        <v>251272.3529586792</v>
      </c>
      <c r="Y133" s="80">
        <v>9.4779766420243075</v>
      </c>
      <c r="AA133" s="73">
        <v>40056</v>
      </c>
      <c r="AB133" s="78">
        <v>43132.12995672226</v>
      </c>
      <c r="AC133" s="78">
        <v>261293.76923370361</v>
      </c>
      <c r="AD133" s="80">
        <v>16.507140634549337</v>
      </c>
      <c r="AF133" s="73">
        <v>40056</v>
      </c>
      <c r="AG133" s="78">
        <v>29148.089968204498</v>
      </c>
      <c r="AH133" s="78">
        <v>117320.3989944458</v>
      </c>
      <c r="AI133" s="80">
        <v>24.844860926175706</v>
      </c>
    </row>
    <row r="134" spans="1:35">
      <c r="A134" s="73">
        <v>40086</v>
      </c>
      <c r="B134" s="78">
        <v>13897.617491569519</v>
      </c>
      <c r="C134" s="78">
        <v>23401.669921517372</v>
      </c>
      <c r="D134" s="79">
        <v>59.387289617271861</v>
      </c>
      <c r="E134" s="80">
        <f t="shared" ref="E134:E197" si="6">VLOOKUP(A134,V:Y, 4, FALSE)</f>
        <v>9.5147931223076139</v>
      </c>
      <c r="G134" s="73">
        <v>40086</v>
      </c>
      <c r="H134" s="78">
        <v>5493.5032934570308</v>
      </c>
      <c r="I134" s="78">
        <v>30412.929983139038</v>
      </c>
      <c r="J134" s="79">
        <v>18.063051789165449</v>
      </c>
      <c r="K134" s="79">
        <f t="shared" ref="K134:K197" si="7">VLOOKUP(G134,AA:AD, 4, FALSE)</f>
        <v>16.942611409485856</v>
      </c>
      <c r="M134" s="73">
        <v>40086</v>
      </c>
      <c r="N134" s="78">
        <v>5702.3739753723148</v>
      </c>
      <c r="O134" s="78">
        <v>15935.069983005524</v>
      </c>
      <c r="P134" s="79">
        <v>35.785057621044636</v>
      </c>
      <c r="Q134" s="79">
        <f t="shared" ref="Q134:Q197" si="8">VLOOKUP(M134,AF:AI, 4, FALSE)</f>
        <v>25.192905579879778</v>
      </c>
      <c r="V134" s="73">
        <v>40086</v>
      </c>
      <c r="W134" s="78">
        <v>24079.734927773476</v>
      </c>
      <c r="X134" s="78">
        <v>253076.81016540527</v>
      </c>
      <c r="Y134" s="80">
        <v>9.5147931223076139</v>
      </c>
      <c r="AA134" s="73">
        <v>40086</v>
      </c>
      <c r="AB134" s="78">
        <v>43808.349957942963</v>
      </c>
      <c r="AC134" s="78">
        <v>258569.05348968506</v>
      </c>
      <c r="AD134" s="80">
        <v>16.942611409485856</v>
      </c>
      <c r="AF134" s="73">
        <v>40086</v>
      </c>
      <c r="AG134" s="78">
        <v>29670.119982242584</v>
      </c>
      <c r="AH134" s="78">
        <v>117771.72699737549</v>
      </c>
      <c r="AI134" s="80">
        <v>25.192905579879778</v>
      </c>
    </row>
    <row r="135" spans="1:35">
      <c r="A135" s="73">
        <v>40117</v>
      </c>
      <c r="B135" s="78">
        <v>13877.064284782409</v>
      </c>
      <c r="C135" s="78">
        <v>23330.859909653664</v>
      </c>
      <c r="D135" s="79">
        <v>59.479437699767189</v>
      </c>
      <c r="E135" s="80">
        <f t="shared" si="6"/>
        <v>9.7554488440855547</v>
      </c>
      <c r="G135" s="73">
        <v>40117</v>
      </c>
      <c r="H135" s="78">
        <v>5721.463095703125</v>
      </c>
      <c r="I135" s="78">
        <v>30758.229988098145</v>
      </c>
      <c r="J135" s="79">
        <v>18.60140553574454</v>
      </c>
      <c r="K135" s="79">
        <f t="shared" si="7"/>
        <v>16.598917333882117</v>
      </c>
      <c r="M135" s="73">
        <v>40117</v>
      </c>
      <c r="N135" s="78">
        <v>5702.3739753723148</v>
      </c>
      <c r="O135" s="78">
        <v>15935.069983005524</v>
      </c>
      <c r="P135" s="79">
        <v>35.785057621044636</v>
      </c>
      <c r="Q135" s="79">
        <f t="shared" si="8"/>
        <v>23.695509158577877</v>
      </c>
      <c r="V135" s="73">
        <v>40117</v>
      </c>
      <c r="W135" s="78">
        <v>24008.924915909767</v>
      </c>
      <c r="X135" s="78">
        <v>246107.84495544434</v>
      </c>
      <c r="Y135" s="80">
        <v>9.7554488440855547</v>
      </c>
      <c r="AA135" s="73">
        <v>40117</v>
      </c>
      <c r="AB135" s="78">
        <v>43953.649962902069</v>
      </c>
      <c r="AC135" s="78">
        <v>264798.29424285889</v>
      </c>
      <c r="AD135" s="80">
        <v>16.598917333882117</v>
      </c>
      <c r="AF135" s="73">
        <v>40117</v>
      </c>
      <c r="AG135" s="78">
        <v>30578.719980716705</v>
      </c>
      <c r="AH135" s="78">
        <v>129048.58796691895</v>
      </c>
      <c r="AI135" s="80">
        <v>23.695509158577877</v>
      </c>
    </row>
    <row r="136" spans="1:35">
      <c r="A136" s="73">
        <v>40147</v>
      </c>
      <c r="B136" s="78">
        <v>13853.86428478241</v>
      </c>
      <c r="C136" s="78">
        <v>22865.859909653664</v>
      </c>
      <c r="D136" s="79">
        <v>60.587549908558181</v>
      </c>
      <c r="E136" s="80">
        <f t="shared" si="6"/>
        <v>10.082888954632061</v>
      </c>
      <c r="G136" s="73">
        <v>40147</v>
      </c>
      <c r="H136" s="78">
        <v>5679.5527478027343</v>
      </c>
      <c r="I136" s="78">
        <v>31020.829990386963</v>
      </c>
      <c r="J136" s="79">
        <v>18.308835545543978</v>
      </c>
      <c r="K136" s="79">
        <f t="shared" si="7"/>
        <v>16.011653072361888</v>
      </c>
      <c r="M136" s="73">
        <v>40147</v>
      </c>
      <c r="N136" s="78">
        <v>6201.1718232727053</v>
      </c>
      <c r="O136" s="78">
        <v>16784.969980716705</v>
      </c>
      <c r="P136" s="79">
        <v>36.944789477710579</v>
      </c>
      <c r="Q136" s="79">
        <f t="shared" si="8"/>
        <v>25.663263452806518</v>
      </c>
      <c r="V136" s="73">
        <v>40147</v>
      </c>
      <c r="W136" s="78">
        <v>23543.924915909767</v>
      </c>
      <c r="X136" s="78">
        <v>233503.76089477539</v>
      </c>
      <c r="Y136" s="80">
        <v>10.082888954632061</v>
      </c>
      <c r="AA136" s="73">
        <v>40147</v>
      </c>
      <c r="AB136" s="78">
        <v>43764.560023784637</v>
      </c>
      <c r="AC136" s="78">
        <v>273329.42967224121</v>
      </c>
      <c r="AD136" s="80">
        <v>16.011653072361888</v>
      </c>
      <c r="AF136" s="73">
        <v>40147</v>
      </c>
      <c r="AG136" s="78">
        <v>32935.609968662262</v>
      </c>
      <c r="AH136" s="78">
        <v>128337.57495117188</v>
      </c>
      <c r="AI136" s="80">
        <v>25.663263452806518</v>
      </c>
    </row>
    <row r="137" spans="1:35">
      <c r="A137" s="73">
        <v>40178</v>
      </c>
      <c r="B137" s="78">
        <v>13980.981784782409</v>
      </c>
      <c r="C137" s="78">
        <v>23054.859909653664</v>
      </c>
      <c r="D137" s="79">
        <v>60.642232655372645</v>
      </c>
      <c r="E137" s="80">
        <f t="shared" si="6"/>
        <v>10.475800597936912</v>
      </c>
      <c r="G137" s="73">
        <v>40178</v>
      </c>
      <c r="H137" s="78">
        <v>5963.2723376464846</v>
      </c>
      <c r="I137" s="78">
        <v>32674.589965820313</v>
      </c>
      <c r="J137" s="79">
        <v>18.250488663773421</v>
      </c>
      <c r="K137" s="79">
        <f t="shared" si="7"/>
        <v>15.655294810777198</v>
      </c>
      <c r="M137" s="73">
        <v>40178</v>
      </c>
      <c r="N137" s="78">
        <v>6481.3234785461427</v>
      </c>
      <c r="O137" s="78">
        <v>17287.529978275299</v>
      </c>
      <c r="P137" s="79">
        <v>37.491321702354355</v>
      </c>
      <c r="Q137" s="79">
        <f t="shared" si="8"/>
        <v>26.494295978296034</v>
      </c>
      <c r="V137" s="73">
        <v>40178</v>
      </c>
      <c r="W137" s="78">
        <v>24232.924915909767</v>
      </c>
      <c r="X137" s="78">
        <v>231322.89212036133</v>
      </c>
      <c r="Y137" s="80">
        <v>10.475800597936912</v>
      </c>
      <c r="AA137" s="73">
        <v>40178</v>
      </c>
      <c r="AB137" s="78">
        <v>44258.249991893768</v>
      </c>
      <c r="AC137" s="78">
        <v>282704.67293548584</v>
      </c>
      <c r="AD137" s="80">
        <v>15.655294810777198</v>
      </c>
      <c r="AF137" s="73">
        <v>40178</v>
      </c>
      <c r="AG137" s="78">
        <v>36094.439974308014</v>
      </c>
      <c r="AH137" s="78">
        <v>136234.75786590576</v>
      </c>
      <c r="AI137" s="80">
        <v>26.494295978296034</v>
      </c>
    </row>
    <row r="138" spans="1:35">
      <c r="A138" s="73">
        <v>40209</v>
      </c>
      <c r="B138" s="78">
        <v>13142.442097854615</v>
      </c>
      <c r="C138" s="78">
        <v>20891.909930944443</v>
      </c>
      <c r="D138" s="79">
        <v>62.906848350846282</v>
      </c>
      <c r="E138" s="80">
        <f t="shared" si="6"/>
        <v>9.7940753963002685</v>
      </c>
      <c r="G138" s="73">
        <v>40209</v>
      </c>
      <c r="H138" s="78">
        <v>6350.9612262344363</v>
      </c>
      <c r="I138" s="78">
        <v>33748.289959788322</v>
      </c>
      <c r="J138" s="79">
        <v>18.81861639153189</v>
      </c>
      <c r="K138" s="79">
        <f t="shared" si="7"/>
        <v>16.093390457497986</v>
      </c>
      <c r="M138" s="73">
        <v>40209</v>
      </c>
      <c r="N138" s="78">
        <v>6629.0158767700195</v>
      </c>
      <c r="O138" s="78">
        <v>17521.749962806702</v>
      </c>
      <c r="P138" s="79">
        <v>37.833069703890231</v>
      </c>
      <c r="Q138" s="79">
        <f t="shared" si="8"/>
        <v>25.587052813191768</v>
      </c>
      <c r="V138" s="81">
        <v>40209</v>
      </c>
      <c r="W138" s="82">
        <v>21601.909930944443</v>
      </c>
      <c r="X138" s="82">
        <v>220560.99281311035</v>
      </c>
      <c r="Y138" s="80">
        <v>9.7940753963002685</v>
      </c>
      <c r="AA138" s="81">
        <v>40209</v>
      </c>
      <c r="AB138" s="82">
        <v>45384.139988780022</v>
      </c>
      <c r="AC138" s="82">
        <v>282004.83986663818</v>
      </c>
      <c r="AD138" s="83">
        <v>16.093390457497986</v>
      </c>
      <c r="AF138" s="81">
        <v>40209</v>
      </c>
      <c r="AG138" s="82">
        <v>36111.534962177277</v>
      </c>
      <c r="AH138" s="82">
        <v>141132.06091308594</v>
      </c>
      <c r="AI138" s="83">
        <v>25.587052813191768</v>
      </c>
    </row>
    <row r="139" spans="1:35">
      <c r="A139" s="73">
        <v>40237</v>
      </c>
      <c r="B139" s="78">
        <v>13142.442097854615</v>
      </c>
      <c r="C139" s="78">
        <v>20891.909930944443</v>
      </c>
      <c r="D139" s="79">
        <v>62.906848350846282</v>
      </c>
      <c r="E139" s="80">
        <f t="shared" si="6"/>
        <v>9.8913027519090093</v>
      </c>
      <c r="G139" s="73">
        <v>40237</v>
      </c>
      <c r="H139" s="78">
        <v>6825.1258298110961</v>
      </c>
      <c r="I139" s="78">
        <v>35529.139971613884</v>
      </c>
      <c r="J139" s="79">
        <v>19.209938195137994</v>
      </c>
      <c r="K139" s="79">
        <f t="shared" si="7"/>
        <v>18.23297370339866</v>
      </c>
      <c r="M139" s="73">
        <v>40237</v>
      </c>
      <c r="N139" s="78">
        <v>8562.8677517700198</v>
      </c>
      <c r="O139" s="78">
        <v>19623.279992103577</v>
      </c>
      <c r="P139" s="79">
        <v>43.636271587704627</v>
      </c>
      <c r="Q139" s="79">
        <f t="shared" si="8"/>
        <v>28.020062515989398</v>
      </c>
      <c r="V139" s="81">
        <v>40237</v>
      </c>
      <c r="W139" s="82">
        <v>21601.909930944443</v>
      </c>
      <c r="X139" s="82">
        <v>218392.97080230713</v>
      </c>
      <c r="Y139" s="80">
        <v>9.8913027519090093</v>
      </c>
      <c r="AA139" s="81">
        <v>40237</v>
      </c>
      <c r="AB139" s="82">
        <v>52220.090098261833</v>
      </c>
      <c r="AC139" s="82">
        <v>286404.68059539795</v>
      </c>
      <c r="AD139" s="83">
        <v>18.23297370339866</v>
      </c>
      <c r="AF139" s="81">
        <v>40237</v>
      </c>
      <c r="AG139" s="82">
        <v>39477.955006122589</v>
      </c>
      <c r="AH139" s="82">
        <v>140891.74491882324</v>
      </c>
      <c r="AI139" s="83">
        <v>28.020062515989398</v>
      </c>
    </row>
    <row r="140" spans="1:35">
      <c r="A140" s="73">
        <v>40268</v>
      </c>
      <c r="B140" s="78">
        <v>13142.442097854615</v>
      </c>
      <c r="C140" s="78">
        <v>20891.909930944443</v>
      </c>
      <c r="D140" s="79">
        <v>62.906848350846282</v>
      </c>
      <c r="E140" s="80">
        <f t="shared" si="6"/>
        <v>8.8690052437045601</v>
      </c>
      <c r="G140" s="73">
        <v>40268</v>
      </c>
      <c r="H140" s="78">
        <v>6535.2065793228148</v>
      </c>
      <c r="I140" s="78">
        <v>33874.089968562126</v>
      </c>
      <c r="J140" s="79">
        <v>19.292641028550172</v>
      </c>
      <c r="K140" s="79">
        <f t="shared" si="7"/>
        <v>18.960214245089478</v>
      </c>
      <c r="M140" s="73">
        <v>40268</v>
      </c>
      <c r="N140" s="78">
        <v>8852.7870022583011</v>
      </c>
      <c r="O140" s="78">
        <v>21278.329995155334</v>
      </c>
      <c r="P140" s="79">
        <v>41.604707720361091</v>
      </c>
      <c r="Q140" s="79">
        <f t="shared" si="8"/>
        <v>31.445003755970358</v>
      </c>
      <c r="V140" s="81">
        <v>40268</v>
      </c>
      <c r="W140" s="82">
        <v>21391.909930944443</v>
      </c>
      <c r="X140" s="82">
        <v>241198.52613830566</v>
      </c>
      <c r="Y140" s="80">
        <v>8.8690052437045601</v>
      </c>
      <c r="AA140" s="81">
        <v>40268</v>
      </c>
      <c r="AB140" s="82">
        <v>51261.610117793083</v>
      </c>
      <c r="AC140" s="82">
        <v>270364.08689880371</v>
      </c>
      <c r="AD140" s="83">
        <v>18.960214245089478</v>
      </c>
      <c r="AF140" s="81">
        <v>40268</v>
      </c>
      <c r="AG140" s="82">
        <v>41081.005009174347</v>
      </c>
      <c r="AH140" s="82">
        <v>130643.98188018799</v>
      </c>
      <c r="AI140" s="83">
        <v>31.445003755970358</v>
      </c>
    </row>
    <row r="141" spans="1:35">
      <c r="A141" s="73">
        <v>40298</v>
      </c>
      <c r="B141" s="78">
        <v>2026.4683989715577</v>
      </c>
      <c r="C141" s="78">
        <v>4385.1199951171875</v>
      </c>
      <c r="D141" s="79">
        <v>46.212381901248349</v>
      </c>
      <c r="E141" s="80">
        <f t="shared" si="6"/>
        <v>2.3791293503986304</v>
      </c>
      <c r="G141" s="73">
        <v>40298</v>
      </c>
      <c r="H141" s="78">
        <v>19330.093054008485</v>
      </c>
      <c r="I141" s="78">
        <v>52608.829931855202</v>
      </c>
      <c r="J141" s="79">
        <v>36.743058302279231</v>
      </c>
      <c r="K141" s="79">
        <f t="shared" si="7"/>
        <v>22.967146818242099</v>
      </c>
      <c r="M141" s="73">
        <v>40298</v>
      </c>
      <c r="N141" s="78">
        <v>6729.1102249145506</v>
      </c>
      <c r="O141" s="78">
        <v>18848.149956703186</v>
      </c>
      <c r="P141" s="79">
        <v>35.701701442169394</v>
      </c>
      <c r="Q141" s="79">
        <f t="shared" si="8"/>
        <v>30.356294913246362</v>
      </c>
      <c r="V141" s="81">
        <v>40298</v>
      </c>
      <c r="W141" s="82">
        <v>4885.1199951171875</v>
      </c>
      <c r="X141" s="82">
        <v>205332.25712585449</v>
      </c>
      <c r="Y141" s="80">
        <v>2.3791293503986304</v>
      </c>
      <c r="AA141" s="81">
        <v>40298</v>
      </c>
      <c r="AB141" s="82">
        <v>69934.680090546608</v>
      </c>
      <c r="AC141" s="82">
        <v>304498.77228546143</v>
      </c>
      <c r="AD141" s="83">
        <v>22.967146818242099</v>
      </c>
      <c r="AF141" s="81">
        <v>40298</v>
      </c>
      <c r="AG141" s="82">
        <v>38816.644970417023</v>
      </c>
      <c r="AH141" s="82">
        <v>127870.16690063477</v>
      </c>
      <c r="AI141" s="83">
        <v>30.356294913246362</v>
      </c>
    </row>
    <row r="142" spans="1:35">
      <c r="A142" s="73">
        <v>40329</v>
      </c>
      <c r="B142" s="78">
        <v>2179.5933989715577</v>
      </c>
      <c r="C142" s="78">
        <v>4635.1199951171875</v>
      </c>
      <c r="D142" s="79">
        <v>47.023451415877574</v>
      </c>
      <c r="E142" s="80">
        <f t="shared" si="6"/>
        <v>2.3981854368080144</v>
      </c>
      <c r="G142" s="73">
        <v>40329</v>
      </c>
      <c r="H142" s="78">
        <v>18888.69976600647</v>
      </c>
      <c r="I142" s="78">
        <v>51799.159944295883</v>
      </c>
      <c r="J142" s="79">
        <v>36.465262730745287</v>
      </c>
      <c r="K142" s="79">
        <f t="shared" si="7"/>
        <v>22.068955847083245</v>
      </c>
      <c r="M142" s="73">
        <v>40329</v>
      </c>
      <c r="N142" s="78">
        <v>7044.3021457290652</v>
      </c>
      <c r="O142" s="78">
        <v>19059.909940600395</v>
      </c>
      <c r="P142" s="79">
        <v>36.958737830778894</v>
      </c>
      <c r="Q142" s="79">
        <f t="shared" si="8"/>
        <v>30.599824775125867</v>
      </c>
      <c r="V142" s="81">
        <v>40329</v>
      </c>
      <c r="W142" s="82">
        <v>5734.6400146484375</v>
      </c>
      <c r="X142" s="82">
        <v>239124.12804412842</v>
      </c>
      <c r="Y142" s="80">
        <v>2.3981854368080144</v>
      </c>
      <c r="AA142" s="81">
        <v>40329</v>
      </c>
      <c r="AB142" s="82">
        <v>66805.760072469711</v>
      </c>
      <c r="AC142" s="82">
        <v>302713.73297119141</v>
      </c>
      <c r="AD142" s="83">
        <v>22.068955847083245</v>
      </c>
      <c r="AF142" s="81">
        <v>40329</v>
      </c>
      <c r="AG142" s="82">
        <v>39126.140935301781</v>
      </c>
      <c r="AH142" s="82">
        <v>127863.93785858154</v>
      </c>
      <c r="AI142" s="83">
        <v>30.599824775125867</v>
      </c>
    </row>
    <row r="143" spans="1:35">
      <c r="A143" s="73">
        <v>40359</v>
      </c>
      <c r="B143" s="78">
        <v>2179.5933989715577</v>
      </c>
      <c r="C143" s="78">
        <v>4635.1199951171875</v>
      </c>
      <c r="D143" s="79">
        <v>47.023451415877574</v>
      </c>
      <c r="E143" s="80">
        <f t="shared" si="6"/>
        <v>2.4227233130989343</v>
      </c>
      <c r="G143" s="73">
        <v>40359</v>
      </c>
      <c r="H143" s="78">
        <v>18920.819766006469</v>
      </c>
      <c r="I143" s="78">
        <v>51626.159944295883</v>
      </c>
      <c r="J143" s="79">
        <v>36.649674867202691</v>
      </c>
      <c r="K143" s="79">
        <f t="shared" si="7"/>
        <v>22.437185377946079</v>
      </c>
      <c r="M143" s="73">
        <v>40359</v>
      </c>
      <c r="N143" s="78">
        <v>6883.8071896743777</v>
      </c>
      <c r="O143" s="78">
        <v>19485.599943041801</v>
      </c>
      <c r="P143" s="79">
        <v>35.327663555632768</v>
      </c>
      <c r="Q143" s="79">
        <f t="shared" si="8"/>
        <v>30.749212774775849</v>
      </c>
      <c r="V143" s="81">
        <v>40359</v>
      </c>
      <c r="W143" s="82">
        <v>5734.6400146484375</v>
      </c>
      <c r="X143" s="82">
        <v>236702.22611236572</v>
      </c>
      <c r="Y143" s="80">
        <v>2.4227233130989343</v>
      </c>
      <c r="AA143" s="81">
        <v>40359</v>
      </c>
      <c r="AB143" s="82">
        <v>68280.960115194321</v>
      </c>
      <c r="AC143" s="82">
        <v>304320.52400970459</v>
      </c>
      <c r="AD143" s="83">
        <v>22.437185377946079</v>
      </c>
      <c r="AF143" s="81">
        <v>40359</v>
      </c>
      <c r="AG143" s="82">
        <v>39391.830937743187</v>
      </c>
      <c r="AH143" s="82">
        <v>128106.79488372803</v>
      </c>
      <c r="AI143" s="83">
        <v>30.749212774775849</v>
      </c>
    </row>
    <row r="144" spans="1:35">
      <c r="A144" s="73">
        <v>40390</v>
      </c>
      <c r="B144" s="78">
        <v>2022.9974999237061</v>
      </c>
      <c r="C144" s="78">
        <v>4205</v>
      </c>
      <c r="D144" s="79">
        <v>48.109334124226066</v>
      </c>
      <c r="E144" s="80">
        <f t="shared" si="6"/>
        <v>2.3053034180288785</v>
      </c>
      <c r="G144" s="73">
        <v>40390</v>
      </c>
      <c r="H144" s="78">
        <v>18919.418663101198</v>
      </c>
      <c r="I144" s="78">
        <v>51346.279939413071</v>
      </c>
      <c r="J144" s="79">
        <v>36.846717396908772</v>
      </c>
      <c r="K144" s="79">
        <f t="shared" si="7"/>
        <v>21.651531524139827</v>
      </c>
      <c r="M144" s="73">
        <v>40390</v>
      </c>
      <c r="N144" s="78">
        <v>7183.1792111587529</v>
      </c>
      <c r="O144" s="78">
        <v>19615.799955248833</v>
      </c>
      <c r="P144" s="79">
        <v>36.619353926662896</v>
      </c>
      <c r="Q144" s="79">
        <f t="shared" si="8"/>
        <v>30.890160837418296</v>
      </c>
      <c r="V144" s="81">
        <v>40390</v>
      </c>
      <c r="W144" s="82">
        <v>5304.52001953125</v>
      </c>
      <c r="X144" s="82">
        <v>230100.73112487793</v>
      </c>
      <c r="Y144" s="80">
        <v>2.3053034180288785</v>
      </c>
      <c r="AA144" s="81">
        <v>40390</v>
      </c>
      <c r="AB144" s="82">
        <v>67876.080110311508</v>
      </c>
      <c r="AC144" s="82">
        <v>313493.20501708984</v>
      </c>
      <c r="AD144" s="83">
        <v>21.651531524139827</v>
      </c>
      <c r="AF144" s="81">
        <v>40390</v>
      </c>
      <c r="AG144" s="82">
        <v>39575.610951781273</v>
      </c>
      <c r="AH144" s="82">
        <v>128117.20586395264</v>
      </c>
      <c r="AI144" s="83">
        <v>30.890160837418296</v>
      </c>
    </row>
    <row r="145" spans="1:35">
      <c r="A145" s="73">
        <v>40421</v>
      </c>
      <c r="B145" s="78">
        <v>2021.9375</v>
      </c>
      <c r="C145" s="78">
        <v>4005</v>
      </c>
      <c r="D145" s="79">
        <v>50.48533083645443</v>
      </c>
      <c r="E145" s="80">
        <f t="shared" si="6"/>
        <v>2.2335329571105493</v>
      </c>
      <c r="G145" s="73">
        <v>40421</v>
      </c>
      <c r="H145" s="78">
        <v>14969.728786926269</v>
      </c>
      <c r="I145" s="78">
        <v>34001.129914999008</v>
      </c>
      <c r="J145" s="79">
        <v>44.027150933953621</v>
      </c>
      <c r="K145" s="79">
        <f t="shared" si="7"/>
        <v>16.99234996248304</v>
      </c>
      <c r="M145" s="73">
        <v>40421</v>
      </c>
      <c r="N145" s="78">
        <v>10955.176084327697</v>
      </c>
      <c r="O145" s="78">
        <v>36631.609983325005</v>
      </c>
      <c r="P145" s="79">
        <v>29.906346156542341</v>
      </c>
      <c r="Q145" s="79">
        <f t="shared" si="8"/>
        <v>38.303889032265623</v>
      </c>
      <c r="V145" s="81">
        <v>40421</v>
      </c>
      <c r="W145" s="82">
        <v>5104.52001953125</v>
      </c>
      <c r="X145" s="82">
        <v>228540.17010498047</v>
      </c>
      <c r="Y145" s="80">
        <v>2.2335329571105493</v>
      </c>
      <c r="AA145" s="81">
        <v>40421</v>
      </c>
      <c r="AB145" s="82">
        <v>48617.2600877285</v>
      </c>
      <c r="AC145" s="82">
        <v>286112.63418579102</v>
      </c>
      <c r="AD145" s="83">
        <v>16.99234996248304</v>
      </c>
      <c r="AF145" s="81">
        <v>40421</v>
      </c>
      <c r="AG145" s="82">
        <v>58372.34097802639</v>
      </c>
      <c r="AH145" s="82">
        <v>152392.72682952881</v>
      </c>
      <c r="AI145" s="83">
        <v>38.303889032265623</v>
      </c>
    </row>
    <row r="146" spans="1:35">
      <c r="A146" s="73">
        <v>40451</v>
      </c>
      <c r="B146" s="78">
        <v>2021.9375</v>
      </c>
      <c r="C146" s="78">
        <v>4005</v>
      </c>
      <c r="D146" s="79">
        <v>50.48533083645443</v>
      </c>
      <c r="E146" s="80">
        <f t="shared" si="6"/>
        <v>2.2217062443510049</v>
      </c>
      <c r="G146" s="73">
        <v>40451</v>
      </c>
      <c r="H146" s="78">
        <v>14547.341189270019</v>
      </c>
      <c r="I146" s="78">
        <v>32837.41992354393</v>
      </c>
      <c r="J146" s="79">
        <v>44.30110898828503</v>
      </c>
      <c r="K146" s="79">
        <f t="shared" si="7"/>
        <v>16.90082317168541</v>
      </c>
      <c r="M146" s="73">
        <v>40451</v>
      </c>
      <c r="N146" s="78">
        <v>11106.926084327697</v>
      </c>
      <c r="O146" s="78">
        <v>37481.609983325005</v>
      </c>
      <c r="P146" s="79">
        <v>29.633001595366366</v>
      </c>
      <c r="Q146" s="79">
        <f t="shared" si="8"/>
        <v>39.330319011092598</v>
      </c>
      <c r="V146" s="81">
        <v>40451</v>
      </c>
      <c r="W146" s="82">
        <v>5104.52001953125</v>
      </c>
      <c r="X146" s="82">
        <v>229756.74810791016</v>
      </c>
      <c r="Y146" s="80">
        <v>2.2217062443510049</v>
      </c>
      <c r="AA146" s="81">
        <v>40451</v>
      </c>
      <c r="AB146" s="82">
        <v>47203.550096273422</v>
      </c>
      <c r="AC146" s="82">
        <v>279297.3431930542</v>
      </c>
      <c r="AD146" s="83">
        <v>16.90082317168541</v>
      </c>
      <c r="AF146" s="81">
        <v>40451</v>
      </c>
      <c r="AG146" s="82">
        <v>59669.34097802639</v>
      </c>
      <c r="AH146" s="82">
        <v>151713.34095001221</v>
      </c>
      <c r="AI146" s="83">
        <v>39.330319011092598</v>
      </c>
    </row>
    <row r="147" spans="1:35">
      <c r="A147" s="73">
        <v>40482</v>
      </c>
      <c r="B147" s="78">
        <v>793.47500000000002</v>
      </c>
      <c r="C147" s="78">
        <v>1655</v>
      </c>
      <c r="D147" s="79">
        <v>47.944108761329304</v>
      </c>
      <c r="E147" s="80">
        <f t="shared" si="6"/>
        <v>1.208595523536264</v>
      </c>
      <c r="G147" s="73">
        <v>40482</v>
      </c>
      <c r="H147" s="78">
        <v>14474.554585189819</v>
      </c>
      <c r="I147" s="78">
        <v>32462.51992225647</v>
      </c>
      <c r="J147" s="79">
        <v>44.588511981985697</v>
      </c>
      <c r="K147" s="79">
        <f t="shared" si="7"/>
        <v>16.255081993285518</v>
      </c>
      <c r="M147" s="73">
        <v>40482</v>
      </c>
      <c r="N147" s="78">
        <v>12307.425188407899</v>
      </c>
      <c r="O147" s="78">
        <v>39506.509984612465</v>
      </c>
      <c r="P147" s="79">
        <v>31.152904149725099</v>
      </c>
      <c r="Q147" s="79">
        <f t="shared" si="8"/>
        <v>39.873593297633221</v>
      </c>
      <c r="V147" s="81">
        <v>40482</v>
      </c>
      <c r="W147" s="82">
        <v>2754.52001953125</v>
      </c>
      <c r="X147" s="82">
        <v>227910.82424926758</v>
      </c>
      <c r="Y147" s="80">
        <v>1.208595523536264</v>
      </c>
      <c r="AA147" s="81">
        <v>40482</v>
      </c>
      <c r="AB147" s="82">
        <v>45835.230096817017</v>
      </c>
      <c r="AC147" s="82">
        <v>281974.77020263672</v>
      </c>
      <c r="AD147" s="83">
        <v>16.255081993285518</v>
      </c>
      <c r="AF147" s="81">
        <v>40482</v>
      </c>
      <c r="AG147" s="82">
        <v>61669.24097931385</v>
      </c>
      <c r="AH147" s="82">
        <v>154661.85984039307</v>
      </c>
      <c r="AI147" s="83">
        <v>39.873593297633221</v>
      </c>
    </row>
    <row r="148" spans="1:35">
      <c r="A148" s="73">
        <v>40512</v>
      </c>
      <c r="B148" s="78">
        <v>414.92500000000001</v>
      </c>
      <c r="C148" s="78">
        <v>635</v>
      </c>
      <c r="D148" s="79">
        <v>65.342519685039363</v>
      </c>
      <c r="E148" s="80">
        <f t="shared" si="6"/>
        <v>0.28247052863617517</v>
      </c>
      <c r="G148" s="73">
        <v>40512</v>
      </c>
      <c r="H148" s="78">
        <v>3530.1750784301757</v>
      </c>
      <c r="I148" s="78">
        <v>11974.079969406128</v>
      </c>
      <c r="J148" s="79">
        <v>29.481806430638528</v>
      </c>
      <c r="K148" s="79">
        <f t="shared" si="7"/>
        <v>8.0471034928274765</v>
      </c>
      <c r="M148" s="73">
        <v>40512</v>
      </c>
      <c r="N148" s="78">
        <v>23460.738793754579</v>
      </c>
      <c r="O148" s="78">
        <v>60297.849937558174</v>
      </c>
      <c r="P148" s="79">
        <v>38.908085144079756</v>
      </c>
      <c r="Q148" s="79">
        <f t="shared" si="8"/>
        <v>45.920071151133627</v>
      </c>
      <c r="V148" s="81">
        <v>40512</v>
      </c>
      <c r="W148" s="82">
        <v>635</v>
      </c>
      <c r="X148" s="82">
        <v>224802.21319580078</v>
      </c>
      <c r="Y148" s="80">
        <v>0.28247052863617517</v>
      </c>
      <c r="AA148" s="81">
        <v>40512</v>
      </c>
      <c r="AB148" s="82">
        <v>19059.240018844604</v>
      </c>
      <c r="AC148" s="82">
        <v>236845.96620178223</v>
      </c>
      <c r="AD148" s="83">
        <v>8.0471034928274765</v>
      </c>
      <c r="AF148" s="81">
        <v>40512</v>
      </c>
      <c r="AG148" s="82">
        <v>90700.771094918251</v>
      </c>
      <c r="AH148" s="82">
        <v>197518.79476928711</v>
      </c>
      <c r="AI148" s="83">
        <v>45.920071151133627</v>
      </c>
    </row>
    <row r="149" spans="1:35">
      <c r="A149" s="73">
        <v>40543</v>
      </c>
      <c r="B149" s="78">
        <v>414.92500000000001</v>
      </c>
      <c r="C149" s="78">
        <v>635</v>
      </c>
      <c r="D149" s="79">
        <v>65.342519685039363</v>
      </c>
      <c r="E149" s="80">
        <f t="shared" si="6"/>
        <v>0.29310768910792317</v>
      </c>
      <c r="G149" s="73">
        <v>40543</v>
      </c>
      <c r="H149" s="78">
        <v>2927.1197879028318</v>
      </c>
      <c r="I149" s="78">
        <v>10166.989986419678</v>
      </c>
      <c r="J149" s="79">
        <v>28.79042658459057</v>
      </c>
      <c r="K149" s="79">
        <f t="shared" si="7"/>
        <v>7.8530206097337922</v>
      </c>
      <c r="M149" s="73">
        <v>40543</v>
      </c>
      <c r="N149" s="78">
        <v>12232.162793998717</v>
      </c>
      <c r="O149" s="78">
        <v>40787.870000958443</v>
      </c>
      <c r="P149" s="79">
        <v>29.989707218619859</v>
      </c>
      <c r="Q149" s="79">
        <f t="shared" si="8"/>
        <v>31.31537958308116</v>
      </c>
      <c r="V149" s="81">
        <v>40543</v>
      </c>
      <c r="W149" s="82">
        <v>635</v>
      </c>
      <c r="X149" s="82">
        <v>216643.92426300049</v>
      </c>
      <c r="Y149" s="80">
        <v>0.29310768910792317</v>
      </c>
      <c r="AA149" s="81">
        <v>40543</v>
      </c>
      <c r="AB149" s="82">
        <v>16407.150035858154</v>
      </c>
      <c r="AC149" s="82">
        <v>208927.8871307373</v>
      </c>
      <c r="AD149" s="83">
        <v>7.8530206097337922</v>
      </c>
      <c r="AF149" s="81">
        <v>40543</v>
      </c>
      <c r="AG149" s="82">
        <v>68910.805188775063</v>
      </c>
      <c r="AH149" s="82">
        <v>220054.19096374512</v>
      </c>
      <c r="AI149" s="83">
        <v>31.31537958308116</v>
      </c>
    </row>
    <row r="150" spans="1:35">
      <c r="A150" s="73">
        <v>40574</v>
      </c>
      <c r="B150" s="78">
        <v>414.92500000000001</v>
      </c>
      <c r="C150" s="78">
        <v>635</v>
      </c>
      <c r="D150" s="79">
        <v>65.342519685039363</v>
      </c>
      <c r="E150" s="80">
        <f t="shared" si="6"/>
        <v>0.28579875335184923</v>
      </c>
      <c r="G150" s="73">
        <v>40574</v>
      </c>
      <c r="H150" s="78">
        <v>1612.1374050903321</v>
      </c>
      <c r="I150" s="78">
        <v>4137.4899864196777</v>
      </c>
      <c r="J150" s="79">
        <v>38.964140345518366</v>
      </c>
      <c r="K150" s="79">
        <f t="shared" si="7"/>
        <v>3.9482417624798689</v>
      </c>
      <c r="M150" s="73">
        <v>40574</v>
      </c>
      <c r="N150" s="78">
        <v>13856.985228805543</v>
      </c>
      <c r="O150" s="78">
        <v>45885.93997836113</v>
      </c>
      <c r="P150" s="79">
        <v>30.198760743138777</v>
      </c>
      <c r="Q150" s="79">
        <f t="shared" si="8"/>
        <v>34.850015536676629</v>
      </c>
      <c r="V150" s="81">
        <v>40574</v>
      </c>
      <c r="W150" s="82">
        <v>635</v>
      </c>
      <c r="X150" s="82">
        <v>222184.31415557861</v>
      </c>
      <c r="Y150" s="80">
        <v>0.28579875335184923</v>
      </c>
      <c r="AA150" s="81">
        <v>40574</v>
      </c>
      <c r="AB150" s="82">
        <v>7961.7500114440918</v>
      </c>
      <c r="AC150" s="82">
        <v>201653.05192565918</v>
      </c>
      <c r="AD150" s="83">
        <v>3.9482417624798689</v>
      </c>
      <c r="AF150" s="81">
        <v>40574</v>
      </c>
      <c r="AG150" s="82">
        <v>76770.875191450119</v>
      </c>
      <c r="AH150" s="82">
        <v>220289.3571472168</v>
      </c>
      <c r="AI150" s="83">
        <v>34.850015536676629</v>
      </c>
    </row>
    <row r="151" spans="1:35">
      <c r="A151" s="73">
        <v>40602</v>
      </c>
      <c r="B151" s="78">
        <v>153.125</v>
      </c>
      <c r="C151" s="78">
        <v>250</v>
      </c>
      <c r="D151" s="79">
        <v>61.25</v>
      </c>
      <c r="E151" s="80">
        <f t="shared" si="6"/>
        <v>0.1140277902962747</v>
      </c>
      <c r="G151" s="73">
        <v>40602</v>
      </c>
      <c r="H151" s="78">
        <v>601.70240112304691</v>
      </c>
      <c r="I151" s="78">
        <v>1471.0999965667725</v>
      </c>
      <c r="J151" s="79">
        <v>40.901529639541124</v>
      </c>
      <c r="K151" s="79">
        <f t="shared" si="7"/>
        <v>4.5267167533822841</v>
      </c>
      <c r="M151" s="73">
        <v>40602</v>
      </c>
      <c r="N151" s="78">
        <v>14946.171668777466</v>
      </c>
      <c r="O151" s="78">
        <v>47481.049969434738</v>
      </c>
      <c r="P151" s="79">
        <v>31.478182724263373</v>
      </c>
      <c r="Q151" s="79">
        <f t="shared" si="8"/>
        <v>31.211845917838666</v>
      </c>
      <c r="V151" s="81">
        <v>40602</v>
      </c>
      <c r="W151" s="82">
        <v>250</v>
      </c>
      <c r="X151" s="82">
        <v>219244.79931640625</v>
      </c>
      <c r="Y151" s="80">
        <v>0.1140277902962747</v>
      </c>
      <c r="AA151" s="81">
        <v>40602</v>
      </c>
      <c r="AB151" s="82">
        <v>9051.669942855835</v>
      </c>
      <c r="AC151" s="82">
        <v>199961.04099273682</v>
      </c>
      <c r="AD151" s="83">
        <v>4.5267167533822841</v>
      </c>
      <c r="AF151" s="81">
        <v>40602</v>
      </c>
      <c r="AG151" s="82">
        <v>72802.81510424614</v>
      </c>
      <c r="AH151" s="82">
        <v>233253.79503631592</v>
      </c>
      <c r="AI151" s="83">
        <v>31.211845917838666</v>
      </c>
    </row>
    <row r="152" spans="1:35">
      <c r="A152" s="73">
        <v>40633</v>
      </c>
      <c r="B152" s="78">
        <v>153.125</v>
      </c>
      <c r="C152" s="78">
        <v>250</v>
      </c>
      <c r="D152" s="79">
        <v>61.25</v>
      </c>
      <c r="E152" s="80">
        <f t="shared" si="6"/>
        <v>0.10550638763737748</v>
      </c>
      <c r="G152" s="73">
        <v>40633</v>
      </c>
      <c r="H152" s="78">
        <v>600.05887084960932</v>
      </c>
      <c r="I152" s="78">
        <v>1279.0799961090088</v>
      </c>
      <c r="J152" s="79">
        <v>46.913318375316827</v>
      </c>
      <c r="K152" s="79">
        <f t="shared" si="7"/>
        <v>3.989057073353139</v>
      </c>
      <c r="M152" s="73">
        <v>40633</v>
      </c>
      <c r="N152" s="78">
        <v>10276.91056312561</v>
      </c>
      <c r="O152" s="78">
        <v>33853.899946928024</v>
      </c>
      <c r="P152" s="79">
        <v>30.356651904910468</v>
      </c>
      <c r="Q152" s="79">
        <f t="shared" si="8"/>
        <v>20.582111305440591</v>
      </c>
      <c r="V152" s="81">
        <v>40633</v>
      </c>
      <c r="W152" s="82">
        <v>250</v>
      </c>
      <c r="X152" s="82">
        <v>236952.47804260254</v>
      </c>
      <c r="Y152" s="80">
        <v>0.10550638763737748</v>
      </c>
      <c r="AA152" s="81">
        <v>40633</v>
      </c>
      <c r="AB152" s="82">
        <v>7941.3899326324463</v>
      </c>
      <c r="AC152" s="82">
        <v>199079.37606811523</v>
      </c>
      <c r="AD152" s="83">
        <v>3.989057073353139</v>
      </c>
      <c r="AF152" s="81">
        <v>40633</v>
      </c>
      <c r="AG152" s="82">
        <v>50740.585030317307</v>
      </c>
      <c r="AH152" s="82">
        <v>246527.59999847412</v>
      </c>
      <c r="AI152" s="83">
        <v>20.582111305440591</v>
      </c>
    </row>
    <row r="153" spans="1:35">
      <c r="A153" s="73">
        <v>40663</v>
      </c>
      <c r="B153" s="78">
        <v>153.125</v>
      </c>
      <c r="C153" s="78">
        <v>250</v>
      </c>
      <c r="D153" s="79">
        <v>61.25</v>
      </c>
      <c r="E153" s="80">
        <f t="shared" si="6"/>
        <v>0.30010321798670375</v>
      </c>
      <c r="G153" s="73">
        <v>40663</v>
      </c>
      <c r="H153" s="78">
        <v>520.24986938476559</v>
      </c>
      <c r="I153" s="78">
        <v>1155.8799953460693</v>
      </c>
      <c r="J153" s="79">
        <v>45.008986354937591</v>
      </c>
      <c r="K153" s="79">
        <f t="shared" si="7"/>
        <v>3.4609871660457885</v>
      </c>
      <c r="M153" s="73">
        <v>40663</v>
      </c>
      <c r="N153" s="78">
        <v>8431.5418747711174</v>
      </c>
      <c r="O153" s="78">
        <v>27436.419995069504</v>
      </c>
      <c r="P153" s="79">
        <v>30.731202818320753</v>
      </c>
      <c r="Q153" s="79">
        <f t="shared" si="8"/>
        <v>18.657467032038745</v>
      </c>
      <c r="V153" s="81">
        <v>40663</v>
      </c>
      <c r="W153" s="82">
        <v>772.19000244140625</v>
      </c>
      <c r="X153" s="82">
        <v>257308.13805389404</v>
      </c>
      <c r="Y153" s="80">
        <v>0.30010321798670375</v>
      </c>
      <c r="AA153" s="81">
        <v>40663</v>
      </c>
      <c r="AB153" s="82">
        <v>6346.0799465179443</v>
      </c>
      <c r="AC153" s="82">
        <v>183360.40100860596</v>
      </c>
      <c r="AD153" s="83">
        <v>3.4609871660457885</v>
      </c>
      <c r="AF153" s="81">
        <v>40663</v>
      </c>
      <c r="AG153" s="82">
        <v>43140.760054349899</v>
      </c>
      <c r="AH153" s="82">
        <v>231225.17102813721</v>
      </c>
      <c r="AI153" s="83">
        <v>18.657467032038745</v>
      </c>
    </row>
    <row r="154" spans="1:35">
      <c r="A154" s="73">
        <v>40694</v>
      </c>
      <c r="B154" s="78"/>
      <c r="C154" s="78"/>
      <c r="D154" s="79"/>
      <c r="E154" s="80">
        <f t="shared" si="6"/>
        <v>0.22183079223828597</v>
      </c>
      <c r="G154" s="73">
        <v>40694</v>
      </c>
      <c r="H154" s="78">
        <v>383.57546875000003</v>
      </c>
      <c r="I154" s="78">
        <v>550</v>
      </c>
      <c r="J154" s="79">
        <v>69.740994318181819</v>
      </c>
      <c r="K154" s="79">
        <f t="shared" si="7"/>
        <v>2.865633171312493</v>
      </c>
      <c r="M154" s="73">
        <v>40694</v>
      </c>
      <c r="N154" s="78">
        <v>7622.1460947418209</v>
      </c>
      <c r="O154" s="78">
        <v>24724.069994688034</v>
      </c>
      <c r="P154" s="79">
        <v>30.828848552764327</v>
      </c>
      <c r="Q154" s="79">
        <f t="shared" si="8"/>
        <v>14.925646733632746</v>
      </c>
      <c r="V154" s="81">
        <v>40694</v>
      </c>
      <c r="W154" s="82">
        <v>630.19000244140625</v>
      </c>
      <c r="X154" s="82">
        <v>284085.89992523193</v>
      </c>
      <c r="Y154" s="80">
        <v>0.22183079223828597</v>
      </c>
      <c r="AA154" s="81">
        <v>40694</v>
      </c>
      <c r="AB154" s="82">
        <v>5240.199951171875</v>
      </c>
      <c r="AC154" s="82">
        <v>182863.59899902344</v>
      </c>
      <c r="AD154" s="83">
        <v>2.865633171312493</v>
      </c>
      <c r="AF154" s="81">
        <v>40694</v>
      </c>
      <c r="AG154" s="82">
        <v>35443.920033216476</v>
      </c>
      <c r="AH154" s="82">
        <v>237469.91112518311</v>
      </c>
      <c r="AI154" s="83">
        <v>14.925646733632746</v>
      </c>
    </row>
    <row r="155" spans="1:35">
      <c r="A155" s="73">
        <v>40724</v>
      </c>
      <c r="B155" s="78">
        <v>153.125</v>
      </c>
      <c r="C155" s="78">
        <v>250</v>
      </c>
      <c r="D155" s="79">
        <v>61.25</v>
      </c>
      <c r="E155" s="80">
        <f t="shared" si="6"/>
        <v>0.1243291944359822</v>
      </c>
      <c r="G155" s="73">
        <v>40724</v>
      </c>
      <c r="H155" s="78">
        <v>383.57546875000003</v>
      </c>
      <c r="I155" s="78">
        <v>550</v>
      </c>
      <c r="J155" s="79">
        <v>69.740994318181819</v>
      </c>
      <c r="K155" s="79">
        <f t="shared" si="7"/>
        <v>3.1932712833103443</v>
      </c>
      <c r="M155" s="73">
        <v>40724</v>
      </c>
      <c r="N155" s="78">
        <v>4668.1381402587895</v>
      </c>
      <c r="O155" s="78">
        <v>7399.4400119781494</v>
      </c>
      <c r="P155" s="79">
        <v>63.087721945201899</v>
      </c>
      <c r="Q155" s="79">
        <f t="shared" si="8"/>
        <v>7.9531025515523917</v>
      </c>
      <c r="V155" s="73">
        <v>40724</v>
      </c>
      <c r="W155" s="78">
        <v>358</v>
      </c>
      <c r="X155" s="78">
        <v>287945.24216461182</v>
      </c>
      <c r="Y155" s="80">
        <v>0.1243291944359822</v>
      </c>
      <c r="AA155" s="73">
        <v>40724</v>
      </c>
      <c r="AB155" s="78">
        <v>5982.3899536132813</v>
      </c>
      <c r="AC155" s="78">
        <v>187343.61796569824</v>
      </c>
      <c r="AD155" s="80">
        <v>3.1932712833103443</v>
      </c>
      <c r="AF155" s="73">
        <v>40724</v>
      </c>
      <c r="AG155" s="78">
        <v>17402.180051803589</v>
      </c>
      <c r="AH155" s="78">
        <v>218809.95421600342</v>
      </c>
      <c r="AI155" s="80">
        <v>7.9531025515523917</v>
      </c>
    </row>
    <row r="156" spans="1:35">
      <c r="A156" s="73">
        <v>40755</v>
      </c>
      <c r="B156" s="78">
        <v>153.125</v>
      </c>
      <c r="C156" s="78">
        <v>250</v>
      </c>
      <c r="D156" s="79">
        <v>61.25</v>
      </c>
      <c r="E156" s="80">
        <f t="shared" si="6"/>
        <v>0.12613779195700256</v>
      </c>
      <c r="G156" s="73">
        <v>40755</v>
      </c>
      <c r="H156" s="78">
        <v>383.57546875000003</v>
      </c>
      <c r="I156" s="78">
        <v>550</v>
      </c>
      <c r="J156" s="79">
        <v>69.740994318181819</v>
      </c>
      <c r="K156" s="79">
        <f t="shared" si="7"/>
        <v>2.858453305523315</v>
      </c>
      <c r="M156" s="73">
        <v>40755</v>
      </c>
      <c r="N156" s="78">
        <v>3648.6654498291014</v>
      </c>
      <c r="O156" s="78">
        <v>5307.9000225067139</v>
      </c>
      <c r="P156" s="79">
        <v>68.740282114544797</v>
      </c>
      <c r="Q156" s="79">
        <f t="shared" si="8"/>
        <v>7.1078922609278772</v>
      </c>
      <c r="V156" s="73">
        <v>40755</v>
      </c>
      <c r="W156" s="78">
        <v>358</v>
      </c>
      <c r="X156" s="78">
        <v>283816.60598754883</v>
      </c>
      <c r="Y156" s="80">
        <v>0.12613779195700256</v>
      </c>
      <c r="AA156" s="73">
        <v>40755</v>
      </c>
      <c r="AB156" s="78">
        <v>5460.199951171875</v>
      </c>
      <c r="AC156" s="78">
        <v>191019.38592529297</v>
      </c>
      <c r="AD156" s="80">
        <v>2.858453305523315</v>
      </c>
      <c r="AF156" s="73">
        <v>40755</v>
      </c>
      <c r="AG156" s="78">
        <v>15424.510057449341</v>
      </c>
      <c r="AH156" s="78">
        <v>217005.40035247803</v>
      </c>
      <c r="AI156" s="80">
        <v>7.1078922609278772</v>
      </c>
    </row>
    <row r="157" spans="1:35">
      <c r="A157" s="73">
        <v>40786</v>
      </c>
      <c r="B157" s="78"/>
      <c r="C157" s="78"/>
      <c r="D157" s="79"/>
      <c r="E157" s="80">
        <f t="shared" si="6"/>
        <v>0</v>
      </c>
      <c r="G157" s="73">
        <v>40786</v>
      </c>
      <c r="H157" s="78">
        <v>536.70046875000003</v>
      </c>
      <c r="I157" s="78">
        <v>800</v>
      </c>
      <c r="J157" s="79">
        <v>67.087558593750003</v>
      </c>
      <c r="K157" s="79">
        <f t="shared" si="7"/>
        <v>2.5100961966661064</v>
      </c>
      <c r="M157" s="73">
        <v>40786</v>
      </c>
      <c r="N157" s="78">
        <v>3462.3155493164063</v>
      </c>
      <c r="O157" s="78">
        <v>4825.5800266265869</v>
      </c>
      <c r="P157" s="79">
        <v>71.749210047539165</v>
      </c>
      <c r="Q157" s="79">
        <f t="shared" si="8"/>
        <v>7.6413360675990543</v>
      </c>
      <c r="V157" s="73">
        <v>40786</v>
      </c>
      <c r="W157" s="78"/>
      <c r="X157" s="78">
        <v>291147.36315917969</v>
      </c>
      <c r="Y157" s="80"/>
      <c r="AA157" s="73">
        <v>40786</v>
      </c>
      <c r="AB157" s="78">
        <v>5361.199951171875</v>
      </c>
      <c r="AC157" s="78">
        <v>213585.43781280518</v>
      </c>
      <c r="AD157" s="80">
        <v>2.5100961966661064</v>
      </c>
      <c r="AF157" s="73">
        <v>40786</v>
      </c>
      <c r="AG157" s="78">
        <v>14635.890058517456</v>
      </c>
      <c r="AH157" s="78">
        <v>191535.74622344971</v>
      </c>
      <c r="AI157" s="80">
        <v>7.6413360675990543</v>
      </c>
    </row>
    <row r="158" spans="1:35">
      <c r="A158" s="73">
        <v>40816</v>
      </c>
      <c r="B158" s="78"/>
      <c r="C158" s="78"/>
      <c r="D158" s="79"/>
      <c r="E158" s="80">
        <f t="shared" si="6"/>
        <v>0</v>
      </c>
      <c r="G158" s="73">
        <v>40816</v>
      </c>
      <c r="H158" s="78"/>
      <c r="I158" s="78"/>
      <c r="J158" s="79"/>
      <c r="K158" s="79">
        <f t="shared" si="7"/>
        <v>2.0638986279203757</v>
      </c>
      <c r="M158" s="73">
        <v>40816</v>
      </c>
      <c r="N158" s="78">
        <v>1070.7569531250001</v>
      </c>
      <c r="O158" s="78">
        <v>1869.25</v>
      </c>
      <c r="P158" s="79">
        <v>57.282704460345059</v>
      </c>
      <c r="Q158" s="79">
        <f t="shared" si="8"/>
        <v>6.1013853718702205</v>
      </c>
      <c r="V158" s="73">
        <v>40816</v>
      </c>
      <c r="W158" s="78"/>
      <c r="X158" s="78">
        <v>292512.01879119873</v>
      </c>
      <c r="Y158" s="80"/>
      <c r="AA158" s="73">
        <v>40816</v>
      </c>
      <c r="AB158" s="78">
        <v>4453.199951171875</v>
      </c>
      <c r="AC158" s="78">
        <v>215766.40882110596</v>
      </c>
      <c r="AD158" s="80">
        <v>2.0638986279203757</v>
      </c>
      <c r="AF158" s="73">
        <v>40816</v>
      </c>
      <c r="AG158" s="78">
        <v>11608.670017242432</v>
      </c>
      <c r="AH158" s="78">
        <v>190262.85523223877</v>
      </c>
      <c r="AI158" s="80">
        <v>6.1013853718702205</v>
      </c>
    </row>
    <row r="159" spans="1:35">
      <c r="A159" s="73">
        <v>40847</v>
      </c>
      <c r="B159" s="78"/>
      <c r="C159" s="78"/>
      <c r="D159" s="79"/>
      <c r="E159" s="80">
        <f t="shared" si="6"/>
        <v>0</v>
      </c>
      <c r="G159" s="73">
        <v>40847</v>
      </c>
      <c r="H159" s="78"/>
      <c r="I159" s="78"/>
      <c r="J159" s="79"/>
      <c r="K159" s="79">
        <f t="shared" si="7"/>
        <v>0.11912888090760848</v>
      </c>
      <c r="M159" s="73">
        <v>40847</v>
      </c>
      <c r="N159" s="78">
        <v>870.34635742187504</v>
      </c>
      <c r="O159" s="78">
        <v>1602.7100067138672</v>
      </c>
      <c r="P159" s="79">
        <v>54.304668578590743</v>
      </c>
      <c r="Q159" s="79">
        <f t="shared" si="8"/>
        <v>7.2940251341029185</v>
      </c>
      <c r="V159" s="73">
        <v>40847</v>
      </c>
      <c r="W159" s="78"/>
      <c r="X159" s="78">
        <v>293038.24578094482</v>
      </c>
      <c r="Y159" s="80"/>
      <c r="AA159" s="73">
        <v>40847</v>
      </c>
      <c r="AB159" s="78">
        <v>260</v>
      </c>
      <c r="AC159" s="78">
        <v>218251.02193450928</v>
      </c>
      <c r="AD159" s="80">
        <v>0.11912888090760848</v>
      </c>
      <c r="AF159" s="73">
        <v>40847</v>
      </c>
      <c r="AG159" s="78">
        <v>14010.809955596924</v>
      </c>
      <c r="AH159" s="78">
        <v>192086.12114715576</v>
      </c>
      <c r="AI159" s="80">
        <v>7.2940251341029185</v>
      </c>
    </row>
    <row r="160" spans="1:35">
      <c r="A160" s="73">
        <v>40877</v>
      </c>
      <c r="B160" s="78"/>
      <c r="C160" s="78"/>
      <c r="D160" s="79"/>
      <c r="E160" s="80">
        <f t="shared" si="6"/>
        <v>0</v>
      </c>
      <c r="G160" s="73">
        <v>40877</v>
      </c>
      <c r="H160" s="78">
        <v>2686.6368750000001</v>
      </c>
      <c r="I160" s="78">
        <v>4285.2440185546875</v>
      </c>
      <c r="J160" s="79">
        <v>62.695073217934031</v>
      </c>
      <c r="K160" s="79">
        <f t="shared" si="7"/>
        <v>2.4506527720519093</v>
      </c>
      <c r="M160" s="73">
        <v>40877</v>
      </c>
      <c r="N160" s="78">
        <v>655.80239807128908</v>
      </c>
      <c r="O160" s="78">
        <v>1510.5100069046021</v>
      </c>
      <c r="P160" s="79">
        <v>43.415958522193819</v>
      </c>
      <c r="Q160" s="79">
        <f t="shared" si="8"/>
        <v>6.9990768288765004</v>
      </c>
      <c r="V160" s="73">
        <v>40877</v>
      </c>
      <c r="W160" s="78"/>
      <c r="X160" s="78">
        <v>296923.61267852783</v>
      </c>
      <c r="Y160" s="80"/>
      <c r="AA160" s="73">
        <v>40877</v>
      </c>
      <c r="AB160" s="78">
        <v>5505.2440185546875</v>
      </c>
      <c r="AC160" s="78">
        <v>224643.98389434814</v>
      </c>
      <c r="AD160" s="80">
        <v>2.4506527720519093</v>
      </c>
      <c r="AF160" s="73">
        <v>40877</v>
      </c>
      <c r="AG160" s="78">
        <v>13380.409955024719</v>
      </c>
      <c r="AH160" s="78">
        <v>191173.92596435547</v>
      </c>
      <c r="AI160" s="80">
        <v>6.9990768288765004</v>
      </c>
    </row>
    <row r="161" spans="1:35">
      <c r="A161" s="73">
        <v>40908</v>
      </c>
      <c r="B161" s="78"/>
      <c r="C161" s="78"/>
      <c r="D161" s="79"/>
      <c r="E161" s="80">
        <f t="shared" si="6"/>
        <v>0.14967999730217238</v>
      </c>
      <c r="G161" s="73">
        <v>40908</v>
      </c>
      <c r="H161" s="78">
        <v>2605.6368750000001</v>
      </c>
      <c r="I161" s="78">
        <v>3885.2440185546875</v>
      </c>
      <c r="J161" s="79">
        <v>67.064947852858367</v>
      </c>
      <c r="K161" s="79">
        <f t="shared" si="7"/>
        <v>2.1523541329609128</v>
      </c>
      <c r="M161" s="73">
        <v>40908</v>
      </c>
      <c r="N161" s="78">
        <v>491.05651916503905</v>
      </c>
      <c r="O161" s="78">
        <v>1599.2499971389771</v>
      </c>
      <c r="P161" s="79">
        <v>30.705425671003805</v>
      </c>
      <c r="Q161" s="79">
        <f t="shared" si="8"/>
        <v>7.441128108111271</v>
      </c>
      <c r="V161" s="73">
        <v>40908</v>
      </c>
      <c r="W161" s="78">
        <v>448.97354125976563</v>
      </c>
      <c r="X161" s="78">
        <v>299955.60485839844</v>
      </c>
      <c r="Y161" s="80">
        <v>0.14967999730217238</v>
      </c>
      <c r="AA161" s="73">
        <v>40908</v>
      </c>
      <c r="AB161" s="78">
        <v>5106.2440185546875</v>
      </c>
      <c r="AC161" s="78">
        <v>237239.95695495605</v>
      </c>
      <c r="AD161" s="80">
        <v>2.1523541329609128</v>
      </c>
      <c r="AF161" s="73">
        <v>40908</v>
      </c>
      <c r="AG161" s="78">
        <v>14003.149945259094</v>
      </c>
      <c r="AH161" s="78">
        <v>188185.84684753418</v>
      </c>
      <c r="AI161" s="80">
        <v>7.441128108111271</v>
      </c>
    </row>
    <row r="162" spans="1:35">
      <c r="A162" s="73">
        <v>40939</v>
      </c>
      <c r="B162" s="78"/>
      <c r="C162" s="78"/>
      <c r="D162" s="79"/>
      <c r="E162" s="80">
        <f t="shared" si="6"/>
        <v>0.14172756169080794</v>
      </c>
      <c r="G162" s="73">
        <v>40939</v>
      </c>
      <c r="H162" s="78">
        <v>2544.7131054687502</v>
      </c>
      <c r="I162" s="78">
        <v>3796.7440185546875</v>
      </c>
      <c r="J162" s="79">
        <v>67.02356263769002</v>
      </c>
      <c r="K162" s="79">
        <f t="shared" si="7"/>
        <v>2.0955692878526198</v>
      </c>
      <c r="M162" s="73">
        <v>40939</v>
      </c>
      <c r="N162" s="78">
        <v>563.2914361572266</v>
      </c>
      <c r="O162" s="78">
        <v>1849.2499971389771</v>
      </c>
      <c r="P162" s="79">
        <v>30.460534650734591</v>
      </c>
      <c r="Q162" s="79">
        <f t="shared" si="8"/>
        <v>7.5689899325102896</v>
      </c>
      <c r="V162" s="73">
        <v>40939</v>
      </c>
      <c r="W162" s="78">
        <v>448.97354125976563</v>
      </c>
      <c r="X162" s="78">
        <v>316786.32998657227</v>
      </c>
      <c r="Y162" s="80">
        <v>0.14172756169080794</v>
      </c>
      <c r="AA162" s="73">
        <v>40939</v>
      </c>
      <c r="AB162" s="78">
        <v>4963.7440185546875</v>
      </c>
      <c r="AC162" s="78">
        <v>236868.52290344238</v>
      </c>
      <c r="AD162" s="80">
        <v>2.0955692878526198</v>
      </c>
      <c r="AF162" s="73">
        <v>40939</v>
      </c>
      <c r="AG162" s="78">
        <v>14364.149945259094</v>
      </c>
      <c r="AH162" s="78">
        <v>189776.3119430542</v>
      </c>
      <c r="AI162" s="80">
        <v>7.5689899325102896</v>
      </c>
    </row>
    <row r="163" spans="1:35">
      <c r="A163" s="73">
        <v>40968</v>
      </c>
      <c r="B163" s="78"/>
      <c r="C163" s="78"/>
      <c r="D163" s="79"/>
      <c r="E163" s="80">
        <f t="shared" si="6"/>
        <v>0.14213492460909255</v>
      </c>
      <c r="G163" s="73">
        <v>40968</v>
      </c>
      <c r="H163" s="78">
        <v>2544.7131054687502</v>
      </c>
      <c r="I163" s="78">
        <v>3796.7440185546875</v>
      </c>
      <c r="J163" s="79">
        <v>67.02356263769002</v>
      </c>
      <c r="K163" s="79">
        <f t="shared" si="7"/>
        <v>2.6961411396306096</v>
      </c>
      <c r="M163" s="73">
        <v>40968</v>
      </c>
      <c r="N163" s="78">
        <v>662.74143615722653</v>
      </c>
      <c r="O163" s="78">
        <v>2044.2499971389771</v>
      </c>
      <c r="P163" s="79">
        <v>32.419784130354117</v>
      </c>
      <c r="Q163" s="79">
        <f t="shared" si="8"/>
        <v>9.0066318287179605</v>
      </c>
      <c r="V163" s="73">
        <v>40968</v>
      </c>
      <c r="W163" s="78">
        <v>448.97354125976563</v>
      </c>
      <c r="X163" s="78">
        <v>315878.41094970703</v>
      </c>
      <c r="Y163" s="80">
        <v>0.14213492460909255</v>
      </c>
      <c r="AA163" s="73">
        <v>40968</v>
      </c>
      <c r="AB163" s="78">
        <v>7167.7690277099609</v>
      </c>
      <c r="AC163" s="78">
        <v>265852.88590240479</v>
      </c>
      <c r="AD163" s="80">
        <v>2.6961411396306096</v>
      </c>
      <c r="AF163" s="73">
        <v>40968</v>
      </c>
      <c r="AG163" s="78">
        <v>15086.885937690735</v>
      </c>
      <c r="AH163" s="78">
        <v>167508.63391113281</v>
      </c>
      <c r="AI163" s="80">
        <v>9.0066318287179605</v>
      </c>
    </row>
    <row r="164" spans="1:35">
      <c r="A164" s="73">
        <v>40999</v>
      </c>
      <c r="B164" s="78"/>
      <c r="C164" s="78"/>
      <c r="D164" s="79"/>
      <c r="E164" s="80">
        <f t="shared" si="6"/>
        <v>0.14774448218804745</v>
      </c>
      <c r="G164" s="73">
        <v>40999</v>
      </c>
      <c r="H164" s="78">
        <v>2544.7131054687502</v>
      </c>
      <c r="I164" s="78">
        <v>3796.7440185546875</v>
      </c>
      <c r="J164" s="79">
        <v>67.02356263769002</v>
      </c>
      <c r="K164" s="79">
        <f t="shared" si="7"/>
        <v>2.4883555069969159</v>
      </c>
      <c r="M164" s="73">
        <v>40999</v>
      </c>
      <c r="N164" s="78">
        <v>662.74143615722653</v>
      </c>
      <c r="O164" s="78">
        <v>2044.2499971389771</v>
      </c>
      <c r="P164" s="79">
        <v>32.419784130354117</v>
      </c>
      <c r="Q164" s="79">
        <f t="shared" si="8"/>
        <v>9.4684327973347848</v>
      </c>
      <c r="V164" s="73">
        <v>40999</v>
      </c>
      <c r="W164" s="78">
        <v>448.97354125976563</v>
      </c>
      <c r="X164" s="78">
        <v>303885.14996337891</v>
      </c>
      <c r="Y164" s="80">
        <v>0.14774448218804745</v>
      </c>
      <c r="AA164" s="73">
        <v>40999</v>
      </c>
      <c r="AB164" s="78">
        <v>7237.7690277099609</v>
      </c>
      <c r="AC164" s="78">
        <v>290865.55387115479</v>
      </c>
      <c r="AD164" s="80">
        <v>2.4883555069969159</v>
      </c>
      <c r="AF164" s="73">
        <v>40999</v>
      </c>
      <c r="AG164" s="78">
        <v>15728.21593952179</v>
      </c>
      <c r="AH164" s="78">
        <v>166112.13572692871</v>
      </c>
      <c r="AI164" s="80">
        <v>9.4684327973347848</v>
      </c>
    </row>
    <row r="165" spans="1:35">
      <c r="A165" s="73">
        <v>41029</v>
      </c>
      <c r="B165" s="78"/>
      <c r="C165" s="78"/>
      <c r="D165" s="79"/>
      <c r="E165" s="80">
        <f t="shared" si="6"/>
        <v>0.1425994477342731</v>
      </c>
      <c r="G165" s="73">
        <v>41029</v>
      </c>
      <c r="H165" s="78">
        <v>2544.7131054687502</v>
      </c>
      <c r="I165" s="78">
        <v>3796.7440185546875</v>
      </c>
      <c r="J165" s="79">
        <v>67.02356263769002</v>
      </c>
      <c r="K165" s="79">
        <f t="shared" si="7"/>
        <v>2.3626869173742793</v>
      </c>
      <c r="M165" s="73">
        <v>41029</v>
      </c>
      <c r="N165" s="78">
        <v>743.72838928222654</v>
      </c>
      <c r="O165" s="78">
        <v>2529.7499971389771</v>
      </c>
      <c r="P165" s="79">
        <v>29.399284123859939</v>
      </c>
      <c r="Q165" s="79">
        <f t="shared" si="8"/>
        <v>9.5746642926663856</v>
      </c>
      <c r="V165" s="73">
        <v>41029</v>
      </c>
      <c r="W165" s="78">
        <v>448.97354125976563</v>
      </c>
      <c r="X165" s="78">
        <v>314849.42501068115</v>
      </c>
      <c r="Y165" s="80">
        <v>0.1425994477342731</v>
      </c>
      <c r="AA165" s="73">
        <v>41029</v>
      </c>
      <c r="AB165" s="78">
        <v>7237.7690277099609</v>
      </c>
      <c r="AC165" s="78">
        <v>306336.35690307617</v>
      </c>
      <c r="AD165" s="80">
        <v>2.3626869173742793</v>
      </c>
      <c r="AF165" s="73">
        <v>41029</v>
      </c>
      <c r="AG165" s="78">
        <v>16087.05593585968</v>
      </c>
      <c r="AH165" s="78">
        <v>168016.91886138916</v>
      </c>
      <c r="AI165" s="80">
        <v>9.5746642926663856</v>
      </c>
    </row>
    <row r="166" spans="1:35">
      <c r="A166" s="73">
        <v>41060</v>
      </c>
      <c r="B166" s="78"/>
      <c r="C166" s="78"/>
      <c r="D166" s="79"/>
      <c r="E166" s="80">
        <f t="shared" si="6"/>
        <v>0.13947806860174602</v>
      </c>
      <c r="G166" s="73">
        <v>41060</v>
      </c>
      <c r="H166" s="78">
        <v>2691.6031054687501</v>
      </c>
      <c r="I166" s="78">
        <v>3995.2440185546875</v>
      </c>
      <c r="J166" s="79">
        <v>67.370180468787979</v>
      </c>
      <c r="K166" s="79">
        <f t="shared" si="7"/>
        <v>2.4523715553747287</v>
      </c>
      <c r="M166" s="73">
        <v>41060</v>
      </c>
      <c r="N166" s="78">
        <v>743.72838928222654</v>
      </c>
      <c r="O166" s="78">
        <v>2529.7499971389771</v>
      </c>
      <c r="P166" s="79">
        <v>29.399284123859939</v>
      </c>
      <c r="Q166" s="79">
        <f t="shared" si="8"/>
        <v>9.7301749174172318</v>
      </c>
      <c r="V166" s="73">
        <v>41060</v>
      </c>
      <c r="W166" s="78">
        <v>448.97354125976563</v>
      </c>
      <c r="X166" s="78">
        <v>321895.43901824951</v>
      </c>
      <c r="Y166" s="80">
        <v>0.13947806860174602</v>
      </c>
      <c r="AA166" s="73">
        <v>41060</v>
      </c>
      <c r="AB166" s="78">
        <v>7436.2690277099609</v>
      </c>
      <c r="AC166" s="78">
        <v>303227.66594696045</v>
      </c>
      <c r="AD166" s="80">
        <v>2.4523715553747287</v>
      </c>
      <c r="AF166" s="73">
        <v>41060</v>
      </c>
      <c r="AG166" s="78">
        <v>16245.05593585968</v>
      </c>
      <c r="AH166" s="78">
        <v>166955.43578338623</v>
      </c>
      <c r="AI166" s="80">
        <v>9.7301749174172318</v>
      </c>
    </row>
    <row r="167" spans="1:35">
      <c r="A167" s="73">
        <v>41090</v>
      </c>
      <c r="B167" s="78"/>
      <c r="C167" s="78"/>
      <c r="D167" s="79"/>
      <c r="E167" s="80">
        <f t="shared" si="6"/>
        <v>0.13900396894225639</v>
      </c>
      <c r="G167" s="73">
        <v>41090</v>
      </c>
      <c r="H167" s="78">
        <v>2763.8380224609373</v>
      </c>
      <c r="I167" s="78">
        <v>4245.2440185546875</v>
      </c>
      <c r="J167" s="79">
        <v>65.104338181292547</v>
      </c>
      <c r="K167" s="79">
        <f t="shared" si="7"/>
        <v>2.5430671532518949</v>
      </c>
      <c r="M167" s="73">
        <v>41090</v>
      </c>
      <c r="N167" s="78">
        <v>583.99347229003911</v>
      </c>
      <c r="O167" s="78">
        <v>2104.7499971389771</v>
      </c>
      <c r="P167" s="79">
        <v>27.746453169443946</v>
      </c>
      <c r="Q167" s="79">
        <f t="shared" si="8"/>
        <v>9.4737363594357049</v>
      </c>
      <c r="V167" s="73">
        <v>41090</v>
      </c>
      <c r="W167" s="78">
        <v>448.97354125976563</v>
      </c>
      <c r="X167" s="78">
        <v>322993.32506561279</v>
      </c>
      <c r="Y167" s="80">
        <v>0.13900396894225639</v>
      </c>
      <c r="AA167" s="73">
        <v>41090</v>
      </c>
      <c r="AB167" s="78">
        <v>7686.2690277099609</v>
      </c>
      <c r="AC167" s="78">
        <v>302244.04486846924</v>
      </c>
      <c r="AD167" s="80">
        <v>2.5430671532518949</v>
      </c>
      <c r="AF167" s="73">
        <v>41090</v>
      </c>
      <c r="AG167" s="78">
        <v>15520.05593585968</v>
      </c>
      <c r="AH167" s="78">
        <v>163821.91088104248</v>
      </c>
      <c r="AI167" s="80">
        <v>9.4737363594357049</v>
      </c>
    </row>
    <row r="168" spans="1:35">
      <c r="A168" s="73">
        <v>41121</v>
      </c>
      <c r="B168" s="78"/>
      <c r="C168" s="78"/>
      <c r="D168" s="79"/>
      <c r="E168" s="80">
        <f t="shared" si="6"/>
        <v>0.13855695777626173</v>
      </c>
      <c r="G168" s="73">
        <v>41121</v>
      </c>
      <c r="H168" s="78">
        <v>2879.4965576171876</v>
      </c>
      <c r="I168" s="78">
        <v>4495.2440185546875</v>
      </c>
      <c r="J168" s="79">
        <v>64.056512743951203</v>
      </c>
      <c r="K168" s="79">
        <f t="shared" si="7"/>
        <v>2.5456402917057379</v>
      </c>
      <c r="M168" s="73">
        <v>41121</v>
      </c>
      <c r="N168" s="78">
        <v>583.99347229003911</v>
      </c>
      <c r="O168" s="78">
        <v>2104.7499971389771</v>
      </c>
      <c r="P168" s="79">
        <v>27.746453169443946</v>
      </c>
      <c r="Q168" s="79">
        <f t="shared" si="8"/>
        <v>9.0291681637666041</v>
      </c>
      <c r="V168" s="73">
        <v>41121</v>
      </c>
      <c r="W168" s="78">
        <v>448.97354125976563</v>
      </c>
      <c r="X168" s="78">
        <v>324035.36312103271</v>
      </c>
      <c r="Y168" s="80">
        <v>0.13855695777626173</v>
      </c>
      <c r="AA168" s="73">
        <v>41121</v>
      </c>
      <c r="AB168" s="78">
        <v>7936.2690277099609</v>
      </c>
      <c r="AC168" s="78">
        <v>311759.2479019165</v>
      </c>
      <c r="AD168" s="80">
        <v>2.5456402917057379</v>
      </c>
      <c r="AF168" s="73">
        <v>41121</v>
      </c>
      <c r="AG168" s="78">
        <v>14590.05593585968</v>
      </c>
      <c r="AH168" s="78">
        <v>161588.04079437256</v>
      </c>
      <c r="AI168" s="80">
        <v>9.0291681637666041</v>
      </c>
    </row>
    <row r="169" spans="1:35">
      <c r="A169" s="73">
        <v>41152</v>
      </c>
      <c r="B169" s="78"/>
      <c r="C169" s="78"/>
      <c r="D169" s="79"/>
      <c r="E169" s="80">
        <f t="shared" si="6"/>
        <v>0.12483538486375136</v>
      </c>
      <c r="G169" s="73">
        <v>41152</v>
      </c>
      <c r="H169" s="78">
        <v>2879.4965576171876</v>
      </c>
      <c r="I169" s="78">
        <v>4495.2440185546875</v>
      </c>
      <c r="J169" s="79">
        <v>64.056512743951203</v>
      </c>
      <c r="K169" s="79">
        <f t="shared" si="7"/>
        <v>2.7211904576267996</v>
      </c>
      <c r="M169" s="73">
        <v>41152</v>
      </c>
      <c r="N169" s="78">
        <v>589.24347229003911</v>
      </c>
      <c r="O169" s="78">
        <v>2404.7499971389771</v>
      </c>
      <c r="P169" s="79">
        <v>24.503315229902672</v>
      </c>
      <c r="Q169" s="79">
        <f t="shared" si="8"/>
        <v>6.8291721916959762</v>
      </c>
      <c r="V169" s="73">
        <v>41152</v>
      </c>
      <c r="W169" s="78">
        <v>448.97354125976563</v>
      </c>
      <c r="X169" s="78">
        <v>359652.46692657471</v>
      </c>
      <c r="Y169" s="80">
        <v>0.12483538486375136</v>
      </c>
      <c r="AA169" s="73">
        <v>41152</v>
      </c>
      <c r="AB169" s="78">
        <v>8236.2690277099609</v>
      </c>
      <c r="AC169" s="78">
        <v>302671.5386505127</v>
      </c>
      <c r="AD169" s="80">
        <v>2.7211904576267996</v>
      </c>
      <c r="AF169" s="73">
        <v>41152</v>
      </c>
      <c r="AG169" s="78">
        <v>10572.376004219055</v>
      </c>
      <c r="AH169" s="78">
        <v>154811.96999359131</v>
      </c>
      <c r="AI169" s="80">
        <v>6.8291721916959762</v>
      </c>
    </row>
    <row r="170" spans="1:35">
      <c r="A170" s="73">
        <v>41182</v>
      </c>
      <c r="B170" s="78"/>
      <c r="C170" s="78"/>
      <c r="D170" s="79"/>
      <c r="E170" s="80">
        <f t="shared" si="6"/>
        <v>0.12246092849877085</v>
      </c>
      <c r="G170" s="73">
        <v>41182</v>
      </c>
      <c r="H170" s="78">
        <v>2970.0776708984376</v>
      </c>
      <c r="I170" s="78">
        <v>4720.2440185546875</v>
      </c>
      <c r="J170" s="79">
        <v>62.92212138235724</v>
      </c>
      <c r="K170" s="79">
        <f t="shared" si="7"/>
        <v>2.7954994402986535</v>
      </c>
      <c r="M170" s="73">
        <v>41182</v>
      </c>
      <c r="N170" s="78">
        <v>589.24347229003911</v>
      </c>
      <c r="O170" s="78">
        <v>2404.7499971389771</v>
      </c>
      <c r="P170" s="79">
        <v>24.503315229902672</v>
      </c>
      <c r="Q170" s="79">
        <f t="shared" si="8"/>
        <v>6.8916676505509962</v>
      </c>
      <c r="V170" s="73">
        <v>41182</v>
      </c>
      <c r="W170" s="78">
        <v>448.97354125976563</v>
      </c>
      <c r="X170" s="78">
        <v>366625.94899749756</v>
      </c>
      <c r="Y170" s="80">
        <v>0.12246092849877085</v>
      </c>
      <c r="AA170" s="73">
        <v>41182</v>
      </c>
      <c r="AB170" s="78">
        <v>8760.2690277099609</v>
      </c>
      <c r="AC170" s="78">
        <v>313370.44470214844</v>
      </c>
      <c r="AD170" s="80">
        <v>2.7954994402986535</v>
      </c>
      <c r="AF170" s="73">
        <v>41182</v>
      </c>
      <c r="AG170" s="78">
        <v>10415.376004219055</v>
      </c>
      <c r="AH170" s="78">
        <v>151129.98090362549</v>
      </c>
      <c r="AI170" s="80">
        <v>6.8916676505509962</v>
      </c>
    </row>
    <row r="171" spans="1:35">
      <c r="A171" s="73">
        <v>41213</v>
      </c>
      <c r="B171" s="78"/>
      <c r="C171" s="78"/>
      <c r="D171" s="79"/>
      <c r="E171" s="80">
        <f t="shared" si="6"/>
        <v>0.12372745867512071</v>
      </c>
      <c r="G171" s="73">
        <v>41213</v>
      </c>
      <c r="H171" s="78">
        <v>2546.3855029296874</v>
      </c>
      <c r="I171" s="78">
        <v>3945.2440185546875</v>
      </c>
      <c r="J171" s="79">
        <v>64.543168710323215</v>
      </c>
      <c r="K171" s="79">
        <f t="shared" si="7"/>
        <v>2.5886490035171148</v>
      </c>
      <c r="M171" s="73">
        <v>41213</v>
      </c>
      <c r="N171" s="78">
        <v>1012.935640258789</v>
      </c>
      <c r="O171" s="78">
        <v>3179.7499971389771</v>
      </c>
      <c r="P171" s="79">
        <v>31.855826438248023</v>
      </c>
      <c r="Q171" s="79">
        <f t="shared" si="8"/>
        <v>7.1916128899972689</v>
      </c>
      <c r="V171" s="73">
        <v>41213</v>
      </c>
      <c r="W171" s="78">
        <v>448.97354125976563</v>
      </c>
      <c r="X171" s="78">
        <v>362873.00011444092</v>
      </c>
      <c r="Y171" s="80">
        <v>0.12372745867512071</v>
      </c>
      <c r="AA171" s="73">
        <v>41213</v>
      </c>
      <c r="AB171" s="78">
        <v>8435.2690277099609</v>
      </c>
      <c r="AC171" s="78">
        <v>325856.03595733643</v>
      </c>
      <c r="AD171" s="80">
        <v>2.5886490035171148</v>
      </c>
      <c r="AF171" s="73">
        <v>41213</v>
      </c>
      <c r="AG171" s="78">
        <v>11030.296002388</v>
      </c>
      <c r="AH171" s="78">
        <v>153377.22109222412</v>
      </c>
      <c r="AI171" s="80">
        <v>7.1916128899972689</v>
      </c>
    </row>
    <row r="172" spans="1:35">
      <c r="A172" s="73">
        <v>41243</v>
      </c>
      <c r="B172" s="78">
        <v>164.4268212890625</v>
      </c>
      <c r="C172" s="78">
        <v>446</v>
      </c>
      <c r="D172" s="79">
        <v>36.867000289027466</v>
      </c>
      <c r="E172" s="80">
        <f t="shared" si="6"/>
        <v>0.2405279022146678</v>
      </c>
      <c r="G172" s="73">
        <v>41243</v>
      </c>
      <c r="H172" s="78">
        <v>447.7834521484375</v>
      </c>
      <c r="I172" s="78">
        <v>898.5</v>
      </c>
      <c r="J172" s="79">
        <v>49.836778202385922</v>
      </c>
      <c r="K172" s="79">
        <f t="shared" si="7"/>
        <v>1.4972642185571392</v>
      </c>
      <c r="M172" s="73">
        <v>41243</v>
      </c>
      <c r="N172" s="78">
        <v>3111.5376910400391</v>
      </c>
      <c r="O172" s="78">
        <v>6226.4940156936646</v>
      </c>
      <c r="P172" s="79">
        <v>49.972547684098224</v>
      </c>
      <c r="Q172" s="79">
        <f t="shared" si="8"/>
        <v>6.8527361027422558</v>
      </c>
      <c r="V172" s="73">
        <v>41243</v>
      </c>
      <c r="W172" s="78">
        <v>894.97354125976563</v>
      </c>
      <c r="X172" s="78">
        <v>372087.20195007324</v>
      </c>
      <c r="Y172" s="80">
        <v>0.2405279022146678</v>
      </c>
      <c r="AA172" s="73">
        <v>41243</v>
      </c>
      <c r="AB172" s="78">
        <v>4954.5</v>
      </c>
      <c r="AC172" s="78">
        <v>330903.5198059082</v>
      </c>
      <c r="AD172" s="80">
        <v>1.4972642185571392</v>
      </c>
      <c r="AF172" s="73">
        <v>41243</v>
      </c>
      <c r="AG172" s="78">
        <v>10933.055020332336</v>
      </c>
      <c r="AH172" s="78">
        <v>159542.91623687744</v>
      </c>
      <c r="AI172" s="80">
        <v>6.8527361027422558</v>
      </c>
    </row>
    <row r="173" spans="1:35">
      <c r="A173" s="73">
        <v>41274</v>
      </c>
      <c r="B173" s="78">
        <v>208.38875488281249</v>
      </c>
      <c r="C173" s="78">
        <v>596</v>
      </c>
      <c r="D173" s="79">
        <v>34.964556188391356</v>
      </c>
      <c r="E173" s="80">
        <f t="shared" si="6"/>
        <v>0.29194719333829583</v>
      </c>
      <c r="G173" s="73">
        <v>41274</v>
      </c>
      <c r="H173" s="78">
        <v>2211.5768701171874</v>
      </c>
      <c r="I173" s="78">
        <v>4598.5</v>
      </c>
      <c r="J173" s="79">
        <v>48.093440689728986</v>
      </c>
      <c r="K173" s="79">
        <f t="shared" si="7"/>
        <v>2.6336867589590223</v>
      </c>
      <c r="M173" s="73">
        <v>41274</v>
      </c>
      <c r="N173" s="78">
        <v>3111.5376910400391</v>
      </c>
      <c r="O173" s="78">
        <v>6226.4940156936646</v>
      </c>
      <c r="P173" s="79">
        <v>49.972547684098224</v>
      </c>
      <c r="Q173" s="79">
        <f t="shared" si="8"/>
        <v>8.0510751527416353</v>
      </c>
      <c r="V173" s="73">
        <v>41274</v>
      </c>
      <c r="W173" s="78">
        <v>1044.9735412597656</v>
      </c>
      <c r="X173" s="78">
        <v>357932.38130187988</v>
      </c>
      <c r="Y173" s="80">
        <v>0.29194719333829583</v>
      </c>
      <c r="AA173" s="73">
        <v>41274</v>
      </c>
      <c r="AB173" s="78">
        <v>8954.5</v>
      </c>
      <c r="AC173" s="78">
        <v>339998.67180633545</v>
      </c>
      <c r="AD173" s="80">
        <v>2.6336867589590223</v>
      </c>
      <c r="AF173" s="73">
        <v>41274</v>
      </c>
      <c r="AG173" s="78">
        <v>12195.95502948761</v>
      </c>
      <c r="AH173" s="78">
        <v>151482.31507110596</v>
      </c>
      <c r="AI173" s="80">
        <v>8.0510751527416353</v>
      </c>
    </row>
    <row r="174" spans="1:35">
      <c r="A174" s="73">
        <v>41305</v>
      </c>
      <c r="B174" s="78">
        <v>43.961933593749997</v>
      </c>
      <c r="C174" s="78">
        <v>150</v>
      </c>
      <c r="D174" s="79">
        <v>29.307955729166668</v>
      </c>
      <c r="E174" s="80">
        <f t="shared" si="6"/>
        <v>4.4446999042667301E-2</v>
      </c>
      <c r="G174" s="73">
        <v>41305</v>
      </c>
      <c r="H174" s="78">
        <v>2448.0286914062499</v>
      </c>
      <c r="I174" s="78">
        <v>5379.5</v>
      </c>
      <c r="J174" s="79">
        <v>45.506621273468724</v>
      </c>
      <c r="K174" s="79">
        <f t="shared" si="7"/>
        <v>3.0412506402263539</v>
      </c>
      <c r="M174" s="73">
        <v>41305</v>
      </c>
      <c r="N174" s="78">
        <v>3111.5376910400391</v>
      </c>
      <c r="O174" s="78">
        <v>6226.4940156936646</v>
      </c>
      <c r="P174" s="79">
        <v>49.972547684098224</v>
      </c>
      <c r="Q174" s="79">
        <f t="shared" si="8"/>
        <v>9.0430430273329812</v>
      </c>
      <c r="V174" s="73">
        <v>41305</v>
      </c>
      <c r="W174" s="78">
        <v>150</v>
      </c>
      <c r="X174" s="78">
        <v>337480.60213470459</v>
      </c>
      <c r="Y174" s="80">
        <v>4.4446999042667301E-2</v>
      </c>
      <c r="AA174" s="73">
        <v>41305</v>
      </c>
      <c r="AB174" s="78">
        <v>10636.473541259766</v>
      </c>
      <c r="AC174" s="78">
        <v>349740.11679840088</v>
      </c>
      <c r="AD174" s="80">
        <v>3.0412506402263539</v>
      </c>
      <c r="AF174" s="73">
        <v>41305</v>
      </c>
      <c r="AG174" s="78">
        <v>13760.231030464172</v>
      </c>
      <c r="AH174" s="78">
        <v>152163.72396850586</v>
      </c>
      <c r="AI174" s="80">
        <v>9.0430430273329812</v>
      </c>
    </row>
    <row r="175" spans="1:35">
      <c r="A175" s="73">
        <v>41333</v>
      </c>
      <c r="B175" s="78">
        <v>43.961933593749997</v>
      </c>
      <c r="C175" s="78">
        <v>150</v>
      </c>
      <c r="D175" s="79">
        <v>29.307955729166668</v>
      </c>
      <c r="E175" s="80">
        <f t="shared" si="6"/>
        <v>4.4026683137698051E-2</v>
      </c>
      <c r="G175" s="73">
        <v>41333</v>
      </c>
      <c r="H175" s="78">
        <v>2448.0286914062499</v>
      </c>
      <c r="I175" s="78">
        <v>5379.5</v>
      </c>
      <c r="J175" s="79">
        <v>45.506621273468724</v>
      </c>
      <c r="K175" s="79">
        <f t="shared" si="7"/>
        <v>2.9390355316196155</v>
      </c>
      <c r="M175" s="73">
        <v>41333</v>
      </c>
      <c r="N175" s="78">
        <v>3245.7473712158203</v>
      </c>
      <c r="O175" s="78">
        <v>6342.0940141677856</v>
      </c>
      <c r="P175" s="79">
        <v>51.177850154303172</v>
      </c>
      <c r="Q175" s="79">
        <f t="shared" si="8"/>
        <v>8.992881056182993</v>
      </c>
      <c r="V175" s="73">
        <v>41333</v>
      </c>
      <c r="W175" s="78">
        <v>150</v>
      </c>
      <c r="X175" s="78">
        <v>340702.47702026367</v>
      </c>
      <c r="Y175" s="80">
        <v>4.4026683137698051E-2</v>
      </c>
      <c r="AA175" s="73">
        <v>41333</v>
      </c>
      <c r="AB175" s="78">
        <v>10187.5</v>
      </c>
      <c r="AC175" s="78">
        <v>346627.31669616699</v>
      </c>
      <c r="AD175" s="80">
        <v>2.9390355316196155</v>
      </c>
      <c r="AF175" s="73">
        <v>41333</v>
      </c>
      <c r="AG175" s="78">
        <v>14088.804570198059</v>
      </c>
      <c r="AH175" s="78">
        <v>156666.19498443604</v>
      </c>
      <c r="AI175" s="80">
        <v>8.992881056182993</v>
      </c>
    </row>
    <row r="176" spans="1:35">
      <c r="A176" s="73">
        <v>41364</v>
      </c>
      <c r="B176" s="78">
        <v>43.961933593749997</v>
      </c>
      <c r="C176" s="78">
        <v>150</v>
      </c>
      <c r="D176" s="79">
        <v>29.307955729166668</v>
      </c>
      <c r="E176" s="80">
        <f t="shared" si="6"/>
        <v>0.10410482098725138</v>
      </c>
      <c r="G176" s="73">
        <v>41364</v>
      </c>
      <c r="H176" s="78">
        <v>2375.7937744140627</v>
      </c>
      <c r="I176" s="78">
        <v>5129.5</v>
      </c>
      <c r="J176" s="79">
        <v>46.316283739430013</v>
      </c>
      <c r="K176" s="79">
        <f t="shared" si="7"/>
        <v>3.4592054508093093</v>
      </c>
      <c r="M176" s="73">
        <v>41364</v>
      </c>
      <c r="N176" s="78">
        <v>3285.7385870361327</v>
      </c>
      <c r="O176" s="78">
        <v>6451.9040117263794</v>
      </c>
      <c r="P176" s="79">
        <v>50.926650196039503</v>
      </c>
      <c r="Q176" s="79">
        <f t="shared" si="8"/>
        <v>9.776207046903556</v>
      </c>
      <c r="V176" s="73">
        <v>41364</v>
      </c>
      <c r="W176" s="78">
        <v>380</v>
      </c>
      <c r="X176" s="78">
        <v>365016.71718597412</v>
      </c>
      <c r="Y176" s="80">
        <v>0.10410482098725138</v>
      </c>
      <c r="AA176" s="73">
        <v>41364</v>
      </c>
      <c r="AB176" s="78">
        <v>12045.5</v>
      </c>
      <c r="AC176" s="78">
        <v>348215.801902771</v>
      </c>
      <c r="AD176" s="80">
        <v>3.4592054508093093</v>
      </c>
      <c r="AF176" s="73">
        <v>41364</v>
      </c>
      <c r="AG176" s="78">
        <v>14351.191563606262</v>
      </c>
      <c r="AH176" s="78">
        <v>146797.13200378418</v>
      </c>
      <c r="AI176" s="80">
        <v>9.776207046903556</v>
      </c>
    </row>
    <row r="177" spans="1:35">
      <c r="A177" s="73">
        <v>41394</v>
      </c>
      <c r="B177" s="78">
        <v>43.961933593749997</v>
      </c>
      <c r="C177" s="78">
        <v>150</v>
      </c>
      <c r="D177" s="79">
        <v>29.307955729166668</v>
      </c>
      <c r="E177" s="80">
        <f t="shared" si="6"/>
        <v>0.10422823018144889</v>
      </c>
      <c r="G177" s="73">
        <v>41394</v>
      </c>
      <c r="H177" s="78">
        <v>2375.7937744140627</v>
      </c>
      <c r="I177" s="78">
        <v>5129.5</v>
      </c>
      <c r="J177" s="79">
        <v>46.316283739430013</v>
      </c>
      <c r="K177" s="79">
        <f t="shared" si="7"/>
        <v>3.3563070947697957</v>
      </c>
      <c r="M177" s="73">
        <v>41394</v>
      </c>
      <c r="N177" s="78">
        <v>3256.2885870361329</v>
      </c>
      <c r="O177" s="78">
        <v>6261.9040117263794</v>
      </c>
      <c r="P177" s="79">
        <v>52.001573018976835</v>
      </c>
      <c r="Q177" s="79">
        <f t="shared" si="8"/>
        <v>9.5135997917699697</v>
      </c>
      <c r="V177" s="73">
        <v>41394</v>
      </c>
      <c r="W177" s="78">
        <v>380</v>
      </c>
      <c r="X177" s="78">
        <v>364584.52699279785</v>
      </c>
      <c r="Y177" s="80">
        <v>0.10422823018144889</v>
      </c>
      <c r="AA177" s="73">
        <v>41394</v>
      </c>
      <c r="AB177" s="78">
        <v>12045.5</v>
      </c>
      <c r="AC177" s="78">
        <v>358891.47386932373</v>
      </c>
      <c r="AD177" s="80">
        <v>3.3563070947697957</v>
      </c>
      <c r="AF177" s="73">
        <v>41394</v>
      </c>
      <c r="AG177" s="78">
        <v>14452.163578987122</v>
      </c>
      <c r="AH177" s="78">
        <v>151910.56903076172</v>
      </c>
      <c r="AI177" s="80">
        <v>9.5135997917699697</v>
      </c>
    </row>
    <row r="178" spans="1:35">
      <c r="A178" s="73">
        <v>41425</v>
      </c>
      <c r="B178" s="78">
        <v>43.961933593749997</v>
      </c>
      <c r="C178" s="78">
        <v>150</v>
      </c>
      <c r="D178" s="79">
        <v>29.307955729166668</v>
      </c>
      <c r="E178" s="80">
        <f t="shared" si="6"/>
        <v>9.5486712973132104E-2</v>
      </c>
      <c r="G178" s="73">
        <v>41425</v>
      </c>
      <c r="H178" s="78">
        <v>2375.7937744140627</v>
      </c>
      <c r="I178" s="78">
        <v>5129.5</v>
      </c>
      <c r="J178" s="79">
        <v>46.316283739430013</v>
      </c>
      <c r="K178" s="79">
        <f t="shared" si="7"/>
        <v>3.5882996927573116</v>
      </c>
      <c r="M178" s="73">
        <v>41425</v>
      </c>
      <c r="N178" s="78">
        <v>3422.0385870361329</v>
      </c>
      <c r="O178" s="78">
        <v>6561.9040117263794</v>
      </c>
      <c r="P178" s="79">
        <v>52.150086025653771</v>
      </c>
      <c r="Q178" s="79">
        <f t="shared" si="8"/>
        <v>9.4938452892722189</v>
      </c>
      <c r="V178" s="73">
        <v>41425</v>
      </c>
      <c r="W178" s="78">
        <v>380</v>
      </c>
      <c r="X178" s="78">
        <v>397961.12796020508</v>
      </c>
      <c r="Y178" s="80">
        <v>9.5486712973132104E-2</v>
      </c>
      <c r="AA178" s="73">
        <v>41425</v>
      </c>
      <c r="AB178" s="78">
        <v>11915.5</v>
      </c>
      <c r="AC178" s="78">
        <v>332065.3518447876</v>
      </c>
      <c r="AD178" s="80">
        <v>3.5882996927573116</v>
      </c>
      <c r="AF178" s="73">
        <v>41425</v>
      </c>
      <c r="AG178" s="78">
        <v>14882.163578987122</v>
      </c>
      <c r="AH178" s="78">
        <v>156755.9100189209</v>
      </c>
      <c r="AI178" s="80">
        <v>9.4938452892722189</v>
      </c>
    </row>
    <row r="179" spans="1:35">
      <c r="A179" s="73">
        <v>41455</v>
      </c>
      <c r="B179" s="78">
        <v>43.961933593749997</v>
      </c>
      <c r="C179" s="78">
        <v>150</v>
      </c>
      <c r="D179" s="79">
        <v>29.307955729166668</v>
      </c>
      <c r="E179" s="80">
        <f t="shared" si="6"/>
        <v>9.3385181805722375E-2</v>
      </c>
      <c r="G179" s="73">
        <v>41455</v>
      </c>
      <c r="H179" s="78">
        <v>2541.5437744140627</v>
      </c>
      <c r="I179" s="78">
        <v>5429.5</v>
      </c>
      <c r="J179" s="79">
        <v>46.809904676564372</v>
      </c>
      <c r="K179" s="79">
        <f t="shared" si="7"/>
        <v>3.6202189902851734</v>
      </c>
      <c r="M179" s="73">
        <v>41455</v>
      </c>
      <c r="N179" s="78">
        <v>3256.2885870361329</v>
      </c>
      <c r="O179" s="78">
        <v>6261.9040117263794</v>
      </c>
      <c r="P179" s="79">
        <v>52.001573018976835</v>
      </c>
      <c r="Q179" s="79">
        <f t="shared" si="8"/>
        <v>9.4864399686759402</v>
      </c>
      <c r="V179" s="73">
        <v>41455</v>
      </c>
      <c r="W179" s="78">
        <v>380</v>
      </c>
      <c r="X179" s="78">
        <v>406916.80698394775</v>
      </c>
      <c r="Y179" s="80">
        <v>9.3385181805722375E-2</v>
      </c>
      <c r="AA179" s="73">
        <v>41455</v>
      </c>
      <c r="AB179" s="78">
        <v>11925.5</v>
      </c>
      <c r="AC179" s="78">
        <v>329413.77391815186</v>
      </c>
      <c r="AD179" s="80">
        <v>3.6202189902851734</v>
      </c>
      <c r="AF179" s="73">
        <v>41455</v>
      </c>
      <c r="AG179" s="78">
        <v>14879.163578987122</v>
      </c>
      <c r="AH179" s="78">
        <v>156846.65299224854</v>
      </c>
      <c r="AI179" s="80">
        <v>9.4864399686759402</v>
      </c>
    </row>
    <row r="180" spans="1:35">
      <c r="A180" s="73">
        <v>41486</v>
      </c>
      <c r="B180" s="78">
        <v>43.961933593749997</v>
      </c>
      <c r="C180" s="78">
        <v>150</v>
      </c>
      <c r="D180" s="79">
        <v>29.307955729166668</v>
      </c>
      <c r="E180" s="80">
        <f t="shared" si="6"/>
        <v>9.430905038376737E-2</v>
      </c>
      <c r="G180" s="73">
        <v>41486</v>
      </c>
      <c r="H180" s="78">
        <v>777.75035644531249</v>
      </c>
      <c r="I180" s="78">
        <v>1729.5</v>
      </c>
      <c r="J180" s="79">
        <v>44.969665015629516</v>
      </c>
      <c r="K180" s="79">
        <f t="shared" si="7"/>
        <v>2.6125556739304647</v>
      </c>
      <c r="M180" s="73">
        <v>41486</v>
      </c>
      <c r="N180" s="78">
        <v>5020.0820050048824</v>
      </c>
      <c r="O180" s="78">
        <v>9961.9040117263794</v>
      </c>
      <c r="P180" s="79">
        <v>50.392796388076341</v>
      </c>
      <c r="Q180" s="79">
        <f t="shared" si="8"/>
        <v>11.903707878801486</v>
      </c>
      <c r="V180" s="73">
        <v>41486</v>
      </c>
      <c r="W180" s="78">
        <v>380</v>
      </c>
      <c r="X180" s="78">
        <v>402930.57607269287</v>
      </c>
      <c r="Y180" s="80">
        <v>9.430905038376737E-2</v>
      </c>
      <c r="AA180" s="73">
        <v>41486</v>
      </c>
      <c r="AB180" s="78">
        <v>8515.5</v>
      </c>
      <c r="AC180" s="78">
        <v>325945.20702362061</v>
      </c>
      <c r="AD180" s="80">
        <v>2.6125556739304647</v>
      </c>
      <c r="AF180" s="73">
        <v>41486</v>
      </c>
      <c r="AG180" s="78">
        <v>18991.831685066223</v>
      </c>
      <c r="AH180" s="78">
        <v>159545.51202392578</v>
      </c>
      <c r="AI180" s="80">
        <v>11.903707878801486</v>
      </c>
    </row>
    <row r="181" spans="1:35">
      <c r="A181" s="73">
        <v>41517</v>
      </c>
      <c r="B181" s="78"/>
      <c r="C181" s="78"/>
      <c r="D181" s="79"/>
      <c r="E181" s="80">
        <f t="shared" si="6"/>
        <v>5.8165469348878972E-2</v>
      </c>
      <c r="G181" s="73">
        <v>41517</v>
      </c>
      <c r="H181" s="78">
        <v>777.75035644531249</v>
      </c>
      <c r="I181" s="78">
        <v>1729.5</v>
      </c>
      <c r="J181" s="79">
        <v>44.969665015629516</v>
      </c>
      <c r="K181" s="79">
        <f t="shared" si="7"/>
        <v>2.0747249967219878</v>
      </c>
      <c r="M181" s="73">
        <v>41517</v>
      </c>
      <c r="N181" s="78">
        <v>5119.0439385986328</v>
      </c>
      <c r="O181" s="78">
        <v>10311.904011726379</v>
      </c>
      <c r="P181" s="79">
        <v>49.642082905129975</v>
      </c>
      <c r="Q181" s="79">
        <f t="shared" si="8"/>
        <v>12.951207948215071</v>
      </c>
      <c r="V181" s="73">
        <v>41517</v>
      </c>
      <c r="W181" s="78">
        <v>230</v>
      </c>
      <c r="X181" s="78">
        <v>395423.61228179932</v>
      </c>
      <c r="Y181" s="80">
        <v>5.8165469348878972E-2</v>
      </c>
      <c r="AA181" s="73">
        <v>41517</v>
      </c>
      <c r="AB181" s="78">
        <v>6745.5</v>
      </c>
      <c r="AC181" s="78">
        <v>325127.4270401001</v>
      </c>
      <c r="AD181" s="80">
        <v>2.0747249967219878</v>
      </c>
      <c r="AF181" s="73">
        <v>41517</v>
      </c>
      <c r="AG181" s="78">
        <v>21111.831685066223</v>
      </c>
      <c r="AH181" s="78">
        <v>163010.52202606201</v>
      </c>
      <c r="AI181" s="80">
        <v>12.951207948215071</v>
      </c>
    </row>
    <row r="182" spans="1:35">
      <c r="A182" s="73">
        <v>41547</v>
      </c>
      <c r="B182" s="78"/>
      <c r="C182" s="78"/>
      <c r="D182" s="79"/>
      <c r="E182" s="80">
        <f t="shared" si="6"/>
        <v>5.9217572653987756E-2</v>
      </c>
      <c r="G182" s="73">
        <v>41547</v>
      </c>
      <c r="H182" s="78">
        <v>705.72535644531251</v>
      </c>
      <c r="I182" s="78">
        <v>1394.5</v>
      </c>
      <c r="J182" s="79">
        <v>50.607770272162959</v>
      </c>
      <c r="K182" s="79">
        <f t="shared" si="7"/>
        <v>1.9684028610455599</v>
      </c>
      <c r="M182" s="73">
        <v>41547</v>
      </c>
      <c r="N182" s="78">
        <v>5191.0689385986325</v>
      </c>
      <c r="O182" s="78">
        <v>10646.904011726379</v>
      </c>
      <c r="P182" s="79">
        <v>48.756605045760239</v>
      </c>
      <c r="Q182" s="79">
        <f t="shared" si="8"/>
        <v>12.05085820130982</v>
      </c>
      <c r="V182" s="73">
        <v>41547</v>
      </c>
      <c r="W182" s="78">
        <v>230</v>
      </c>
      <c r="X182" s="78">
        <v>388398.22318267822</v>
      </c>
      <c r="Y182" s="80">
        <v>5.9217572653987756E-2</v>
      </c>
      <c r="AA182" s="73">
        <v>41547</v>
      </c>
      <c r="AB182" s="78">
        <v>6334.7000122070313</v>
      </c>
      <c r="AC182" s="78">
        <v>321819.28494262695</v>
      </c>
      <c r="AD182" s="80">
        <v>1.9684028610455599</v>
      </c>
      <c r="AF182" s="73">
        <v>41547</v>
      </c>
      <c r="AG182" s="78">
        <v>19420.831685066223</v>
      </c>
      <c r="AH182" s="78">
        <v>161157.25005340576</v>
      </c>
      <c r="AI182" s="80">
        <v>12.05085820130982</v>
      </c>
    </row>
    <row r="183" spans="1:35">
      <c r="A183" s="73">
        <v>41578</v>
      </c>
      <c r="B183" s="78"/>
      <c r="C183" s="78"/>
      <c r="D183" s="79"/>
      <c r="E183" s="80">
        <f t="shared" si="6"/>
        <v>6.2026484030933866E-2</v>
      </c>
      <c r="G183" s="73">
        <v>41578</v>
      </c>
      <c r="H183" s="78">
        <v>448.06975646972654</v>
      </c>
      <c r="I183" s="78">
        <v>1001</v>
      </c>
      <c r="J183" s="79">
        <v>44.762213433539117</v>
      </c>
      <c r="K183" s="79">
        <f t="shared" si="7"/>
        <v>1.6809554218903167</v>
      </c>
      <c r="M183" s="73">
        <v>41578</v>
      </c>
      <c r="N183" s="78">
        <v>5413.1606573486324</v>
      </c>
      <c r="O183" s="78">
        <v>10906.644017219543</v>
      </c>
      <c r="P183" s="79">
        <v>49.631771687076871</v>
      </c>
      <c r="Q183" s="79">
        <f t="shared" si="8"/>
        <v>11.994777318060407</v>
      </c>
      <c r="V183" s="73">
        <v>41578</v>
      </c>
      <c r="W183" s="78">
        <v>230</v>
      </c>
      <c r="X183" s="78">
        <v>370809.34635162354</v>
      </c>
      <c r="Y183" s="80">
        <v>6.2026484030933866E-2</v>
      </c>
      <c r="AA183" s="73">
        <v>41578</v>
      </c>
      <c r="AB183" s="78">
        <v>5641.2000122070313</v>
      </c>
      <c r="AC183" s="78">
        <v>335594.86103820801</v>
      </c>
      <c r="AD183" s="80">
        <v>1.6809554218903167</v>
      </c>
      <c r="AF183" s="73">
        <v>41578</v>
      </c>
      <c r="AG183" s="78">
        <v>19650.571690559387</v>
      </c>
      <c r="AH183" s="78">
        <v>163826.06504058838</v>
      </c>
      <c r="AI183" s="80">
        <v>11.994777318060407</v>
      </c>
    </row>
    <row r="184" spans="1:35">
      <c r="A184" s="73">
        <v>41608</v>
      </c>
      <c r="B184" s="78"/>
      <c r="C184" s="78"/>
      <c r="D184" s="79"/>
      <c r="E184" s="80">
        <f t="shared" si="6"/>
        <v>5.9457806694247411E-2</v>
      </c>
      <c r="G184" s="73">
        <v>41608</v>
      </c>
      <c r="H184" s="78">
        <v>282.31975646972654</v>
      </c>
      <c r="I184" s="78">
        <v>701</v>
      </c>
      <c r="J184" s="79">
        <v>40.273859696109355</v>
      </c>
      <c r="K184" s="79">
        <f t="shared" si="7"/>
        <v>1.0088094319256187</v>
      </c>
      <c r="M184" s="73">
        <v>41608</v>
      </c>
      <c r="N184" s="78">
        <v>2843.2343310546876</v>
      </c>
      <c r="O184" s="78">
        <v>6387</v>
      </c>
      <c r="P184" s="79">
        <v>44.515959465393571</v>
      </c>
      <c r="Q184" s="79">
        <f t="shared" si="8"/>
        <v>9.8185525887310394</v>
      </c>
      <c r="V184" s="73">
        <v>41608</v>
      </c>
      <c r="W184" s="78">
        <v>230</v>
      </c>
      <c r="X184" s="78">
        <v>386828.93431091309</v>
      </c>
      <c r="Y184" s="80">
        <v>5.9457806694247411E-2</v>
      </c>
      <c r="AA184" s="73">
        <v>41608</v>
      </c>
      <c r="AB184" s="78">
        <v>3385.2000122070313</v>
      </c>
      <c r="AC184" s="78">
        <v>335563.87411499023</v>
      </c>
      <c r="AD184" s="80">
        <v>1.0088094319256187</v>
      </c>
      <c r="AF184" s="73">
        <v>41608</v>
      </c>
      <c r="AG184" s="78">
        <v>15430.927673339844</v>
      </c>
      <c r="AH184" s="78">
        <v>157160.92095947266</v>
      </c>
      <c r="AI184" s="80">
        <v>9.8185525887310394</v>
      </c>
    </row>
    <row r="185" spans="1:35">
      <c r="A185" s="73">
        <v>41639</v>
      </c>
      <c r="B185" s="78"/>
      <c r="C185" s="78"/>
      <c r="D185" s="79"/>
      <c r="E185" s="80">
        <f t="shared" si="6"/>
        <v>5.9460515128643129E-2</v>
      </c>
      <c r="G185" s="73">
        <v>41639</v>
      </c>
      <c r="H185" s="78">
        <v>282.31975646972654</v>
      </c>
      <c r="I185" s="78">
        <v>701</v>
      </c>
      <c r="J185" s="79">
        <v>40.273859696109355</v>
      </c>
      <c r="K185" s="79">
        <f t="shared" si="7"/>
        <v>0.96443398687341175</v>
      </c>
      <c r="M185" s="73">
        <v>41639</v>
      </c>
      <c r="N185" s="78">
        <v>2500.0922216796876</v>
      </c>
      <c r="O185" s="78">
        <v>5814</v>
      </c>
      <c r="P185" s="79">
        <v>43.001242202953001</v>
      </c>
      <c r="Q185" s="79">
        <f t="shared" si="8"/>
        <v>9.4468034525399851</v>
      </c>
      <c r="V185" s="73">
        <v>41639</v>
      </c>
      <c r="W185" s="78">
        <v>230</v>
      </c>
      <c r="X185" s="78">
        <v>386811.31420135498</v>
      </c>
      <c r="Y185" s="80">
        <v>5.9460515128643129E-2</v>
      </c>
      <c r="AA185" s="73">
        <v>41639</v>
      </c>
      <c r="AB185" s="78">
        <v>3185.2000122070313</v>
      </c>
      <c r="AC185" s="78">
        <v>330266.25518798828</v>
      </c>
      <c r="AD185" s="80">
        <v>0.96443398687341175</v>
      </c>
      <c r="AF185" s="73">
        <v>41639</v>
      </c>
      <c r="AG185" s="78">
        <v>14811.954132080078</v>
      </c>
      <c r="AH185" s="78">
        <v>156793.29210662842</v>
      </c>
      <c r="AI185" s="80">
        <v>9.4468034525399851</v>
      </c>
    </row>
    <row r="186" spans="1:35">
      <c r="A186" s="84">
        <v>41670</v>
      </c>
      <c r="B186" s="85"/>
      <c r="C186" s="85"/>
      <c r="D186" s="86"/>
      <c r="E186" s="80">
        <f t="shared" si="6"/>
        <v>0</v>
      </c>
      <c r="G186" s="84">
        <v>41670</v>
      </c>
      <c r="H186" s="85">
        <v>117.89293518066407</v>
      </c>
      <c r="I186" s="85">
        <v>255</v>
      </c>
      <c r="J186" s="86">
        <v>46.232523600260414</v>
      </c>
      <c r="K186" s="79">
        <f t="shared" si="7"/>
        <v>0.89645560946771852</v>
      </c>
      <c r="M186" s="84">
        <v>41670</v>
      </c>
      <c r="N186" s="85">
        <v>2592.2841259765623</v>
      </c>
      <c r="O186" s="85">
        <v>6010</v>
      </c>
      <c r="P186" s="86">
        <v>43.13284735401934</v>
      </c>
      <c r="Q186" s="86">
        <f t="shared" si="8"/>
        <v>9.0251782545360602</v>
      </c>
      <c r="V186" s="73">
        <v>41670</v>
      </c>
      <c r="W186" s="78"/>
      <c r="X186" s="78">
        <v>389218.80420684814</v>
      </c>
      <c r="Y186" s="80"/>
      <c r="AA186" s="73">
        <v>41670</v>
      </c>
      <c r="AB186" s="78">
        <v>2969.2000122070313</v>
      </c>
      <c r="AC186" s="78">
        <v>331215.50926208496</v>
      </c>
      <c r="AD186" s="80">
        <v>0.89645560946771852</v>
      </c>
      <c r="AF186" s="73">
        <v>41670</v>
      </c>
      <c r="AG186" s="78">
        <v>14081.954132080078</v>
      </c>
      <c r="AH186" s="78">
        <v>156029.65099334717</v>
      </c>
      <c r="AI186" s="80">
        <v>9.0251782545360602</v>
      </c>
    </row>
    <row r="187" spans="1:35">
      <c r="A187" s="73">
        <v>41698</v>
      </c>
      <c r="B187" s="78"/>
      <c r="C187" s="78"/>
      <c r="D187" s="79"/>
      <c r="E187" s="80">
        <f t="shared" si="6"/>
        <v>0</v>
      </c>
      <c r="G187" s="73">
        <v>41698</v>
      </c>
      <c r="H187" s="78">
        <v>117.89293518066407</v>
      </c>
      <c r="I187" s="78">
        <v>255</v>
      </c>
      <c r="J187" s="79">
        <v>46.232523600260414</v>
      </c>
      <c r="K187" s="79">
        <f t="shared" si="7"/>
        <v>0.85549205326749722</v>
      </c>
      <c r="M187" s="73">
        <v>41698</v>
      </c>
      <c r="N187" s="78">
        <v>2406.5471923828127</v>
      </c>
      <c r="O187" s="78">
        <v>5438</v>
      </c>
      <c r="P187" s="79">
        <v>44.254269812114977</v>
      </c>
      <c r="Q187" s="79">
        <f t="shared" si="8"/>
        <v>7.5606711926441017</v>
      </c>
      <c r="V187" s="73">
        <v>41698</v>
      </c>
      <c r="W187" s="78"/>
      <c r="X187" s="78">
        <v>375600.81106567383</v>
      </c>
      <c r="Y187" s="80"/>
      <c r="AA187" s="73">
        <v>41698</v>
      </c>
      <c r="AB187" s="78">
        <v>2969.2000122070313</v>
      </c>
      <c r="AC187" s="78">
        <v>347075.11318969727</v>
      </c>
      <c r="AD187" s="80">
        <v>0.85549205326749722</v>
      </c>
      <c r="AF187" s="73">
        <v>41698</v>
      </c>
      <c r="AG187" s="78">
        <v>12398.193130493164</v>
      </c>
      <c r="AH187" s="78">
        <v>163982.70490264893</v>
      </c>
      <c r="AI187" s="80">
        <v>7.5606711926441017</v>
      </c>
    </row>
    <row r="188" spans="1:35">
      <c r="A188" s="73">
        <v>41729</v>
      </c>
      <c r="B188" s="78"/>
      <c r="C188" s="78"/>
      <c r="D188" s="79"/>
      <c r="E188" s="80">
        <f t="shared" si="6"/>
        <v>0</v>
      </c>
      <c r="G188" s="73">
        <v>41729</v>
      </c>
      <c r="H188" s="78">
        <v>227.89293518066407</v>
      </c>
      <c r="I188" s="78">
        <v>455</v>
      </c>
      <c r="J188" s="79">
        <v>50.086359380365728</v>
      </c>
      <c r="K188" s="79">
        <f t="shared" si="7"/>
        <v>0.53412158578329771</v>
      </c>
      <c r="M188" s="73">
        <v>41729</v>
      </c>
      <c r="N188" s="78">
        <v>2406.5471923828127</v>
      </c>
      <c r="O188" s="78">
        <v>5438</v>
      </c>
      <c r="P188" s="79">
        <v>44.254269812114977</v>
      </c>
      <c r="Q188" s="79">
        <f t="shared" si="8"/>
        <v>7.9296657937053707</v>
      </c>
      <c r="V188" s="73">
        <v>41729</v>
      </c>
      <c r="W188" s="78"/>
      <c r="X188" s="78">
        <v>405536.77001190186</v>
      </c>
      <c r="Y188" s="80"/>
      <c r="AA188" s="73">
        <v>41729</v>
      </c>
      <c r="AB188" s="78">
        <v>1859.2000122070313</v>
      </c>
      <c r="AC188" s="78">
        <v>348085.54113769531</v>
      </c>
      <c r="AD188" s="80">
        <v>0.53412158578329771</v>
      </c>
      <c r="AF188" s="73">
        <v>41729</v>
      </c>
      <c r="AG188" s="78">
        <v>13843.193130493164</v>
      </c>
      <c r="AH188" s="78">
        <v>174574.73606872559</v>
      </c>
      <c r="AI188" s="80">
        <v>7.9296657937053707</v>
      </c>
    </row>
    <row r="189" spans="1:35">
      <c r="A189" s="73">
        <v>41759</v>
      </c>
      <c r="B189" s="78"/>
      <c r="C189" s="78"/>
      <c r="D189" s="79"/>
      <c r="E189" s="80">
        <f t="shared" si="6"/>
        <v>0</v>
      </c>
      <c r="G189" s="73">
        <v>41759</v>
      </c>
      <c r="H189" s="78">
        <v>363.13803527832033</v>
      </c>
      <c r="I189" s="78">
        <v>935</v>
      </c>
      <c r="J189" s="79">
        <v>38.838292543135864</v>
      </c>
      <c r="K189" s="79">
        <f t="shared" si="7"/>
        <v>0.80647115112503553</v>
      </c>
      <c r="M189" s="73">
        <v>41759</v>
      </c>
      <c r="N189" s="78">
        <v>2325.5602392578126</v>
      </c>
      <c r="O189" s="78">
        <v>4952.5</v>
      </c>
      <c r="P189" s="79">
        <v>46.957299126861436</v>
      </c>
      <c r="Q189" s="79">
        <f t="shared" si="8"/>
        <v>15.12418661048642</v>
      </c>
      <c r="V189" s="73">
        <v>41759</v>
      </c>
      <c r="W189" s="78"/>
      <c r="X189" s="78">
        <v>404281.11416625977</v>
      </c>
      <c r="Y189" s="80"/>
      <c r="AA189" s="73">
        <v>41759</v>
      </c>
      <c r="AB189" s="78">
        <v>2854.2000122070313</v>
      </c>
      <c r="AC189" s="78">
        <v>353912.22714233398</v>
      </c>
      <c r="AD189" s="80">
        <v>0.80647115112503553</v>
      </c>
      <c r="AF189" s="73">
        <v>41759</v>
      </c>
      <c r="AG189" s="78">
        <v>26411.896896362305</v>
      </c>
      <c r="AH189" s="78">
        <v>174633.50312042236</v>
      </c>
      <c r="AI189" s="80">
        <v>15.12418661048642</v>
      </c>
    </row>
    <row r="190" spans="1:35">
      <c r="A190" s="73">
        <v>41790</v>
      </c>
      <c r="B190" s="78"/>
      <c r="C190" s="78"/>
      <c r="D190" s="79"/>
      <c r="E190" s="80">
        <f t="shared" si="6"/>
        <v>0</v>
      </c>
      <c r="G190" s="73">
        <v>41790</v>
      </c>
      <c r="H190" s="78">
        <v>247.47950012207031</v>
      </c>
      <c r="I190" s="78">
        <v>685</v>
      </c>
      <c r="J190" s="79">
        <v>36.128394178404427</v>
      </c>
      <c r="K190" s="79">
        <f t="shared" si="7"/>
        <v>0.74051694230377385</v>
      </c>
      <c r="M190" s="73">
        <v>41790</v>
      </c>
      <c r="N190" s="78">
        <v>2128.5787744140625</v>
      </c>
      <c r="O190" s="78">
        <v>4704</v>
      </c>
      <c r="P190" s="79">
        <v>45.250399115945207</v>
      </c>
      <c r="Q190" s="79">
        <f t="shared" si="8"/>
        <v>14.799246613324854</v>
      </c>
      <c r="V190" s="73">
        <v>41790</v>
      </c>
      <c r="W190" s="78"/>
      <c r="X190" s="78">
        <v>372077.74403381348</v>
      </c>
      <c r="Y190" s="80"/>
      <c r="AA190" s="73">
        <v>41790</v>
      </c>
      <c r="AB190" s="78">
        <v>2604.2000122070313</v>
      </c>
      <c r="AC190" s="78">
        <v>351673.25194549561</v>
      </c>
      <c r="AD190" s="80">
        <v>0.74051694230377385</v>
      </c>
      <c r="AF190" s="73">
        <v>41790</v>
      </c>
      <c r="AG190" s="78">
        <v>26293.973892211914</v>
      </c>
      <c r="AH190" s="78">
        <v>177671.03001403809</v>
      </c>
      <c r="AI190" s="80">
        <v>14.799246613324854</v>
      </c>
    </row>
    <row r="191" spans="1:35">
      <c r="A191" s="73">
        <v>41820</v>
      </c>
      <c r="B191" s="78"/>
      <c r="C191" s="78"/>
      <c r="D191" s="79"/>
      <c r="E191" s="80">
        <f t="shared" si="6"/>
        <v>0</v>
      </c>
      <c r="G191" s="73">
        <v>41820</v>
      </c>
      <c r="H191" s="78">
        <v>247.47950012207031</v>
      </c>
      <c r="I191" s="78">
        <v>685</v>
      </c>
      <c r="J191" s="79">
        <v>36.128394178404427</v>
      </c>
      <c r="K191" s="79">
        <f t="shared" si="7"/>
        <v>0.82462280763731988</v>
      </c>
      <c r="M191" s="73">
        <v>41820</v>
      </c>
      <c r="N191" s="78">
        <v>2128.5787744140625</v>
      </c>
      <c r="O191" s="78">
        <v>4704</v>
      </c>
      <c r="P191" s="79">
        <v>45.250399115945207</v>
      </c>
      <c r="Q191" s="79">
        <f t="shared" si="8"/>
        <v>14.87769158816501</v>
      </c>
      <c r="V191" s="73">
        <v>41820</v>
      </c>
      <c r="W191" s="78"/>
      <c r="X191" s="78">
        <v>364760.31008911133</v>
      </c>
      <c r="Y191" s="80"/>
      <c r="AA191" s="73">
        <v>41820</v>
      </c>
      <c r="AB191" s="78">
        <v>2904.2000122070313</v>
      </c>
      <c r="AC191" s="78">
        <v>352185.26401519775</v>
      </c>
      <c r="AD191" s="80">
        <v>0.82462280763731988</v>
      </c>
      <c r="AF191" s="73">
        <v>41820</v>
      </c>
      <c r="AG191" s="78">
        <v>26538.356887817383</v>
      </c>
      <c r="AH191" s="78">
        <v>178376.84516143799</v>
      </c>
      <c r="AI191" s="80">
        <v>14.87769158816501</v>
      </c>
    </row>
    <row r="192" spans="1:35">
      <c r="A192" s="73">
        <v>41851</v>
      </c>
      <c r="B192" s="78"/>
      <c r="C192" s="78"/>
      <c r="D192" s="79"/>
      <c r="E192" s="80">
        <f t="shared" si="6"/>
        <v>0</v>
      </c>
      <c r="G192" s="73">
        <v>41851</v>
      </c>
      <c r="H192" s="78">
        <v>247.47950012207031</v>
      </c>
      <c r="I192" s="78">
        <v>685</v>
      </c>
      <c r="J192" s="79">
        <v>36.128394178404427</v>
      </c>
      <c r="K192" s="79">
        <f t="shared" si="7"/>
        <v>0.82625688925429353</v>
      </c>
      <c r="M192" s="73">
        <v>41851</v>
      </c>
      <c r="N192" s="78">
        <v>2012.9202392578125</v>
      </c>
      <c r="O192" s="78">
        <v>4454</v>
      </c>
      <c r="P192" s="79">
        <v>45.19353927386198</v>
      </c>
      <c r="Q192" s="79">
        <f t="shared" si="8"/>
        <v>14.826045891308096</v>
      </c>
      <c r="V192" s="73">
        <v>41851</v>
      </c>
      <c r="W192" s="78"/>
      <c r="X192" s="78">
        <v>367614.92303466797</v>
      </c>
      <c r="Y192" s="80"/>
      <c r="AA192" s="73">
        <v>41851</v>
      </c>
      <c r="AB192" s="78">
        <v>2904.2000122070313</v>
      </c>
      <c r="AC192" s="78">
        <v>351488.75004577637</v>
      </c>
      <c r="AD192" s="80">
        <v>0.82625688925429353</v>
      </c>
      <c r="AF192" s="73">
        <v>41851</v>
      </c>
      <c r="AG192" s="78">
        <v>27399.694900512695</v>
      </c>
      <c r="AH192" s="78">
        <v>184807.83818817139</v>
      </c>
      <c r="AI192" s="80">
        <v>14.826045891308096</v>
      </c>
    </row>
    <row r="193" spans="1:35">
      <c r="A193" s="73">
        <v>41882</v>
      </c>
      <c r="B193" s="78"/>
      <c r="C193" s="78"/>
      <c r="D193" s="79"/>
      <c r="E193" s="80">
        <f t="shared" si="6"/>
        <v>0</v>
      </c>
      <c r="G193" s="73">
        <v>41882</v>
      </c>
      <c r="H193" s="78">
        <v>247.47950012207031</v>
      </c>
      <c r="I193" s="78">
        <v>685</v>
      </c>
      <c r="J193" s="79">
        <v>36.128394178404427</v>
      </c>
      <c r="K193" s="79">
        <f t="shared" si="7"/>
        <v>0.57786068455948669</v>
      </c>
      <c r="M193" s="73">
        <v>41882</v>
      </c>
      <c r="N193" s="78">
        <v>2025.4202392578125</v>
      </c>
      <c r="O193" s="78">
        <v>4704</v>
      </c>
      <c r="P193" s="79">
        <v>43.057403045446698</v>
      </c>
      <c r="Q193" s="79">
        <f t="shared" si="8"/>
        <v>14.56338744121032</v>
      </c>
      <c r="V193" s="73">
        <v>41882</v>
      </c>
      <c r="W193" s="78"/>
      <c r="X193" s="78">
        <v>373139.49601745605</v>
      </c>
      <c r="Y193" s="80"/>
      <c r="AA193" s="73">
        <v>41882</v>
      </c>
      <c r="AB193" s="78">
        <v>2084.2000122070313</v>
      </c>
      <c r="AC193" s="78">
        <v>360675.17100524902</v>
      </c>
      <c r="AD193" s="80">
        <v>0.57786068455948669</v>
      </c>
      <c r="AF193" s="73">
        <v>41882</v>
      </c>
      <c r="AG193" s="78">
        <v>27053.10888671875</v>
      </c>
      <c r="AH193" s="78">
        <v>185761.10122680664</v>
      </c>
      <c r="AI193" s="80">
        <v>14.56338744121032</v>
      </c>
    </row>
    <row r="194" spans="1:35">
      <c r="A194" s="73">
        <v>41912</v>
      </c>
      <c r="B194" s="78"/>
      <c r="C194" s="78"/>
      <c r="D194" s="79"/>
      <c r="E194" s="80">
        <f t="shared" si="6"/>
        <v>0</v>
      </c>
      <c r="G194" s="73">
        <v>41912</v>
      </c>
      <c r="H194" s="78">
        <v>902.89525207519534</v>
      </c>
      <c r="I194" s="78">
        <v>3435</v>
      </c>
      <c r="J194" s="79">
        <v>26.285160176861581</v>
      </c>
      <c r="K194" s="79">
        <f t="shared" si="7"/>
        <v>1.2699677853745162</v>
      </c>
      <c r="M194" s="73">
        <v>41912</v>
      </c>
      <c r="N194" s="78">
        <v>2253.5802392578125</v>
      </c>
      <c r="O194" s="78">
        <v>4734</v>
      </c>
      <c r="P194" s="79">
        <v>47.604145315965624</v>
      </c>
      <c r="Q194" s="79">
        <f t="shared" si="8"/>
        <v>14.920228710182224</v>
      </c>
      <c r="V194" s="73">
        <v>41912</v>
      </c>
      <c r="W194" s="78"/>
      <c r="X194" s="78">
        <v>368226.38697814941</v>
      </c>
      <c r="Y194" s="80"/>
      <c r="AA194" s="73">
        <v>41912</v>
      </c>
      <c r="AB194" s="78">
        <v>4834.2000122070313</v>
      </c>
      <c r="AC194" s="78">
        <v>380655.3258972168</v>
      </c>
      <c r="AD194" s="80">
        <v>1.2699677853745162</v>
      </c>
      <c r="AF194" s="73">
        <v>41912</v>
      </c>
      <c r="AG194" s="78">
        <v>27489.500885009766</v>
      </c>
      <c r="AH194" s="78">
        <v>184243.16020202637</v>
      </c>
      <c r="AI194" s="80">
        <v>14.920228710182224</v>
      </c>
    </row>
    <row r="195" spans="1:35">
      <c r="A195" s="73">
        <v>41943</v>
      </c>
      <c r="B195" s="78"/>
      <c r="C195" s="78"/>
      <c r="D195" s="79"/>
      <c r="E195" s="80">
        <f t="shared" si="6"/>
        <v>0</v>
      </c>
      <c r="G195" s="73">
        <v>41943</v>
      </c>
      <c r="H195" s="78">
        <v>902.89525207519534</v>
      </c>
      <c r="I195" s="78">
        <v>3435</v>
      </c>
      <c r="J195" s="79">
        <v>26.285160176861581</v>
      </c>
      <c r="K195" s="79">
        <f t="shared" si="7"/>
        <v>1.217423811384956</v>
      </c>
      <c r="M195" s="73">
        <v>41943</v>
      </c>
      <c r="N195" s="78">
        <v>2266.0802392578125</v>
      </c>
      <c r="O195" s="78">
        <v>4984</v>
      </c>
      <c r="P195" s="79">
        <v>45.467099503567667</v>
      </c>
      <c r="Q195" s="79">
        <f t="shared" si="8"/>
        <v>14.331242711458833</v>
      </c>
      <c r="V195" s="73">
        <v>41943</v>
      </c>
      <c r="W195" s="78"/>
      <c r="X195" s="78">
        <v>362855.64694976807</v>
      </c>
      <c r="Y195" s="80"/>
      <c r="AA195" s="73">
        <v>41943</v>
      </c>
      <c r="AB195" s="78">
        <v>4834.2000122070313</v>
      </c>
      <c r="AC195" s="78">
        <v>397084.39797210693</v>
      </c>
      <c r="AD195" s="80">
        <v>1.217423811384956</v>
      </c>
      <c r="AF195" s="73">
        <v>41943</v>
      </c>
      <c r="AG195" s="78">
        <v>27994.896057128906</v>
      </c>
      <c r="AH195" s="78">
        <v>195341.72032928467</v>
      </c>
      <c r="AI195" s="80">
        <v>14.331242711458833</v>
      </c>
    </row>
    <row r="196" spans="1:35">
      <c r="A196" s="73">
        <v>41973</v>
      </c>
      <c r="B196" s="78"/>
      <c r="C196" s="78"/>
      <c r="D196" s="79"/>
      <c r="E196" s="80">
        <f t="shared" si="6"/>
        <v>0</v>
      </c>
      <c r="G196" s="73">
        <v>41973</v>
      </c>
      <c r="H196" s="78">
        <v>900.66085205078127</v>
      </c>
      <c r="I196" s="78">
        <v>3430</v>
      </c>
      <c r="J196" s="79">
        <v>26.258333879031522</v>
      </c>
      <c r="K196" s="79">
        <f t="shared" si="7"/>
        <v>1.0268383789150075</v>
      </c>
      <c r="M196" s="73">
        <v>41973</v>
      </c>
      <c r="N196" s="78">
        <v>2101.6534179687501</v>
      </c>
      <c r="O196" s="78">
        <v>4538</v>
      </c>
      <c r="P196" s="79">
        <v>46.312327412268623</v>
      </c>
      <c r="Q196" s="79">
        <f t="shared" si="8"/>
        <v>14.401365502887348</v>
      </c>
      <c r="V196" s="73">
        <v>41973</v>
      </c>
      <c r="W196" s="78"/>
      <c r="X196" s="78">
        <v>357731.6208190918</v>
      </c>
      <c r="Y196" s="80"/>
      <c r="AA196" s="73">
        <v>41973</v>
      </c>
      <c r="AB196" s="78">
        <v>4104.2000122070313</v>
      </c>
      <c r="AC196" s="78">
        <v>399692.89193725586</v>
      </c>
      <c r="AD196" s="80">
        <v>1.0268383789150075</v>
      </c>
      <c r="AF196" s="73">
        <v>41973</v>
      </c>
      <c r="AG196" s="78">
        <v>28273.896057128906</v>
      </c>
      <c r="AH196" s="78">
        <v>196327.88329315186</v>
      </c>
      <c r="AI196" s="80">
        <v>14.401365502887348</v>
      </c>
    </row>
    <row r="197" spans="1:35">
      <c r="A197" s="73">
        <v>42004</v>
      </c>
      <c r="B197" s="78"/>
      <c r="C197" s="78"/>
      <c r="D197" s="79"/>
      <c r="E197" s="80">
        <f t="shared" si="6"/>
        <v>0</v>
      </c>
      <c r="G197" s="73">
        <v>42004</v>
      </c>
      <c r="H197" s="78">
        <v>880.91575195312498</v>
      </c>
      <c r="I197" s="78">
        <v>3160</v>
      </c>
      <c r="J197" s="79">
        <v>27.877080758010283</v>
      </c>
      <c r="K197" s="79">
        <f t="shared" si="7"/>
        <v>0.93434139307760167</v>
      </c>
      <c r="M197" s="73">
        <v>42004</v>
      </c>
      <c r="N197" s="78">
        <v>357.60510009765625</v>
      </c>
      <c r="O197" s="78">
        <v>1108</v>
      </c>
      <c r="P197" s="79">
        <v>32.274828528669339</v>
      </c>
      <c r="Q197" s="79">
        <f t="shared" si="8"/>
        <v>12.71636426552741</v>
      </c>
      <c r="V197" s="73">
        <v>42004</v>
      </c>
      <c r="W197" s="78"/>
      <c r="X197" s="78">
        <v>354042.8822479248</v>
      </c>
      <c r="Y197" s="80"/>
      <c r="AA197" s="73">
        <v>42004</v>
      </c>
      <c r="AB197" s="78">
        <v>3834.2000122070313</v>
      </c>
      <c r="AC197" s="78">
        <v>410363.92485809326</v>
      </c>
      <c r="AD197" s="80">
        <v>0.93434139307760167</v>
      </c>
      <c r="AF197" s="73">
        <v>42004</v>
      </c>
      <c r="AG197" s="78">
        <v>24403.157104492188</v>
      </c>
      <c r="AH197" s="78">
        <v>191903.57082366943</v>
      </c>
      <c r="AI197" s="80">
        <v>12.71636426552741</v>
      </c>
    </row>
    <row r="198" spans="1:35">
      <c r="A198" s="73">
        <v>42035</v>
      </c>
      <c r="B198" s="78"/>
      <c r="C198" s="78"/>
      <c r="D198" s="79"/>
      <c r="E198" s="80">
        <f t="shared" ref="E198:E230" si="9">VLOOKUP(A198,V:Y, 4, FALSE)</f>
        <v>0</v>
      </c>
      <c r="G198" s="73">
        <v>42035</v>
      </c>
      <c r="H198" s="78">
        <v>880.91575195312498</v>
      </c>
      <c r="I198" s="78">
        <v>3160</v>
      </c>
      <c r="J198" s="79">
        <v>27.877080758010283</v>
      </c>
      <c r="K198" s="79">
        <f t="shared" ref="K198:K230" si="10">VLOOKUP(G198,AA:AD, 4, FALSE)</f>
        <v>2.028630939468675</v>
      </c>
      <c r="M198" s="73">
        <v>42035</v>
      </c>
      <c r="N198" s="78">
        <v>511.37937255859373</v>
      </c>
      <c r="O198" s="78">
        <v>1742.8190155029297</v>
      </c>
      <c r="P198" s="79">
        <v>29.342081306762868</v>
      </c>
      <c r="Q198" s="79">
        <f t="shared" ref="Q198:Q230" si="11">VLOOKUP(M198,AF:AI, 4, FALSE)</f>
        <v>15.040395410265287</v>
      </c>
      <c r="V198" s="73">
        <v>42035</v>
      </c>
      <c r="W198" s="78"/>
      <c r="X198" s="78">
        <v>358523.20125579834</v>
      </c>
      <c r="Y198" s="80"/>
      <c r="AA198" s="73">
        <v>42035</v>
      </c>
      <c r="AB198" s="78">
        <v>8279.1751098632813</v>
      </c>
      <c r="AC198" s="78">
        <v>408116.37783813477</v>
      </c>
      <c r="AD198" s="80">
        <v>2.028630939468675</v>
      </c>
      <c r="AF198" s="73">
        <v>42035</v>
      </c>
      <c r="AG198" s="78">
        <v>28885.592391967773</v>
      </c>
      <c r="AH198" s="78">
        <v>192053.4108581543</v>
      </c>
      <c r="AI198" s="80">
        <v>15.040395410265287</v>
      </c>
    </row>
    <row r="199" spans="1:35">
      <c r="A199" s="73">
        <v>42063</v>
      </c>
      <c r="B199" s="78"/>
      <c r="C199" s="78"/>
      <c r="D199" s="79"/>
      <c r="E199" s="80">
        <f t="shared" si="9"/>
        <v>0</v>
      </c>
      <c r="G199" s="73">
        <v>42063</v>
      </c>
      <c r="H199" s="78">
        <v>799.25</v>
      </c>
      <c r="I199" s="78">
        <v>1310</v>
      </c>
      <c r="J199" s="79">
        <v>61.011450381679388</v>
      </c>
      <c r="K199" s="79">
        <f t="shared" si="10"/>
        <v>1.8871233214489473</v>
      </c>
      <c r="M199" s="73">
        <v>42063</v>
      </c>
      <c r="N199" s="78">
        <v>1204.1471240234375</v>
      </c>
      <c r="O199" s="78">
        <v>4817.6190032958984</v>
      </c>
      <c r="P199" s="79">
        <v>24.994652404012005</v>
      </c>
      <c r="Q199" s="79">
        <f t="shared" si="11"/>
        <v>16.125657683041787</v>
      </c>
      <c r="V199" s="73">
        <v>42063</v>
      </c>
      <c r="W199" s="78"/>
      <c r="X199" s="78">
        <v>363789.04024505615</v>
      </c>
      <c r="Y199" s="80"/>
      <c r="AA199" s="73">
        <v>42063</v>
      </c>
      <c r="AB199" s="78">
        <v>7731.2810668945313</v>
      </c>
      <c r="AC199" s="78">
        <v>409686.0538482666</v>
      </c>
      <c r="AD199" s="80">
        <v>1.8871233214489473</v>
      </c>
      <c r="AF199" s="73">
        <v>42063</v>
      </c>
      <c r="AG199" s="78">
        <v>31960.392379760742</v>
      </c>
      <c r="AH199" s="78">
        <v>198195.90002441406</v>
      </c>
      <c r="AI199" s="80">
        <v>16.125657683041787</v>
      </c>
    </row>
    <row r="200" spans="1:35">
      <c r="A200" s="73">
        <v>42094</v>
      </c>
      <c r="B200" s="78"/>
      <c r="C200" s="78"/>
      <c r="D200" s="79"/>
      <c r="E200" s="80">
        <f t="shared" si="9"/>
        <v>0</v>
      </c>
      <c r="G200" s="73">
        <v>42094</v>
      </c>
      <c r="H200" s="78">
        <v>762.54250488281252</v>
      </c>
      <c r="I200" s="78">
        <v>1415.1700134277344</v>
      </c>
      <c r="J200" s="79">
        <v>53.883455531666527</v>
      </c>
      <c r="K200" s="79">
        <f t="shared" si="10"/>
        <v>2.5567279167410701</v>
      </c>
      <c r="M200" s="73">
        <v>42094</v>
      </c>
      <c r="N200" s="78">
        <v>1359.8771240234375</v>
      </c>
      <c r="O200" s="78">
        <v>5325.6190032958984</v>
      </c>
      <c r="P200" s="79">
        <v>25.534630306483471</v>
      </c>
      <c r="Q200" s="79">
        <f t="shared" si="11"/>
        <v>14.931141456117111</v>
      </c>
      <c r="V200" s="73">
        <v>42094</v>
      </c>
      <c r="W200" s="78"/>
      <c r="X200" s="78">
        <v>362392.45917510986</v>
      </c>
      <c r="Y200" s="80"/>
      <c r="AA200" s="73">
        <v>42094</v>
      </c>
      <c r="AB200" s="78">
        <v>10519.165069580078</v>
      </c>
      <c r="AC200" s="78">
        <v>411430.75885009766</v>
      </c>
      <c r="AD200" s="80">
        <v>2.5567279167410701</v>
      </c>
      <c r="AF200" s="73">
        <v>42094</v>
      </c>
      <c r="AG200" s="78">
        <v>29667.759399414063</v>
      </c>
      <c r="AH200" s="78">
        <v>198697.19596862793</v>
      </c>
      <c r="AI200" s="80">
        <v>14.931141456117111</v>
      </c>
    </row>
    <row r="201" spans="1:35">
      <c r="A201" s="73">
        <v>42124</v>
      </c>
      <c r="B201" s="78"/>
      <c r="C201" s="78"/>
      <c r="D201" s="79"/>
      <c r="E201" s="80">
        <f t="shared" si="9"/>
        <v>0</v>
      </c>
      <c r="G201" s="73">
        <v>42124</v>
      </c>
      <c r="H201" s="78">
        <v>762.54250488281252</v>
      </c>
      <c r="I201" s="78">
        <v>1415.1700134277344</v>
      </c>
      <c r="J201" s="79">
        <v>53.883455531666527</v>
      </c>
      <c r="K201" s="79">
        <f t="shared" si="10"/>
        <v>2.5342447182080812</v>
      </c>
      <c r="M201" s="73">
        <v>42124</v>
      </c>
      <c r="N201" s="78">
        <v>1708.8660253906251</v>
      </c>
      <c r="O201" s="78">
        <v>5921.0120010375977</v>
      </c>
      <c r="P201" s="79">
        <v>28.861046474676346</v>
      </c>
      <c r="Q201" s="79">
        <f t="shared" si="11"/>
        <v>15.066555372335412</v>
      </c>
      <c r="V201" s="73">
        <v>42124</v>
      </c>
      <c r="W201" s="78"/>
      <c r="X201" s="78">
        <v>359445.6501083374</v>
      </c>
      <c r="Y201" s="80"/>
      <c r="AA201" s="73">
        <v>42124</v>
      </c>
      <c r="AB201" s="78">
        <v>10519.165069580078</v>
      </c>
      <c r="AC201" s="78">
        <v>415080.8717880249</v>
      </c>
      <c r="AD201" s="80">
        <v>2.5342447182080812</v>
      </c>
      <c r="AF201" s="73">
        <v>42124</v>
      </c>
      <c r="AG201" s="78">
        <v>29555.797386169434</v>
      </c>
      <c r="AH201" s="78">
        <v>196168.24586486816</v>
      </c>
      <c r="AI201" s="80">
        <v>15.066555372335412</v>
      </c>
    </row>
    <row r="202" spans="1:35">
      <c r="A202" s="73">
        <v>42155</v>
      </c>
      <c r="B202" s="78"/>
      <c r="C202" s="78"/>
      <c r="D202" s="79"/>
      <c r="E202" s="80">
        <f t="shared" si="9"/>
        <v>0</v>
      </c>
      <c r="G202" s="73">
        <v>42155</v>
      </c>
      <c r="H202" s="78">
        <v>1241.3820959472657</v>
      </c>
      <c r="I202" s="78">
        <v>2164.0000133514404</v>
      </c>
      <c r="J202" s="79">
        <v>57.365161196311938</v>
      </c>
      <c r="K202" s="79">
        <f t="shared" si="10"/>
        <v>2.64393877063273</v>
      </c>
      <c r="M202" s="73">
        <v>42155</v>
      </c>
      <c r="N202" s="78">
        <v>1708.8660253906251</v>
      </c>
      <c r="O202" s="78">
        <v>5921.0120010375977</v>
      </c>
      <c r="P202" s="79">
        <v>28.861046474676346</v>
      </c>
      <c r="Q202" s="79">
        <f t="shared" si="11"/>
        <v>15.028667587091979</v>
      </c>
      <c r="V202" s="73">
        <v>42155</v>
      </c>
      <c r="W202" s="78"/>
      <c r="X202" s="78">
        <v>375425.10818481445</v>
      </c>
      <c r="Y202" s="80"/>
      <c r="AA202" s="73">
        <v>42155</v>
      </c>
      <c r="AB202" s="78">
        <v>11018.795057296753</v>
      </c>
      <c r="AC202" s="78">
        <v>416756.81674957275</v>
      </c>
      <c r="AD202" s="80">
        <v>2.64393877063273</v>
      </c>
      <c r="AF202" s="73">
        <v>42155</v>
      </c>
      <c r="AG202" s="78">
        <v>30467.997398376465</v>
      </c>
      <c r="AH202" s="78">
        <v>202732.52583312988</v>
      </c>
      <c r="AI202" s="80">
        <v>15.028667587091979</v>
      </c>
    </row>
    <row r="203" spans="1:35">
      <c r="A203" s="73">
        <v>42185</v>
      </c>
      <c r="B203" s="78"/>
      <c r="C203" s="78"/>
      <c r="D203" s="79"/>
      <c r="E203" s="80">
        <f t="shared" si="9"/>
        <v>0</v>
      </c>
      <c r="G203" s="73">
        <v>42185</v>
      </c>
      <c r="H203" s="78">
        <v>1319.3820959472657</v>
      </c>
      <c r="I203" s="78">
        <v>2314.0000133514404</v>
      </c>
      <c r="J203" s="79">
        <v>57.017376332524833</v>
      </c>
      <c r="K203" s="79">
        <f t="shared" si="10"/>
        <v>2.6287794070934871</v>
      </c>
      <c r="M203" s="73">
        <v>42185</v>
      </c>
      <c r="N203" s="78">
        <v>1860.0050683593749</v>
      </c>
      <c r="O203" s="78">
        <v>6193.411994934082</v>
      </c>
      <c r="P203" s="79">
        <v>30.031993186966588</v>
      </c>
      <c r="Q203" s="79">
        <f t="shared" si="11"/>
        <v>15.075881598900665</v>
      </c>
      <c r="V203" s="73">
        <v>42185</v>
      </c>
      <c r="W203" s="78"/>
      <c r="X203" s="78">
        <v>382833.54721832275</v>
      </c>
      <c r="Y203" s="80"/>
      <c r="AA203" s="73">
        <v>42185</v>
      </c>
      <c r="AB203" s="78">
        <v>11168.795057296753</v>
      </c>
      <c r="AC203" s="78">
        <v>424866.1955871582</v>
      </c>
      <c r="AD203" s="80">
        <v>2.6287794070934871</v>
      </c>
      <c r="AF203" s="73">
        <v>42185</v>
      </c>
      <c r="AG203" s="78">
        <v>30349.197380065918</v>
      </c>
      <c r="AH203" s="78">
        <v>201309.60289764404</v>
      </c>
      <c r="AI203" s="80">
        <v>15.075881598900665</v>
      </c>
    </row>
    <row r="204" spans="1:35">
      <c r="A204" s="73">
        <v>42216</v>
      </c>
      <c r="B204" s="78"/>
      <c r="C204" s="78"/>
      <c r="D204" s="79"/>
      <c r="E204" s="80">
        <f t="shared" si="9"/>
        <v>0</v>
      </c>
      <c r="G204" s="73">
        <v>42216</v>
      </c>
      <c r="H204" s="78">
        <v>1391.6213439941407</v>
      </c>
      <c r="I204" s="78">
        <v>2891.9140148162842</v>
      </c>
      <c r="J204" s="79">
        <v>48.121117601158922</v>
      </c>
      <c r="K204" s="79">
        <f t="shared" si="10"/>
        <v>2.7603793018281944</v>
      </c>
      <c r="M204" s="73">
        <v>42216</v>
      </c>
      <c r="N204" s="78">
        <v>1899.3800683593749</v>
      </c>
      <c r="O204" s="78">
        <v>6543.411994934082</v>
      </c>
      <c r="P204" s="79">
        <v>29.027364772841409</v>
      </c>
      <c r="Q204" s="79">
        <f t="shared" si="11"/>
        <v>14.641565478706042</v>
      </c>
      <c r="V204" s="73">
        <v>42216</v>
      </c>
      <c r="W204" s="78"/>
      <c r="X204" s="78">
        <v>387524.97318267822</v>
      </c>
      <c r="Y204" s="80"/>
      <c r="AA204" s="73">
        <v>42216</v>
      </c>
      <c r="AB204" s="78">
        <v>11746.709058761597</v>
      </c>
      <c r="AC204" s="78">
        <v>425546.9185333252</v>
      </c>
      <c r="AD204" s="80">
        <v>2.7603793018281944</v>
      </c>
      <c r="AF204" s="73">
        <v>42216</v>
      </c>
      <c r="AG204" s="78">
        <v>29240.194267272949</v>
      </c>
      <c r="AH204" s="78">
        <v>199706.74795532227</v>
      </c>
      <c r="AI204" s="80">
        <v>14.641565478706042</v>
      </c>
    </row>
    <row r="205" spans="1:35">
      <c r="A205" s="73">
        <v>42247</v>
      </c>
      <c r="B205" s="78"/>
      <c r="C205" s="78"/>
      <c r="D205" s="79"/>
      <c r="E205" s="80">
        <f t="shared" si="9"/>
        <v>0</v>
      </c>
      <c r="G205" s="73">
        <v>42247</v>
      </c>
      <c r="H205" s="78">
        <v>1650.6403915405274</v>
      </c>
      <c r="I205" s="78">
        <v>4066.3850250244141</v>
      </c>
      <c r="J205" s="79">
        <v>40.592329092856062</v>
      </c>
      <c r="K205" s="79">
        <f t="shared" si="10"/>
        <v>3.9756602597129063</v>
      </c>
      <c r="M205" s="73">
        <v>42247</v>
      </c>
      <c r="N205" s="78">
        <v>1893.4725732421875</v>
      </c>
      <c r="O205" s="78">
        <v>6550.5820083618164</v>
      </c>
      <c r="P205" s="79">
        <v>28.905409791453192</v>
      </c>
      <c r="Q205" s="79">
        <f t="shared" si="11"/>
        <v>14.265382450068357</v>
      </c>
      <c r="V205" s="73">
        <v>42247</v>
      </c>
      <c r="W205" s="78"/>
      <c r="X205" s="78">
        <v>395822.39122772217</v>
      </c>
      <c r="Y205" s="80"/>
      <c r="AA205" s="73">
        <v>42247</v>
      </c>
      <c r="AB205" s="78">
        <v>17082.983108520508</v>
      </c>
      <c r="AC205" s="78">
        <v>429689.20864868164</v>
      </c>
      <c r="AD205" s="80">
        <v>3.9756602597129063</v>
      </c>
      <c r="AF205" s="73">
        <v>42247</v>
      </c>
      <c r="AG205" s="78">
        <v>29247.364280700684</v>
      </c>
      <c r="AH205" s="78">
        <v>205023.34503173828</v>
      </c>
      <c r="AI205" s="80">
        <v>14.265382450068357</v>
      </c>
    </row>
    <row r="206" spans="1:35">
      <c r="A206" s="73">
        <v>42277</v>
      </c>
      <c r="B206" s="78"/>
      <c r="C206" s="78"/>
      <c r="D206" s="79"/>
      <c r="E206" s="80">
        <f t="shared" si="9"/>
        <v>0</v>
      </c>
      <c r="G206" s="73">
        <v>42277</v>
      </c>
      <c r="H206" s="78">
        <v>1540.6403915405274</v>
      </c>
      <c r="I206" s="78">
        <v>3866.3850250244141</v>
      </c>
      <c r="J206" s="79">
        <v>39.847050450719117</v>
      </c>
      <c r="K206" s="79">
        <f t="shared" si="10"/>
        <v>4.1439991055312975</v>
      </c>
      <c r="M206" s="73">
        <v>42277</v>
      </c>
      <c r="N206" s="78">
        <v>2956.2103100585937</v>
      </c>
      <c r="O206" s="78">
        <v>8180.7240219116211</v>
      </c>
      <c r="P206" s="79">
        <v>36.13629187515123</v>
      </c>
      <c r="Q206" s="79">
        <f t="shared" si="11"/>
        <v>14.638385121843061</v>
      </c>
      <c r="V206" s="73">
        <v>42277</v>
      </c>
      <c r="W206" s="78"/>
      <c r="X206" s="78">
        <v>406793.42024993896</v>
      </c>
      <c r="Y206" s="80"/>
      <c r="AA206" s="73">
        <v>42277</v>
      </c>
      <c r="AB206" s="78">
        <v>18132.983108520508</v>
      </c>
      <c r="AC206" s="78">
        <v>437572.08065795898</v>
      </c>
      <c r="AD206" s="80">
        <v>4.1439991055312975</v>
      </c>
      <c r="AF206" s="73">
        <v>42277</v>
      </c>
      <c r="AG206" s="78">
        <v>30719.211982727051</v>
      </c>
      <c r="AH206" s="78">
        <v>209853.8310546875</v>
      </c>
      <c r="AI206" s="80">
        <v>14.638385121843061</v>
      </c>
    </row>
    <row r="207" spans="1:35">
      <c r="A207" s="73">
        <v>42308</v>
      </c>
      <c r="B207" s="78"/>
      <c r="C207" s="78"/>
      <c r="D207" s="79"/>
      <c r="E207" s="80">
        <f t="shared" si="9"/>
        <v>0</v>
      </c>
      <c r="G207" s="73">
        <v>42308</v>
      </c>
      <c r="H207" s="78">
        <v>1647.7403915405273</v>
      </c>
      <c r="I207" s="78">
        <v>4166.3850250244141</v>
      </c>
      <c r="J207" s="79">
        <v>39.548442634172339</v>
      </c>
      <c r="K207" s="79">
        <f t="shared" si="10"/>
        <v>3.2865094076014891</v>
      </c>
      <c r="M207" s="73">
        <v>42308</v>
      </c>
      <c r="N207" s="78">
        <v>3062.6183081054687</v>
      </c>
      <c r="O207" s="78">
        <v>8556.7240219116211</v>
      </c>
      <c r="P207" s="79">
        <v>35.791949118177385</v>
      </c>
      <c r="Q207" s="79">
        <f t="shared" si="11"/>
        <v>17.088317154178021</v>
      </c>
      <c r="V207" s="73">
        <v>42308</v>
      </c>
      <c r="W207" s="78"/>
      <c r="X207" s="78">
        <v>413595.71823883057</v>
      </c>
      <c r="Y207" s="80"/>
      <c r="AA207" s="73">
        <v>42308</v>
      </c>
      <c r="AB207" s="78">
        <v>14448.163162231445</v>
      </c>
      <c r="AC207" s="78">
        <v>439620.31962585449</v>
      </c>
      <c r="AD207" s="80">
        <v>3.2865094076014891</v>
      </c>
      <c r="AF207" s="73">
        <v>42308</v>
      </c>
      <c r="AG207" s="78">
        <v>35799.208473205566</v>
      </c>
      <c r="AH207" s="78">
        <v>209495.22501373291</v>
      </c>
      <c r="AI207" s="80">
        <v>17.088317154178021</v>
      </c>
    </row>
    <row r="208" spans="1:35">
      <c r="A208" s="73">
        <v>42338</v>
      </c>
      <c r="B208" s="78"/>
      <c r="C208" s="78"/>
      <c r="D208" s="79"/>
      <c r="E208" s="80">
        <f t="shared" si="9"/>
        <v>0</v>
      </c>
      <c r="G208" s="73">
        <v>42338</v>
      </c>
      <c r="H208" s="78">
        <v>1887.7082919311524</v>
      </c>
      <c r="I208" s="78">
        <v>5228.7540130615234</v>
      </c>
      <c r="J208" s="79">
        <v>36.102449784702479</v>
      </c>
      <c r="K208" s="79">
        <f t="shared" si="10"/>
        <v>3.2703382165006878</v>
      </c>
      <c r="M208" s="73">
        <v>42338</v>
      </c>
      <c r="N208" s="78">
        <v>3411.6077868652342</v>
      </c>
      <c r="O208" s="78">
        <v>10180.860008239746</v>
      </c>
      <c r="P208" s="79">
        <v>33.510015697142421</v>
      </c>
      <c r="Q208" s="79">
        <f t="shared" si="11"/>
        <v>18.137853211769823</v>
      </c>
      <c r="V208" s="73">
        <v>42338</v>
      </c>
      <c r="W208" s="78"/>
      <c r="X208" s="78">
        <v>418547.651222229</v>
      </c>
      <c r="Y208" s="80"/>
      <c r="AA208" s="73">
        <v>42338</v>
      </c>
      <c r="AB208" s="78">
        <v>14410.532150268555</v>
      </c>
      <c r="AC208" s="78">
        <v>440643.48077392578</v>
      </c>
      <c r="AD208" s="80">
        <v>3.2703382165006878</v>
      </c>
      <c r="AF208" s="73">
        <v>42338</v>
      </c>
      <c r="AG208" s="78">
        <v>38523.344459533691</v>
      </c>
      <c r="AH208" s="78">
        <v>212391.97389984131</v>
      </c>
      <c r="AI208" s="80">
        <v>18.137853211769823</v>
      </c>
    </row>
    <row r="209" spans="1:35">
      <c r="A209" s="73">
        <v>42369</v>
      </c>
      <c r="B209" s="78">
        <v>765.97906982421875</v>
      </c>
      <c r="C209" s="78">
        <v>2594.1740036010742</v>
      </c>
      <c r="D209" s="79">
        <v>29.526896374758721</v>
      </c>
      <c r="E209" s="80">
        <f t="shared" si="9"/>
        <v>0.59848294712021333</v>
      </c>
      <c r="G209" s="73">
        <v>42369</v>
      </c>
      <c r="H209" s="78">
        <v>1907.2082919311524</v>
      </c>
      <c r="I209" s="78">
        <v>5478.7540130615234</v>
      </c>
      <c r="J209" s="79">
        <v>34.810985990323843</v>
      </c>
      <c r="K209" s="79">
        <f t="shared" si="10"/>
        <v>3.9098030093715423</v>
      </c>
      <c r="M209" s="73">
        <v>42369</v>
      </c>
      <c r="N209" s="78">
        <v>3636.0687243652342</v>
      </c>
      <c r="O209" s="78">
        <v>11015.235008239746</v>
      </c>
      <c r="P209" s="79">
        <v>33.00945210560954</v>
      </c>
      <c r="Q209" s="79">
        <f t="shared" si="11"/>
        <v>18.212032791584466</v>
      </c>
      <c r="V209" s="73">
        <v>42369</v>
      </c>
      <c r="W209" s="78">
        <v>2594.1740036010742</v>
      </c>
      <c r="X209" s="78">
        <v>433458.29920196533</v>
      </c>
      <c r="Y209" s="80">
        <v>0.59848294712021333</v>
      </c>
      <c r="AA209" s="73">
        <v>42369</v>
      </c>
      <c r="AB209" s="78">
        <v>16474.969100952148</v>
      </c>
      <c r="AC209" s="78">
        <v>421375.93790435791</v>
      </c>
      <c r="AD209" s="80">
        <v>3.9098030093715423</v>
      </c>
      <c r="AF209" s="73">
        <v>42369</v>
      </c>
      <c r="AG209" s="78">
        <v>39255.519462585449</v>
      </c>
      <c r="AH209" s="78">
        <v>215547.1600112915</v>
      </c>
      <c r="AI209" s="80">
        <v>18.212032791584466</v>
      </c>
    </row>
    <row r="210" spans="1:35">
      <c r="A210" s="73">
        <v>42400</v>
      </c>
      <c r="B210" s="78">
        <v>765.97906982421875</v>
      </c>
      <c r="C210" s="78">
        <v>2594.1740036010742</v>
      </c>
      <c r="D210" s="79">
        <v>29.526896374758721</v>
      </c>
      <c r="E210" s="80">
        <f t="shared" si="9"/>
        <v>0.59454706199733598</v>
      </c>
      <c r="G210" s="73">
        <v>42400</v>
      </c>
      <c r="H210" s="78">
        <v>838.8957919311523</v>
      </c>
      <c r="I210" s="78">
        <v>4353.7540130615234</v>
      </c>
      <c r="J210" s="79">
        <v>19.268332326870436</v>
      </c>
      <c r="K210" s="79">
        <f t="shared" si="10"/>
        <v>3.7910584709149804</v>
      </c>
      <c r="M210" s="73">
        <v>42400</v>
      </c>
      <c r="N210" s="78">
        <v>4741.3812243652346</v>
      </c>
      <c r="O210" s="78">
        <v>14140.235008239746</v>
      </c>
      <c r="P210" s="79">
        <v>33.531134536323862</v>
      </c>
      <c r="Q210" s="79">
        <f t="shared" si="11"/>
        <v>20.171040597135569</v>
      </c>
      <c r="V210" s="73">
        <v>42400</v>
      </c>
      <c r="W210" s="78">
        <v>2594.1740036010742</v>
      </c>
      <c r="X210" s="78">
        <v>436327.78116607666</v>
      </c>
      <c r="Y210" s="80">
        <v>0.59454706199733598</v>
      </c>
      <c r="AA210" s="73">
        <v>42400</v>
      </c>
      <c r="AB210" s="78">
        <v>16117.269088745117</v>
      </c>
      <c r="AC210" s="78">
        <v>425139.02680206299</v>
      </c>
      <c r="AD210" s="80">
        <v>3.7910584709149804</v>
      </c>
      <c r="AF210" s="73">
        <v>42400</v>
      </c>
      <c r="AG210" s="78">
        <v>44289.133476257324</v>
      </c>
      <c r="AH210" s="78">
        <v>219567.91600799561</v>
      </c>
      <c r="AI210" s="80">
        <v>20.171040597135569</v>
      </c>
    </row>
    <row r="211" spans="1:35">
      <c r="A211" s="73">
        <v>42429</v>
      </c>
      <c r="B211" s="78">
        <v>765.97906982421875</v>
      </c>
      <c r="C211" s="78">
        <v>2594.1740036010742</v>
      </c>
      <c r="D211" s="79">
        <v>29.526896374758721</v>
      </c>
      <c r="E211" s="80">
        <f t="shared" si="9"/>
        <v>0.59899755433353274</v>
      </c>
      <c r="G211" s="73">
        <v>42429</v>
      </c>
      <c r="H211" s="78">
        <v>982.05125823974606</v>
      </c>
      <c r="I211" s="78">
        <v>4776.3030090332031</v>
      </c>
      <c r="J211" s="79">
        <v>20.560907806360643</v>
      </c>
      <c r="K211" s="79">
        <f t="shared" si="10"/>
        <v>3.9583224023794883</v>
      </c>
      <c r="M211" s="73">
        <v>42429</v>
      </c>
      <c r="N211" s="78">
        <v>4741.3812243652346</v>
      </c>
      <c r="O211" s="78">
        <v>14140.235008239746</v>
      </c>
      <c r="P211" s="79">
        <v>33.531134536323862</v>
      </c>
      <c r="Q211" s="79">
        <f t="shared" si="11"/>
        <v>20.339026528668704</v>
      </c>
      <c r="V211" s="73">
        <v>42429</v>
      </c>
      <c r="W211" s="78">
        <v>2594.1740036010742</v>
      </c>
      <c r="X211" s="78">
        <v>433085.90908813477</v>
      </c>
      <c r="Y211" s="80">
        <v>0.59899755433353274</v>
      </c>
      <c r="AA211" s="73">
        <v>42429</v>
      </c>
      <c r="AB211" s="78">
        <v>17111.218078613281</v>
      </c>
      <c r="AC211" s="78">
        <v>432284.59784698486</v>
      </c>
      <c r="AD211" s="80">
        <v>3.9583224023794883</v>
      </c>
      <c r="AF211" s="73">
        <v>42429</v>
      </c>
      <c r="AG211" s="78">
        <v>44998.504463195801</v>
      </c>
      <c r="AH211" s="78">
        <v>221242.17400360107</v>
      </c>
      <c r="AI211" s="80">
        <v>20.339026528668704</v>
      </c>
    </row>
    <row r="212" spans="1:35">
      <c r="A212" s="73">
        <v>42460</v>
      </c>
      <c r="B212" s="78">
        <v>765.97906982421875</v>
      </c>
      <c r="C212" s="78">
        <v>2594.1740036010742</v>
      </c>
      <c r="D212" s="79">
        <v>29.526896374758721</v>
      </c>
      <c r="E212" s="80">
        <f t="shared" si="9"/>
        <v>0.59583332621566309</v>
      </c>
      <c r="G212" s="73">
        <v>42460</v>
      </c>
      <c r="H212" s="78">
        <v>1190.2169149780273</v>
      </c>
      <c r="I212" s="78">
        <v>5088.6530151367188</v>
      </c>
      <c r="J212" s="79">
        <v>23.389626123801435</v>
      </c>
      <c r="K212" s="79">
        <f t="shared" si="10"/>
        <v>4.0336668236579127</v>
      </c>
      <c r="M212" s="73">
        <v>42460</v>
      </c>
      <c r="N212" s="78">
        <v>5209.4195233154296</v>
      </c>
      <c r="O212" s="78">
        <v>15798.428001403809</v>
      </c>
      <c r="P212" s="79">
        <v>32.974290371501098</v>
      </c>
      <c r="Q212" s="79">
        <f t="shared" si="11"/>
        <v>21.943374137351466</v>
      </c>
      <c r="V212" s="73">
        <v>42460</v>
      </c>
      <c r="W212" s="78">
        <v>2594.1740036010742</v>
      </c>
      <c r="X212" s="78">
        <v>435385.85195922852</v>
      </c>
      <c r="Y212" s="80">
        <v>0.59583332621566309</v>
      </c>
      <c r="AA212" s="73">
        <v>42460</v>
      </c>
      <c r="AB212" s="78">
        <v>17482.468086242676</v>
      </c>
      <c r="AC212" s="78">
        <v>433413.78578186035</v>
      </c>
      <c r="AD212" s="80">
        <v>4.0336668236579127</v>
      </c>
      <c r="AF212" s="73">
        <v>42460</v>
      </c>
      <c r="AG212" s="78">
        <v>47327.197456359863</v>
      </c>
      <c r="AH212" s="78">
        <v>215678.76097869873</v>
      </c>
      <c r="AI212" s="80">
        <v>21.943374137351466</v>
      </c>
    </row>
    <row r="213" spans="1:35">
      <c r="A213" s="73">
        <v>42490</v>
      </c>
      <c r="B213" s="78">
        <v>1415.5225756835937</v>
      </c>
      <c r="C213" s="78">
        <v>7209.7040328979492</v>
      </c>
      <c r="D213" s="79">
        <v>19.633573988953646</v>
      </c>
      <c r="E213" s="80">
        <f t="shared" si="9"/>
        <v>1.6030571419276531</v>
      </c>
      <c r="G213" s="73">
        <v>42490</v>
      </c>
      <c r="H213" s="78">
        <v>1595.6944979858399</v>
      </c>
      <c r="I213" s="78">
        <v>6485.0060119628906</v>
      </c>
      <c r="J213" s="79">
        <v>24.605906224948168</v>
      </c>
      <c r="K213" s="79">
        <f t="shared" si="10"/>
        <v>2.9452145319500866</v>
      </c>
      <c r="M213" s="73">
        <v>42490</v>
      </c>
      <c r="N213" s="78">
        <v>5246.2890005540849</v>
      </c>
      <c r="O213" s="78">
        <v>16487.43297958374</v>
      </c>
      <c r="P213" s="79">
        <v>31.819926164676598</v>
      </c>
      <c r="Q213" s="79">
        <f t="shared" si="11"/>
        <v>15.897663590471979</v>
      </c>
      <c r="V213" s="73">
        <v>42490</v>
      </c>
      <c r="W213" s="78">
        <v>7209.7040328979492</v>
      </c>
      <c r="X213" s="78">
        <v>449747.16398620605</v>
      </c>
      <c r="Y213" s="80">
        <v>1.6030571419276531</v>
      </c>
      <c r="AA213" s="73">
        <v>42490</v>
      </c>
      <c r="AB213" s="78">
        <v>12533.845985412598</v>
      </c>
      <c r="AC213" s="78">
        <v>425566.48588562012</v>
      </c>
      <c r="AD213" s="80">
        <v>2.9452145319500866</v>
      </c>
      <c r="AF213" s="73">
        <v>42490</v>
      </c>
      <c r="AG213" s="78">
        <v>35468.524761199951</v>
      </c>
      <c r="AH213" s="78">
        <v>223105.26675415039</v>
      </c>
      <c r="AI213" s="80">
        <v>15.897663590471979</v>
      </c>
    </row>
    <row r="214" spans="1:35">
      <c r="A214" s="73">
        <v>42521</v>
      </c>
      <c r="B214" s="78">
        <v>1476.9994653320311</v>
      </c>
      <c r="C214" s="78">
        <v>7274.2040328979492</v>
      </c>
      <c r="D214" s="79">
        <v>20.30461970343735</v>
      </c>
      <c r="E214" s="80">
        <f t="shared" si="9"/>
        <v>1.8548126128548441</v>
      </c>
      <c r="G214" s="73">
        <v>42521</v>
      </c>
      <c r="H214" s="78">
        <v>3025.9006179809571</v>
      </c>
      <c r="I214" s="78">
        <v>13588.301898956299</v>
      </c>
      <c r="J214" s="79">
        <v>22.268423534315005</v>
      </c>
      <c r="K214" s="79">
        <f t="shared" si="10"/>
        <v>4.5512786492256749</v>
      </c>
      <c r="M214" s="73">
        <v>42521</v>
      </c>
      <c r="N214" s="78">
        <v>6338.0987936449055</v>
      </c>
      <c r="O214" s="78">
        <v>19404.222016811371</v>
      </c>
      <c r="P214" s="79">
        <v>32.663503788782265</v>
      </c>
      <c r="Q214" s="79">
        <f t="shared" si="11"/>
        <v>19.015169966588186</v>
      </c>
      <c r="V214" s="73">
        <v>42521</v>
      </c>
      <c r="W214" s="78">
        <v>8332.0010299682617</v>
      </c>
      <c r="X214" s="78">
        <v>449209.85398864746</v>
      </c>
      <c r="Y214" s="80">
        <v>1.8548126128548441</v>
      </c>
      <c r="AA214" s="73">
        <v>42521</v>
      </c>
      <c r="AB214" s="78">
        <v>19411.84183883667</v>
      </c>
      <c r="AC214" s="78">
        <v>426514.02682495117</v>
      </c>
      <c r="AD214" s="80">
        <v>4.5512786492256749</v>
      </c>
      <c r="AF214" s="73">
        <v>42521</v>
      </c>
      <c r="AG214" s="78">
        <v>40142.373831272125</v>
      </c>
      <c r="AH214" s="78">
        <v>211107.09976196289</v>
      </c>
      <c r="AI214" s="80">
        <v>19.015169966588186</v>
      </c>
    </row>
    <row r="215" spans="1:35">
      <c r="A215" s="73">
        <v>42551</v>
      </c>
      <c r="B215" s="78">
        <v>1822.7479092407227</v>
      </c>
      <c r="C215" s="78">
        <v>7963.8010177612305</v>
      </c>
      <c r="D215" s="79">
        <v>22.887913763484892</v>
      </c>
      <c r="E215" s="80">
        <f t="shared" si="9"/>
        <v>2.0002848849981727</v>
      </c>
      <c r="G215" s="73">
        <v>42551</v>
      </c>
      <c r="H215" s="78">
        <v>3108.0546951293945</v>
      </c>
      <c r="I215" s="78">
        <v>13911.07190322876</v>
      </c>
      <c r="J215" s="79">
        <v>22.342309181854024</v>
      </c>
      <c r="K215" s="79">
        <f t="shared" si="10"/>
        <v>4.4553312955046414</v>
      </c>
      <c r="M215" s="73">
        <v>42551</v>
      </c>
      <c r="N215" s="78">
        <v>6605.8737936449052</v>
      </c>
      <c r="O215" s="78">
        <v>20279.222016811371</v>
      </c>
      <c r="P215" s="79">
        <v>32.574591807164346</v>
      </c>
      <c r="Q215" s="79">
        <f t="shared" si="11"/>
        <v>19.327531997218479</v>
      </c>
      <c r="V215" s="73">
        <v>42551</v>
      </c>
      <c r="W215" s="78">
        <v>9021.598014831543</v>
      </c>
      <c r="X215" s="78">
        <v>451015.6569442749</v>
      </c>
      <c r="Y215" s="80">
        <v>2.0002848849981727</v>
      </c>
      <c r="AA215" s="73">
        <v>42551</v>
      </c>
      <c r="AB215" s="78">
        <v>19317.311855316162</v>
      </c>
      <c r="AC215" s="78">
        <v>433577.45079040527</v>
      </c>
      <c r="AD215" s="80">
        <v>4.4553312955046414</v>
      </c>
      <c r="AF215" s="73">
        <v>42551</v>
      </c>
      <c r="AG215" s="78">
        <v>41134.673819065094</v>
      </c>
      <c r="AH215" s="78">
        <v>212829.41777038574</v>
      </c>
      <c r="AI215" s="80">
        <v>19.327531997218479</v>
      </c>
    </row>
    <row r="216" spans="1:35">
      <c r="A216" s="73">
        <v>42582</v>
      </c>
      <c r="B216" s="78">
        <v>1822.7479092407227</v>
      </c>
      <c r="C216" s="78">
        <v>7963.8010177612305</v>
      </c>
      <c r="D216" s="79">
        <v>22.887913763484892</v>
      </c>
      <c r="E216" s="80">
        <f t="shared" si="9"/>
        <v>1.9784304270451396</v>
      </c>
      <c r="G216" s="73">
        <v>42582</v>
      </c>
      <c r="H216" s="78">
        <v>3771.0656228637695</v>
      </c>
      <c r="I216" s="78">
        <v>16580.031925201416</v>
      </c>
      <c r="J216" s="79">
        <v>22.744622205050177</v>
      </c>
      <c r="K216" s="79">
        <f t="shared" si="10"/>
        <v>5.2046987270924143</v>
      </c>
      <c r="M216" s="73">
        <v>42582</v>
      </c>
      <c r="N216" s="78">
        <v>6829.6294607591626</v>
      </c>
      <c r="O216" s="78">
        <v>21650.732026576996</v>
      </c>
      <c r="P216" s="79">
        <v>31.544566033035579</v>
      </c>
      <c r="Q216" s="79">
        <f t="shared" si="11"/>
        <v>19.956289025856989</v>
      </c>
      <c r="V216" s="73">
        <v>42582</v>
      </c>
      <c r="W216" s="78">
        <v>9021.598014831543</v>
      </c>
      <c r="X216" s="78">
        <v>455997.73899078369</v>
      </c>
      <c r="Y216" s="80">
        <v>1.9784304270451396</v>
      </c>
      <c r="AA216" s="73">
        <v>42582</v>
      </c>
      <c r="AB216" s="78">
        <v>22811.271877288818</v>
      </c>
      <c r="AC216" s="78">
        <v>438282.2728729248</v>
      </c>
      <c r="AD216" s="80">
        <v>5.2046987270924143</v>
      </c>
      <c r="AF216" s="73">
        <v>42582</v>
      </c>
      <c r="AG216" s="78">
        <v>42587.334585666656</v>
      </c>
      <c r="AH216" s="78">
        <v>213403.07574462891</v>
      </c>
      <c r="AI216" s="80">
        <v>19.956289025856989</v>
      </c>
    </row>
    <row r="217" spans="1:35">
      <c r="A217" s="73">
        <v>42613</v>
      </c>
      <c r="B217" s="78">
        <v>1870.3084771728516</v>
      </c>
      <c r="C217" s="78">
        <v>8361.9010143280029</v>
      </c>
      <c r="D217" s="79">
        <v>22.367024842414466</v>
      </c>
      <c r="E217" s="80">
        <f t="shared" si="9"/>
        <v>2.1130085281042632</v>
      </c>
      <c r="G217" s="73">
        <v>42613</v>
      </c>
      <c r="H217" s="78">
        <v>3935.7000857543944</v>
      </c>
      <c r="I217" s="78">
        <v>16865.510921478271</v>
      </c>
      <c r="J217" s="79">
        <v>23.335789257011303</v>
      </c>
      <c r="K217" s="79">
        <f t="shared" si="10"/>
        <v>5.4353927228175376</v>
      </c>
      <c r="M217" s="73">
        <v>42613</v>
      </c>
      <c r="N217" s="78">
        <v>7382.4758674001696</v>
      </c>
      <c r="O217" s="78">
        <v>24555.302033901215</v>
      </c>
      <c r="P217" s="79">
        <v>30.064691760695403</v>
      </c>
      <c r="Q217" s="79">
        <f t="shared" si="11"/>
        <v>21.651289162298234</v>
      </c>
      <c r="V217" s="73">
        <v>42613</v>
      </c>
      <c r="W217" s="78">
        <v>9419.6980113983154</v>
      </c>
      <c r="X217" s="78">
        <v>445795.55104064941</v>
      </c>
      <c r="Y217" s="80">
        <v>2.1130085281042632</v>
      </c>
      <c r="AA217" s="73">
        <v>42613</v>
      </c>
      <c r="AB217" s="78">
        <v>24489.443894386292</v>
      </c>
      <c r="AC217" s="78">
        <v>450555.18788146973</v>
      </c>
      <c r="AD217" s="80">
        <v>5.4353927228175376</v>
      </c>
      <c r="AF217" s="73">
        <v>42613</v>
      </c>
      <c r="AG217" s="78">
        <v>45794.231599330902</v>
      </c>
      <c r="AH217" s="78">
        <v>211508.10585021973</v>
      </c>
      <c r="AI217" s="80">
        <v>21.651289162298234</v>
      </c>
    </row>
    <row r="218" spans="1:35">
      <c r="A218" s="73">
        <v>42643</v>
      </c>
      <c r="B218" s="78">
        <v>1927.272446899414</v>
      </c>
      <c r="C218" s="78">
        <v>8433.7600126266479</v>
      </c>
      <c r="D218" s="79">
        <v>22.85187679058911</v>
      </c>
      <c r="E218" s="80">
        <f t="shared" si="9"/>
        <v>2.0722728206152263</v>
      </c>
      <c r="G218" s="73">
        <v>42643</v>
      </c>
      <c r="H218" s="78">
        <v>5009.482118225098</v>
      </c>
      <c r="I218" s="78">
        <v>19956.376956939697</v>
      </c>
      <c r="J218" s="79">
        <v>25.102162226310742</v>
      </c>
      <c r="K218" s="79">
        <f t="shared" si="10"/>
        <v>5.9184645479236417</v>
      </c>
      <c r="M218" s="73">
        <v>42643</v>
      </c>
      <c r="N218" s="78">
        <v>5704.1963398122789</v>
      </c>
      <c r="O218" s="78">
        <v>20390.880052089691</v>
      </c>
      <c r="P218" s="79">
        <v>27.974252828914576</v>
      </c>
      <c r="Q218" s="79">
        <f t="shared" si="11"/>
        <v>20.592225922279638</v>
      </c>
      <c r="V218" s="73">
        <v>42643</v>
      </c>
      <c r="W218" s="78">
        <v>9491.5570096969604</v>
      </c>
      <c r="X218" s="78">
        <v>458026.41984558105</v>
      </c>
      <c r="Y218" s="80">
        <v>2.0722728206152263</v>
      </c>
      <c r="AA218" s="73">
        <v>42643</v>
      </c>
      <c r="AB218" s="78">
        <v>26625.309929847717</v>
      </c>
      <c r="AC218" s="78">
        <v>449868.53793334961</v>
      </c>
      <c r="AD218" s="80">
        <v>5.9184645479236417</v>
      </c>
      <c r="AF218" s="73">
        <v>42643</v>
      </c>
      <c r="AG218" s="78">
        <v>43174.470933437347</v>
      </c>
      <c r="AH218" s="78">
        <v>209663.93383789063</v>
      </c>
      <c r="AI218" s="80">
        <v>20.592225922279638</v>
      </c>
    </row>
    <row r="219" spans="1:35">
      <c r="A219" s="73">
        <v>42674</v>
      </c>
      <c r="B219" s="78">
        <v>1927.272446899414</v>
      </c>
      <c r="C219" s="78">
        <v>8433.7600126266479</v>
      </c>
      <c r="D219" s="79">
        <v>22.85187679058911</v>
      </c>
      <c r="E219" s="80">
        <f t="shared" si="9"/>
        <v>2.0374130085688811</v>
      </c>
      <c r="G219" s="73">
        <v>42674</v>
      </c>
      <c r="H219" s="78">
        <v>6129.360741271973</v>
      </c>
      <c r="I219" s="78">
        <v>22387.87495803833</v>
      </c>
      <c r="J219" s="79">
        <v>27.378037231136293</v>
      </c>
      <c r="K219" s="79">
        <f t="shared" si="10"/>
        <v>6.4188579760512603</v>
      </c>
      <c r="M219" s="73">
        <v>42674</v>
      </c>
      <c r="N219" s="78">
        <v>5314.1963398122789</v>
      </c>
      <c r="O219" s="78">
        <v>19790.880052089691</v>
      </c>
      <c r="P219" s="79">
        <v>26.851743458730933</v>
      </c>
      <c r="Q219" s="79">
        <f t="shared" si="11"/>
        <v>20.345987907536802</v>
      </c>
      <c r="V219" s="73">
        <v>42674</v>
      </c>
      <c r="W219" s="78">
        <v>9491.5570096969604</v>
      </c>
      <c r="X219" s="78">
        <v>465863.17893218994</v>
      </c>
      <c r="Y219" s="80">
        <v>2.0374130085688811</v>
      </c>
      <c r="AA219" s="73">
        <v>42674</v>
      </c>
      <c r="AB219" s="78">
        <v>29326.80793094635</v>
      </c>
      <c r="AC219" s="78">
        <v>456885.13502502441</v>
      </c>
      <c r="AD219" s="80">
        <v>6.4188579760512603</v>
      </c>
      <c r="AF219" s="73">
        <v>42674</v>
      </c>
      <c r="AG219" s="78">
        <v>41916.140763759613</v>
      </c>
      <c r="AH219" s="78">
        <v>206016.73880004883</v>
      </c>
      <c r="AI219" s="80">
        <v>20.345987907536802</v>
      </c>
    </row>
    <row r="220" spans="1:35">
      <c r="A220" s="73">
        <v>42704</v>
      </c>
      <c r="B220" s="78">
        <v>1927.272446899414</v>
      </c>
      <c r="C220" s="78">
        <v>8433.7600126266479</v>
      </c>
      <c r="D220" s="79">
        <v>22.85187679058911</v>
      </c>
      <c r="E220" s="80">
        <f t="shared" si="9"/>
        <v>1.9883937936110909</v>
      </c>
      <c r="G220" s="73">
        <v>42704</v>
      </c>
      <c r="H220" s="78">
        <v>6129.360741271973</v>
      </c>
      <c r="I220" s="78">
        <v>22387.87495803833</v>
      </c>
      <c r="J220" s="79">
        <v>27.378037231136293</v>
      </c>
      <c r="K220" s="79">
        <f t="shared" si="10"/>
        <v>6.4084626821346191</v>
      </c>
      <c r="M220" s="73">
        <v>42704</v>
      </c>
      <c r="N220" s="78">
        <v>5314.1963398122789</v>
      </c>
      <c r="O220" s="78">
        <v>19790.880052089691</v>
      </c>
      <c r="P220" s="79">
        <v>26.851743458730933</v>
      </c>
      <c r="Q220" s="79">
        <f t="shared" si="11"/>
        <v>20.715891594294227</v>
      </c>
      <c r="V220" s="73">
        <v>42704</v>
      </c>
      <c r="W220" s="78">
        <v>9491.5570096969604</v>
      </c>
      <c r="X220" s="78">
        <v>477347.94989776611</v>
      </c>
      <c r="Y220" s="80">
        <v>1.9883937936110909</v>
      </c>
      <c r="AA220" s="73">
        <v>42704</v>
      </c>
      <c r="AB220" s="78">
        <v>29535.304924964905</v>
      </c>
      <c r="AC220" s="78">
        <v>460879.72092437744</v>
      </c>
      <c r="AD220" s="80">
        <v>6.4084626821346191</v>
      </c>
      <c r="AF220" s="73">
        <v>42704</v>
      </c>
      <c r="AG220" s="78">
        <v>41914.843766689301</v>
      </c>
      <c r="AH220" s="78">
        <v>202331.83580780029</v>
      </c>
      <c r="AI220" s="80">
        <v>20.715891594294227</v>
      </c>
    </row>
    <row r="221" spans="1:35">
      <c r="A221" s="73">
        <v>42735</v>
      </c>
      <c r="B221" s="78">
        <v>1562.1443594360351</v>
      </c>
      <c r="C221" s="78">
        <v>7387.5630311965942</v>
      </c>
      <c r="D221" s="79">
        <v>21.145597713878431</v>
      </c>
      <c r="E221" s="80">
        <f t="shared" si="9"/>
        <v>1.763888765823876</v>
      </c>
      <c r="G221" s="73">
        <v>42735</v>
      </c>
      <c r="H221" s="78">
        <v>6896.3723638916017</v>
      </c>
      <c r="I221" s="78">
        <v>24541.762941360474</v>
      </c>
      <c r="J221" s="79">
        <v>28.100558139892541</v>
      </c>
      <c r="K221" s="79">
        <f t="shared" si="10"/>
        <v>6.910598934513974</v>
      </c>
      <c r="M221" s="73">
        <v>42735</v>
      </c>
      <c r="N221" s="78">
        <v>5745.8420111989972</v>
      </c>
      <c r="O221" s="78">
        <v>20921.477555751801</v>
      </c>
      <c r="P221" s="79">
        <v>27.463844252335477</v>
      </c>
      <c r="Q221" s="79">
        <f t="shared" si="11"/>
        <v>19.495042650550182</v>
      </c>
      <c r="V221" s="73">
        <v>42735</v>
      </c>
      <c r="W221" s="78">
        <v>8445.3600282669067</v>
      </c>
      <c r="X221" s="78">
        <v>478792.09799957275</v>
      </c>
      <c r="Y221" s="80">
        <v>1.763888765823876</v>
      </c>
      <c r="AA221" s="73">
        <v>42735</v>
      </c>
      <c r="AB221" s="78">
        <v>32128.188925743103</v>
      </c>
      <c r="AC221" s="78">
        <v>464911.78594207764</v>
      </c>
      <c r="AD221" s="80">
        <v>6.910598934513974</v>
      </c>
      <c r="AF221" s="73">
        <v>42735</v>
      </c>
      <c r="AG221" s="78">
        <v>38905.587342739105</v>
      </c>
      <c r="AH221" s="78">
        <v>199566.56694793701</v>
      </c>
      <c r="AI221" s="80">
        <v>19.495042650550182</v>
      </c>
    </row>
    <row r="222" spans="1:35">
      <c r="A222" s="73">
        <v>42766</v>
      </c>
      <c r="B222" s="78">
        <v>1562.1443594360351</v>
      </c>
      <c r="C222" s="78">
        <v>7387.5630311965942</v>
      </c>
      <c r="D222" s="79">
        <v>21.145597713878431</v>
      </c>
      <c r="E222" s="80">
        <f t="shared" si="9"/>
        <v>1.7188527278410408</v>
      </c>
      <c r="G222" s="73">
        <v>42766</v>
      </c>
      <c r="H222" s="78">
        <v>7660.1770220947265</v>
      </c>
      <c r="I222" s="78">
        <v>25239.633943557739</v>
      </c>
      <c r="J222" s="79">
        <v>30.349794451158985</v>
      </c>
      <c r="K222" s="79">
        <f t="shared" si="10"/>
        <v>7.6399588397999594</v>
      </c>
      <c r="M222" s="73">
        <v>42766</v>
      </c>
      <c r="N222" s="78">
        <v>6003.2136469411853</v>
      </c>
      <c r="O222" s="78">
        <v>21315.074525356293</v>
      </c>
      <c r="P222" s="79">
        <v>28.164169164878103</v>
      </c>
      <c r="Q222" s="79">
        <f t="shared" si="11"/>
        <v>17.220259606509604</v>
      </c>
      <c r="V222" s="73">
        <v>42766</v>
      </c>
      <c r="W222" s="78">
        <v>8445.3600282669067</v>
      </c>
      <c r="X222" s="78">
        <v>491337.03495788574</v>
      </c>
      <c r="Y222" s="80">
        <v>1.7188527278410408</v>
      </c>
      <c r="AA222" s="73">
        <v>42766</v>
      </c>
      <c r="AB222" s="78">
        <v>34695.145895957947</v>
      </c>
      <c r="AC222" s="78">
        <v>454127.39287567139</v>
      </c>
      <c r="AD222" s="80">
        <v>7.6399588397999594</v>
      </c>
      <c r="AF222" s="73">
        <v>42766</v>
      </c>
      <c r="AG222" s="78">
        <v>33588.449204921722</v>
      </c>
      <c r="AH222" s="78">
        <v>195051.93285369873</v>
      </c>
      <c r="AI222" s="80">
        <v>17.220259606509604</v>
      </c>
    </row>
    <row r="223" spans="1:35">
      <c r="A223" s="73">
        <v>42794</v>
      </c>
      <c r="B223" s="78">
        <v>1562.1443594360351</v>
      </c>
      <c r="C223" s="78">
        <v>7387.5630311965942</v>
      </c>
      <c r="D223" s="79">
        <v>21.145597713878431</v>
      </c>
      <c r="E223" s="80">
        <f t="shared" si="9"/>
        <v>1.7155880350570203</v>
      </c>
      <c r="G223" s="73">
        <v>42794</v>
      </c>
      <c r="H223" s="78">
        <v>7587.9528826904298</v>
      </c>
      <c r="I223" s="78">
        <v>24463.93992805481</v>
      </c>
      <c r="J223" s="79">
        <v>31.016888142325353</v>
      </c>
      <c r="K223" s="79">
        <f t="shared" si="10"/>
        <v>7.3891543910499502</v>
      </c>
      <c r="M223" s="73">
        <v>42794</v>
      </c>
      <c r="N223" s="78">
        <v>6636.7071930837628</v>
      </c>
      <c r="O223" s="78">
        <v>22503.868577480316</v>
      </c>
      <c r="P223" s="79">
        <v>29.491405756453513</v>
      </c>
      <c r="Q223" s="79">
        <f t="shared" si="11"/>
        <v>17.180155528425622</v>
      </c>
      <c r="V223" s="73">
        <v>42794</v>
      </c>
      <c r="W223" s="78">
        <v>8445.3600282669067</v>
      </c>
      <c r="X223" s="78">
        <v>492272.02893066406</v>
      </c>
      <c r="Y223" s="80">
        <v>1.7155880350570203</v>
      </c>
      <c r="AA223" s="73">
        <v>42794</v>
      </c>
      <c r="AB223" s="78">
        <v>34219.451880455017</v>
      </c>
      <c r="AC223" s="78">
        <v>463103.76085662842</v>
      </c>
      <c r="AD223" s="80">
        <v>7.3891543910499502</v>
      </c>
      <c r="AF223" s="73">
        <v>42794</v>
      </c>
      <c r="AG223" s="78">
        <v>33819.756501674652</v>
      </c>
      <c r="AH223" s="78">
        <v>196853.61081695557</v>
      </c>
      <c r="AI223" s="80">
        <v>17.180155528425622</v>
      </c>
    </row>
    <row r="224" spans="1:35">
      <c r="A224" s="73">
        <v>42825</v>
      </c>
      <c r="B224" s="78">
        <v>1136.4150918579101</v>
      </c>
      <c r="C224" s="78">
        <v>3632.8569765090942</v>
      </c>
      <c r="D224" s="79">
        <v>31.28158083861371</v>
      </c>
      <c r="E224" s="80">
        <f t="shared" si="9"/>
        <v>1.1229443520462168</v>
      </c>
      <c r="G224" s="73">
        <v>42825</v>
      </c>
      <c r="H224" s="78">
        <v>7461.1609078979491</v>
      </c>
      <c r="I224" s="78">
        <v>25772.961982727051</v>
      </c>
      <c r="J224" s="79">
        <v>28.949567041996932</v>
      </c>
      <c r="K224" s="79">
        <f t="shared" si="10"/>
        <v>8.0210178250454103</v>
      </c>
      <c r="M224" s="73">
        <v>42825</v>
      </c>
      <c r="N224" s="78">
        <v>6874.8509305715561</v>
      </c>
      <c r="O224" s="78">
        <v>23832.382564067841</v>
      </c>
      <c r="P224" s="79">
        <v>28.846679143766309</v>
      </c>
      <c r="Q224" s="79">
        <f t="shared" si="11"/>
        <v>18.034127169899438</v>
      </c>
      <c r="V224" s="73">
        <v>42825</v>
      </c>
      <c r="W224" s="78">
        <v>5690.6539735794067</v>
      </c>
      <c r="X224" s="78">
        <v>506761.88568115234</v>
      </c>
      <c r="Y224" s="80">
        <v>1.1229443520462168</v>
      </c>
      <c r="AA224" s="73">
        <v>42825</v>
      </c>
      <c r="AB224" s="78">
        <v>37575.668942451477</v>
      </c>
      <c r="AC224" s="78">
        <v>468465.0970993042</v>
      </c>
      <c r="AD224" s="80">
        <v>8.0210178250454103</v>
      </c>
      <c r="AF224" s="73">
        <v>42825</v>
      </c>
      <c r="AG224" s="78">
        <v>35495.550487041473</v>
      </c>
      <c r="AH224" s="78">
        <v>196824.33284759521</v>
      </c>
      <c r="AI224" s="80">
        <v>18.034127169899438</v>
      </c>
    </row>
    <row r="225" spans="1:35">
      <c r="A225" s="73">
        <v>42855</v>
      </c>
      <c r="B225" s="78">
        <v>1136.4150918579101</v>
      </c>
      <c r="C225" s="78">
        <v>3632.8569765090942</v>
      </c>
      <c r="D225" s="79">
        <v>31.28158083861371</v>
      </c>
      <c r="E225" s="80">
        <f t="shared" si="9"/>
        <v>1.11291325381521</v>
      </c>
      <c r="G225" s="73">
        <v>42855</v>
      </c>
      <c r="H225" s="78">
        <v>7623.5711227416996</v>
      </c>
      <c r="I225" s="78">
        <v>25327.601997375488</v>
      </c>
      <c r="J225" s="79">
        <v>30.099853604504972</v>
      </c>
      <c r="K225" s="79">
        <f t="shared" si="10"/>
        <v>8.0883901986989954</v>
      </c>
      <c r="M225" s="73">
        <v>42855</v>
      </c>
      <c r="N225" s="78">
        <v>6985.3269461965565</v>
      </c>
      <c r="O225" s="78">
        <v>24731.405574321747</v>
      </c>
      <c r="P225" s="79">
        <v>28.244763223038635</v>
      </c>
      <c r="Q225" s="79">
        <f t="shared" si="11"/>
        <v>20.234959583523825</v>
      </c>
      <c r="V225" s="73">
        <v>42855</v>
      </c>
      <c r="W225" s="78">
        <v>5690.6539735794067</v>
      </c>
      <c r="X225" s="78">
        <v>511329.51773834229</v>
      </c>
      <c r="Y225" s="80">
        <v>1.11291325381521</v>
      </c>
      <c r="AA225" s="73">
        <v>42855</v>
      </c>
      <c r="AB225" s="78">
        <v>37067.063957214355</v>
      </c>
      <c r="AC225" s="78">
        <v>458274.92302703857</v>
      </c>
      <c r="AD225" s="80">
        <v>8.0883901986989954</v>
      </c>
      <c r="AF225" s="73">
        <v>42855</v>
      </c>
      <c r="AG225" s="78">
        <v>38633.591899394989</v>
      </c>
      <c r="AH225" s="78">
        <v>190924.9768447876</v>
      </c>
      <c r="AI225" s="80">
        <v>20.234959583523825</v>
      </c>
    </row>
    <row r="226" spans="1:35">
      <c r="A226" s="73">
        <v>42886</v>
      </c>
      <c r="B226" s="78">
        <v>3238.5367031860351</v>
      </c>
      <c r="C226" s="78">
        <v>7861.8219118118286</v>
      </c>
      <c r="D226" s="79">
        <v>41.193208641884446</v>
      </c>
      <c r="E226" s="80">
        <f t="shared" si="9"/>
        <v>1.9030943052094511</v>
      </c>
      <c r="G226" s="73">
        <v>42886</v>
      </c>
      <c r="H226" s="78">
        <v>6456.5820825195315</v>
      </c>
      <c r="I226" s="78">
        <v>21370.890991210938</v>
      </c>
      <c r="J226" s="79">
        <v>30.212039756203364</v>
      </c>
      <c r="K226" s="79">
        <f t="shared" si="10"/>
        <v>7.4646382782882075</v>
      </c>
      <c r="M226" s="73">
        <v>42886</v>
      </c>
      <c r="N226" s="78">
        <v>8173.3398882341389</v>
      </c>
      <c r="O226" s="78">
        <v>28003.265594482422</v>
      </c>
      <c r="P226" s="79">
        <v>29.187095557328711</v>
      </c>
      <c r="Q226" s="79">
        <f t="shared" si="11"/>
        <v>20.726617375834604</v>
      </c>
      <c r="V226" s="73">
        <v>42886</v>
      </c>
      <c r="W226" s="78">
        <v>9919.6189088821411</v>
      </c>
      <c r="X226" s="78">
        <v>521236.32978820801</v>
      </c>
      <c r="Y226" s="80">
        <v>1.9030943052094511</v>
      </c>
      <c r="AA226" s="73">
        <v>42886</v>
      </c>
      <c r="AB226" s="78">
        <v>33031.6389503479</v>
      </c>
      <c r="AC226" s="78">
        <v>442508.23307037354</v>
      </c>
      <c r="AD226" s="80">
        <v>7.4646382782882075</v>
      </c>
      <c r="AF226" s="73">
        <v>42886</v>
      </c>
      <c r="AG226" s="78">
        <v>41546.184906482697</v>
      </c>
      <c r="AH226" s="78">
        <v>200448.45790863037</v>
      </c>
      <c r="AI226" s="80">
        <v>20.726617375834604</v>
      </c>
    </row>
    <row r="227" spans="1:35">
      <c r="A227" s="73">
        <v>42916</v>
      </c>
      <c r="B227" s="78">
        <v>3238.5367031860351</v>
      </c>
      <c r="C227" s="78">
        <v>7861.8219118118286</v>
      </c>
      <c r="D227" s="79">
        <v>41.193208641884446</v>
      </c>
      <c r="E227" s="80">
        <f t="shared" si="9"/>
        <v>1.9763172262120192</v>
      </c>
      <c r="G227" s="73">
        <v>42916</v>
      </c>
      <c r="H227" s="78">
        <v>7919.6268774414066</v>
      </c>
      <c r="I227" s="78">
        <v>22458.585998535156</v>
      </c>
      <c r="J227" s="79">
        <v>35.263247997705456</v>
      </c>
      <c r="K227" s="79">
        <f t="shared" si="10"/>
        <v>7.4741150180546914</v>
      </c>
      <c r="M227" s="73">
        <v>42916</v>
      </c>
      <c r="N227" s="78">
        <v>8811.0750627946854</v>
      </c>
      <c r="O227" s="78">
        <v>30334.901596069336</v>
      </c>
      <c r="P227" s="79">
        <v>29.045998500738126</v>
      </c>
      <c r="Q227" s="79">
        <f t="shared" si="11"/>
        <v>22.832254787844285</v>
      </c>
      <c r="V227" s="73">
        <v>42916</v>
      </c>
      <c r="W227" s="78">
        <v>9919.6189088821411</v>
      </c>
      <c r="X227" s="78">
        <v>501924.42677307129</v>
      </c>
      <c r="Y227" s="80">
        <v>1.9763172262120192</v>
      </c>
      <c r="AA227" s="73">
        <v>42916</v>
      </c>
      <c r="AB227" s="78">
        <v>33077.86100769043</v>
      </c>
      <c r="AC227" s="78">
        <v>442565.58706665039</v>
      </c>
      <c r="AD227" s="80">
        <v>7.4741150180546914</v>
      </c>
      <c r="AF227" s="73">
        <v>42916</v>
      </c>
      <c r="AG227" s="78">
        <v>46046.5438580513</v>
      </c>
      <c r="AH227" s="78">
        <v>201673.22187805176</v>
      </c>
      <c r="AI227" s="80">
        <v>22.832254787844285</v>
      </c>
    </row>
    <row r="228" spans="1:35">
      <c r="A228" s="73">
        <v>42947</v>
      </c>
      <c r="B228" s="78">
        <v>3238.5367031860351</v>
      </c>
      <c r="C228" s="78">
        <v>7861.8219118118286</v>
      </c>
      <c r="D228" s="79">
        <v>41.193208641884446</v>
      </c>
      <c r="E228" s="80">
        <f t="shared" si="9"/>
        <v>1.7905712751216982</v>
      </c>
      <c r="G228" s="73">
        <v>42947</v>
      </c>
      <c r="H228" s="78">
        <v>7493.8976098632811</v>
      </c>
      <c r="I228" s="78">
        <v>18703.879943847656</v>
      </c>
      <c r="J228" s="79">
        <v>40.066005729085532</v>
      </c>
      <c r="K228" s="79">
        <f t="shared" si="10"/>
        <v>6.7116197697507181</v>
      </c>
      <c r="M228" s="73">
        <v>42947</v>
      </c>
      <c r="N228" s="78">
        <v>9854.8330978822705</v>
      </c>
      <c r="O228" s="78">
        <v>34476.992630004883</v>
      </c>
      <c r="P228" s="79">
        <v>28.583795586932187</v>
      </c>
      <c r="Q228" s="79">
        <f t="shared" si="11"/>
        <v>24.040467777116906</v>
      </c>
      <c r="V228" s="73">
        <v>42947</v>
      </c>
      <c r="W228" s="78">
        <v>8919.6189088821411</v>
      </c>
      <c r="X228" s="78">
        <v>498143.7507019043</v>
      </c>
      <c r="Y228" s="80">
        <v>1.7905712751216982</v>
      </c>
      <c r="AA228" s="73">
        <v>42947</v>
      </c>
      <c r="AB228" s="78">
        <v>29514.206924438477</v>
      </c>
      <c r="AC228" s="78">
        <v>439747.89897155762</v>
      </c>
      <c r="AD228" s="80">
        <v>6.7116197697507181</v>
      </c>
      <c r="AF228" s="73">
        <v>42947</v>
      </c>
      <c r="AG228" s="78">
        <v>49867.0829205513</v>
      </c>
      <c r="AH228" s="78">
        <v>207429.75296020508</v>
      </c>
      <c r="AI228" s="80">
        <v>24.040467777116906</v>
      </c>
    </row>
    <row r="229" spans="1:35">
      <c r="A229" s="73">
        <v>42978</v>
      </c>
      <c r="B229" s="78">
        <v>3243.2347033691408</v>
      </c>
      <c r="C229" s="78">
        <v>7869.9219121932983</v>
      </c>
      <c r="D229" s="79">
        <v>41.210506782084082</v>
      </c>
      <c r="E229" s="80">
        <f t="shared" si="9"/>
        <v>1.8051219291208995</v>
      </c>
      <c r="G229" s="73">
        <v>42978</v>
      </c>
      <c r="H229" s="78">
        <v>7345.3489883422853</v>
      </c>
      <c r="I229" s="78">
        <v>17949.729940414429</v>
      </c>
      <c r="J229" s="79">
        <v>40.921779952822476</v>
      </c>
      <c r="K229" s="79">
        <f t="shared" si="10"/>
        <v>6.5054190877813847</v>
      </c>
      <c r="M229" s="73">
        <v>42978</v>
      </c>
      <c r="N229" s="78">
        <v>9479.0095737123484</v>
      </c>
      <c r="O229" s="78">
        <v>31113.558616638184</v>
      </c>
      <c r="P229" s="79">
        <v>30.46584831554236</v>
      </c>
      <c r="Q229" s="79">
        <f t="shared" si="11"/>
        <v>22.056968008314165</v>
      </c>
      <c r="V229" s="73">
        <v>42978</v>
      </c>
      <c r="W229" s="78">
        <v>8927.7189092636108</v>
      </c>
      <c r="X229" s="78">
        <v>494577.05683135986</v>
      </c>
      <c r="Y229" s="80">
        <v>1.8051219291208995</v>
      </c>
      <c r="AA229" s="73">
        <v>42978</v>
      </c>
      <c r="AB229" s="78">
        <v>28760.056921005249</v>
      </c>
      <c r="AC229" s="78">
        <v>442093.83796691895</v>
      </c>
      <c r="AD229" s="80">
        <v>6.5054190877813847</v>
      </c>
      <c r="AF229" s="73">
        <v>42978</v>
      </c>
      <c r="AG229" s="78">
        <v>44618.198864459991</v>
      </c>
      <c r="AH229" s="78">
        <v>202286.18388366699</v>
      </c>
      <c r="AI229" s="80">
        <v>22.056968008314165</v>
      </c>
    </row>
    <row r="230" spans="1:35">
      <c r="A230" s="73">
        <v>43008</v>
      </c>
      <c r="B230" s="78">
        <v>1136.4150918579101</v>
      </c>
      <c r="C230" s="78">
        <v>3632.8569765090942</v>
      </c>
      <c r="D230" s="79">
        <v>31.28158083861371</v>
      </c>
      <c r="E230" s="80">
        <f t="shared" si="9"/>
        <v>0.93855544061342377</v>
      </c>
      <c r="G230" s="73">
        <v>43008</v>
      </c>
      <c r="H230" s="78">
        <v>8160.9320764160157</v>
      </c>
      <c r="I230" s="78">
        <v>18653.834915161133</v>
      </c>
      <c r="J230" s="79">
        <v>43.749352953601608</v>
      </c>
      <c r="K230" s="79">
        <f t="shared" si="10"/>
        <v>6.4711559131680083</v>
      </c>
      <c r="M230" s="73">
        <v>43008</v>
      </c>
      <c r="N230" s="78">
        <v>9638.0594510316841</v>
      </c>
      <c r="O230" s="78">
        <v>32868.205547332764</v>
      </c>
      <c r="P230" s="79">
        <v>29.323351520216498</v>
      </c>
      <c r="Q230" s="79">
        <f t="shared" si="11"/>
        <v>23.881743162640142</v>
      </c>
      <c r="V230" s="73">
        <v>43008</v>
      </c>
      <c r="W230" s="78">
        <v>4690.6539735794067</v>
      </c>
      <c r="X230" s="78">
        <v>499773.77687072754</v>
      </c>
      <c r="Y230" s="80">
        <v>0.93855544061342377</v>
      </c>
      <c r="AA230" s="73">
        <v>43008</v>
      </c>
      <c r="AB230" s="78">
        <v>28164.161895751953</v>
      </c>
      <c r="AC230" s="78">
        <v>435226.13693237305</v>
      </c>
      <c r="AD230" s="80">
        <v>6.4711559131680083</v>
      </c>
      <c r="AF230" s="73">
        <v>43008</v>
      </c>
      <c r="AG230" s="78">
        <v>48827.715759754181</v>
      </c>
      <c r="AH230" s="78">
        <v>204456.24687957764</v>
      </c>
      <c r="AI230" s="80">
        <v>23.881743162640142</v>
      </c>
    </row>
    <row r="231" spans="1:35">
      <c r="A231" s="73">
        <v>43039</v>
      </c>
      <c r="B231" s="78">
        <v>1136.4150918579101</v>
      </c>
      <c r="C231" s="78">
        <v>3632.8569765090942</v>
      </c>
      <c r="D231" s="79">
        <v>31.28158083861371</v>
      </c>
      <c r="E231" s="80">
        <f t="shared" ref="E231:E232" si="12">VLOOKUP(A231,V:Y, 4, FALSE)</f>
        <v>0.73545504971059306</v>
      </c>
      <c r="G231" s="73">
        <v>43039</v>
      </c>
      <c r="H231" s="78">
        <v>7245.3257678222653</v>
      </c>
      <c r="I231" s="78">
        <v>17399.395919799805</v>
      </c>
      <c r="J231" s="79">
        <v>41.641248933116003</v>
      </c>
      <c r="K231" s="79">
        <f t="shared" ref="K231:K232" si="13">VLOOKUP(G231,AA:AD, 4, FALSE)</f>
        <v>6.3784599213779742</v>
      </c>
      <c r="M231" s="73">
        <v>43039</v>
      </c>
      <c r="N231" s="78">
        <v>10399.143586773873</v>
      </c>
      <c r="O231" s="78">
        <v>33545.644542694092</v>
      </c>
      <c r="P231" s="79">
        <v>30.999981453743455</v>
      </c>
      <c r="Q231" s="79">
        <f t="shared" ref="Q231:Q232" si="14">VLOOKUP(M231,AF:AI, 4, FALSE)</f>
        <v>23.908259454410764</v>
      </c>
      <c r="V231" s="73">
        <v>43039</v>
      </c>
      <c r="W231" s="78">
        <v>3632.8569765090942</v>
      </c>
      <c r="X231" s="78">
        <v>493960.43686676025</v>
      </c>
      <c r="Y231" s="80">
        <v>0.73545504971059306</v>
      </c>
      <c r="AA231" s="73">
        <v>43039</v>
      </c>
      <c r="AB231" s="78">
        <v>27886.269897460938</v>
      </c>
      <c r="AC231" s="78">
        <v>437194.40493774414</v>
      </c>
      <c r="AD231" s="80">
        <v>6.3784599213779742</v>
      </c>
      <c r="AF231" s="73">
        <v>43039</v>
      </c>
      <c r="AG231" s="78">
        <v>49140.757217884064</v>
      </c>
      <c r="AH231" s="78">
        <v>205538.83193206787</v>
      </c>
      <c r="AI231" s="80">
        <v>23.908259454410764</v>
      </c>
    </row>
    <row r="232" spans="1:35">
      <c r="A232" s="73">
        <v>43069</v>
      </c>
      <c r="B232" s="78">
        <v>1136.4150918579101</v>
      </c>
      <c r="C232" s="78">
        <v>3632.8569765090942</v>
      </c>
      <c r="D232" s="79">
        <v>31.28158083861371</v>
      </c>
      <c r="E232" s="80">
        <f t="shared" si="12"/>
        <v>0.72185314816438673</v>
      </c>
      <c r="G232" s="73">
        <v>43069</v>
      </c>
      <c r="H232" s="78">
        <v>5650.2183850097654</v>
      </c>
      <c r="I232" s="78">
        <v>10802.439971923828</v>
      </c>
      <c r="J232" s="79">
        <v>52.305019974144848</v>
      </c>
      <c r="K232" s="79">
        <f t="shared" si="13"/>
        <v>5.0293879384306743</v>
      </c>
      <c r="M232" s="73">
        <v>43069</v>
      </c>
      <c r="N232" s="78">
        <v>11540.492132496835</v>
      </c>
      <c r="O232" s="78">
        <v>37800.891506195068</v>
      </c>
      <c r="P232" s="79">
        <v>30.529682429858827</v>
      </c>
      <c r="Q232" s="79">
        <f t="shared" si="14"/>
        <v>27.440045561333694</v>
      </c>
      <c r="V232" s="73">
        <v>43069</v>
      </c>
      <c r="W232" s="78">
        <v>3632.8569765090942</v>
      </c>
      <c r="X232" s="78">
        <v>503268.14889526367</v>
      </c>
      <c r="Y232" s="80">
        <v>0.72185314816438673</v>
      </c>
      <c r="AA232" s="73">
        <v>43069</v>
      </c>
      <c r="AB232" s="78">
        <v>22152.013961791992</v>
      </c>
      <c r="AC232" s="78">
        <v>440451.48699951172</v>
      </c>
      <c r="AD232" s="80">
        <v>5.0293879384306743</v>
      </c>
      <c r="AF232" s="73">
        <v>43069</v>
      </c>
      <c r="AG232" s="78">
        <v>55812.927810668945</v>
      </c>
      <c r="AH232" s="78">
        <v>203399.54496765137</v>
      </c>
      <c r="AI232" s="80">
        <v>27.440045561333694</v>
      </c>
    </row>
    <row r="234" spans="1:35">
      <c r="A234" s="88"/>
    </row>
    <row r="235" spans="1:35">
      <c r="A235" s="89" t="s">
        <v>1115</v>
      </c>
    </row>
    <row r="236" spans="1:35">
      <c r="A236" s="87" t="s">
        <v>1298</v>
      </c>
    </row>
  </sheetData>
  <mergeCells count="6">
    <mergeCell ref="AF4:AI4"/>
    <mergeCell ref="A4:E4"/>
    <mergeCell ref="G4:K4"/>
    <mergeCell ref="M4:Q4"/>
    <mergeCell ref="V4:Y4"/>
    <mergeCell ref="AA4:AD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217"/>
  <sheetViews>
    <sheetView zoomScale="85" zoomScaleNormal="85" workbookViewId="0">
      <pane ySplit="2" topLeftCell="A3" activePane="bottomLeft" state="frozen"/>
      <selection activeCell="AA207" sqref="AA207"/>
      <selection pane="bottomLeft" activeCell="A2" sqref="A2"/>
    </sheetView>
  </sheetViews>
  <sheetFormatPr defaultRowHeight="12.75"/>
  <cols>
    <col min="1" max="1" width="10.28515625" style="2" bestFit="1" customWidth="1"/>
    <col min="5" max="5" width="2.85546875" customWidth="1"/>
    <col min="6" max="6" width="10.28515625" style="2" bestFit="1" customWidth="1"/>
    <col min="10" max="10" width="1.85546875" customWidth="1"/>
    <col min="11" max="11" width="10.28515625" style="2" bestFit="1" customWidth="1"/>
    <col min="12" max="14" width="9.140625" style="34"/>
    <col min="15" max="15" width="2.140625" customWidth="1"/>
    <col min="16" max="19" width="5.7109375" customWidth="1"/>
    <col min="20" max="20" width="8.85546875" hidden="1" customWidth="1"/>
    <col min="26" max="26" width="5.140625" customWidth="1"/>
    <col min="27" max="27" width="6.5703125" customWidth="1"/>
  </cols>
  <sheetData>
    <row r="1" spans="1:27">
      <c r="A1" s="117" t="s">
        <v>1126</v>
      </c>
      <c r="B1" s="117"/>
      <c r="C1" s="117"/>
      <c r="D1" s="117"/>
      <c r="F1" s="117" t="s">
        <v>1148</v>
      </c>
      <c r="G1" s="117"/>
      <c r="H1" s="117"/>
      <c r="I1" s="117"/>
    </row>
    <row r="2" spans="1:27" ht="15">
      <c r="A2" s="5" t="s">
        <v>1118</v>
      </c>
      <c r="B2" s="1" t="s">
        <v>0</v>
      </c>
      <c r="C2" s="6" t="s">
        <v>1117</v>
      </c>
      <c r="D2" s="7" t="s">
        <v>1147</v>
      </c>
      <c r="F2" s="5" t="s">
        <v>1118</v>
      </c>
      <c r="G2" s="1" t="s">
        <v>1146</v>
      </c>
      <c r="H2" s="6" t="s">
        <v>28</v>
      </c>
      <c r="I2" s="7" t="s">
        <v>1122</v>
      </c>
      <c r="K2" s="44" t="s">
        <v>1145</v>
      </c>
      <c r="L2" s="65" t="s">
        <v>1144</v>
      </c>
      <c r="M2" s="65" t="s">
        <v>1143</v>
      </c>
      <c r="N2" s="65" t="s">
        <v>1116</v>
      </c>
      <c r="O2" s="64"/>
      <c r="P2" s="62" t="s">
        <v>1142</v>
      </c>
      <c r="Q2" s="62" t="s">
        <v>1133</v>
      </c>
      <c r="R2" s="62" t="s">
        <v>1131</v>
      </c>
      <c r="S2" s="62" t="s">
        <v>1141</v>
      </c>
      <c r="T2" s="62" t="s">
        <v>1140</v>
      </c>
      <c r="U2" s="62" t="s">
        <v>1139</v>
      </c>
      <c r="V2" s="62" t="s">
        <v>1138</v>
      </c>
      <c r="W2" s="62" t="s">
        <v>1137</v>
      </c>
      <c r="X2" s="63"/>
      <c r="Y2" s="63"/>
      <c r="AA2" s="62" t="s">
        <v>1136</v>
      </c>
    </row>
    <row r="3" spans="1:27">
      <c r="A3" s="2">
        <v>36191</v>
      </c>
      <c r="B3" s="3">
        <v>2141.6040954589844</v>
      </c>
      <c r="C3" s="3">
        <v>3596.5099830627441</v>
      </c>
      <c r="D3" s="4">
        <f t="shared" ref="D3:D66" si="0">B3/C3*100</f>
        <v>59.546730178549943</v>
      </c>
      <c r="F3" s="2">
        <v>36191</v>
      </c>
      <c r="G3" s="3">
        <v>6448.2699622511864</v>
      </c>
      <c r="H3" s="3">
        <v>172643.40009307861</v>
      </c>
      <c r="I3" s="51">
        <f t="shared" ref="I3:I66" si="1">G3/H3*100</f>
        <v>3.7350225718299566</v>
      </c>
      <c r="K3" s="2">
        <v>36191</v>
      </c>
      <c r="L3" s="34">
        <v>0.10971770528787775</v>
      </c>
      <c r="M3" s="34">
        <v>1.7411436480019205</v>
      </c>
      <c r="N3" s="34">
        <v>0.16693451173084251</v>
      </c>
      <c r="P3" s="49">
        <f t="shared" ref="P3:P66" si="2">D3</f>
        <v>59.546730178549943</v>
      </c>
      <c r="Q3" s="50">
        <f t="shared" ref="Q3:Q66" si="3">I3</f>
        <v>3.7350225718299566</v>
      </c>
      <c r="R3" s="49"/>
      <c r="S3" s="49">
        <f t="shared" ref="S3:S66" si="4">N3</f>
        <v>0.16693451173084251</v>
      </c>
      <c r="T3" s="49">
        <f t="shared" ref="T3:T66" si="5">L3</f>
        <v>0.10971770528787775</v>
      </c>
      <c r="U3" s="34">
        <f t="shared" ref="U3:U66" si="6">$AB$212+$AC$212*Q3+$AD$212*S3</f>
        <v>0</v>
      </c>
      <c r="V3" s="48"/>
      <c r="W3" s="48"/>
      <c r="X3" s="48"/>
      <c r="Y3" s="48"/>
    </row>
    <row r="4" spans="1:27">
      <c r="A4" s="2">
        <v>36219</v>
      </c>
      <c r="B4" s="3">
        <v>2164.1040954589844</v>
      </c>
      <c r="C4" s="3">
        <v>3746.5099830627441</v>
      </c>
      <c r="D4" s="4">
        <f t="shared" si="0"/>
        <v>57.763201092282834</v>
      </c>
      <c r="F4" s="2">
        <v>36219</v>
      </c>
      <c r="G4" s="3">
        <v>6725.4699591994286</v>
      </c>
      <c r="H4" s="3">
        <v>178308.40010070801</v>
      </c>
      <c r="I4" s="51">
        <f t="shared" si="1"/>
        <v>3.7718189134112046</v>
      </c>
      <c r="K4" s="2">
        <v>36219</v>
      </c>
      <c r="L4" s="34">
        <v>0.10805295821341937</v>
      </c>
      <c r="M4" s="34">
        <v>1.7953683714319113</v>
      </c>
      <c r="N4" s="34">
        <v>0.16440161387902461</v>
      </c>
      <c r="P4" s="49">
        <f t="shared" si="2"/>
        <v>57.763201092282834</v>
      </c>
      <c r="Q4" s="50">
        <f t="shared" si="3"/>
        <v>3.7718189134112046</v>
      </c>
      <c r="R4" s="49"/>
      <c r="S4" s="49">
        <f t="shared" si="4"/>
        <v>0.16440161387902461</v>
      </c>
      <c r="T4" s="49">
        <f t="shared" si="5"/>
        <v>0.10805295821341937</v>
      </c>
      <c r="U4" s="34">
        <f t="shared" si="6"/>
        <v>0</v>
      </c>
      <c r="V4" s="48"/>
      <c r="W4" s="48"/>
      <c r="X4" s="48"/>
      <c r="Y4" s="48"/>
    </row>
    <row r="5" spans="1:27">
      <c r="A5" s="2">
        <v>36250</v>
      </c>
      <c r="B5" s="3">
        <v>1648.1040954589844</v>
      </c>
      <c r="C5" s="3">
        <v>3396.5099830627441</v>
      </c>
      <c r="D5" s="4">
        <f t="shared" si="0"/>
        <v>48.523458010649954</v>
      </c>
      <c r="F5" s="2">
        <v>36250</v>
      </c>
      <c r="G5" s="3">
        <v>5703.0599860548973</v>
      </c>
      <c r="H5" s="3">
        <v>179224.80004882813</v>
      </c>
      <c r="I5" s="51">
        <f t="shared" si="1"/>
        <v>3.1820707761990259</v>
      </c>
      <c r="K5" s="2">
        <v>36250</v>
      </c>
      <c r="L5" s="34">
        <v>0.10706718621080233</v>
      </c>
      <c r="M5" s="34">
        <v>1.778247942015269</v>
      </c>
      <c r="N5" s="34">
        <v>0.22398993451147714</v>
      </c>
      <c r="P5" s="49">
        <f t="shared" si="2"/>
        <v>48.523458010649954</v>
      </c>
      <c r="Q5" s="50">
        <f t="shared" si="3"/>
        <v>3.1820707761990259</v>
      </c>
      <c r="R5" s="49"/>
      <c r="S5" s="49">
        <f t="shared" si="4"/>
        <v>0.22398993451147714</v>
      </c>
      <c r="T5" s="49">
        <f t="shared" si="5"/>
        <v>0.10706718621080233</v>
      </c>
      <c r="U5" s="34">
        <f t="shared" si="6"/>
        <v>0</v>
      </c>
      <c r="V5" s="48"/>
      <c r="W5" s="48"/>
      <c r="X5" s="48"/>
      <c r="Y5" s="48"/>
    </row>
    <row r="6" spans="1:27">
      <c r="A6" s="2">
        <v>36280</v>
      </c>
      <c r="B6" s="3">
        <v>1693.2229954528809</v>
      </c>
      <c r="C6" s="3">
        <v>3521.7999830543995</v>
      </c>
      <c r="D6" s="4">
        <f t="shared" si="0"/>
        <v>48.078340723494932</v>
      </c>
      <c r="F6" s="2">
        <v>36280</v>
      </c>
      <c r="G6" s="3">
        <v>6018.3499860465527</v>
      </c>
      <c r="H6" s="3">
        <v>180435.80002593994</v>
      </c>
      <c r="I6" s="51">
        <f t="shared" si="1"/>
        <v>3.3354522689961406</v>
      </c>
      <c r="K6" s="2">
        <v>36280</v>
      </c>
      <c r="L6" s="34">
        <v>0.10508379495016967</v>
      </c>
      <c r="M6" s="34">
        <v>1.9742763285624416</v>
      </c>
      <c r="N6" s="34">
        <v>0.21984058031340334</v>
      </c>
      <c r="P6" s="49">
        <f t="shared" si="2"/>
        <v>48.078340723494932</v>
      </c>
      <c r="Q6" s="50">
        <f t="shared" si="3"/>
        <v>3.3354522689961406</v>
      </c>
      <c r="R6" s="49"/>
      <c r="S6" s="49">
        <f t="shared" si="4"/>
        <v>0.21984058031340334</v>
      </c>
      <c r="T6" s="49">
        <f t="shared" si="5"/>
        <v>0.10508379495016967</v>
      </c>
      <c r="U6" s="34">
        <f t="shared" si="6"/>
        <v>0</v>
      </c>
      <c r="V6" s="48"/>
      <c r="W6" s="48"/>
      <c r="X6" s="48"/>
      <c r="Y6" s="48"/>
    </row>
    <row r="7" spans="1:27">
      <c r="A7" s="2">
        <v>36311</v>
      </c>
      <c r="B7" s="3">
        <v>1665.0942942810059</v>
      </c>
      <c r="C7" s="3">
        <v>3626.8599806129932</v>
      </c>
      <c r="D7" s="4">
        <f t="shared" si="0"/>
        <v>45.910079329822381</v>
      </c>
      <c r="F7" s="2">
        <v>36311</v>
      </c>
      <c r="G7" s="3">
        <v>6404.9099836051464</v>
      </c>
      <c r="H7" s="3">
        <v>177800.00003051758</v>
      </c>
      <c r="I7" s="51">
        <f t="shared" si="1"/>
        <v>3.6023115762124904</v>
      </c>
      <c r="K7" s="2">
        <v>36311</v>
      </c>
      <c r="L7" s="34">
        <v>0.10443356892577585</v>
      </c>
      <c r="M7" s="34">
        <v>2.0649861760039578</v>
      </c>
      <c r="N7" s="34">
        <v>0.21848027479145871</v>
      </c>
      <c r="P7" s="49">
        <f t="shared" si="2"/>
        <v>45.910079329822381</v>
      </c>
      <c r="Q7" s="50">
        <f t="shared" si="3"/>
        <v>3.6023115762124904</v>
      </c>
      <c r="R7" s="49"/>
      <c r="S7" s="49">
        <f t="shared" si="4"/>
        <v>0.21848027479145871</v>
      </c>
      <c r="T7" s="49">
        <f t="shared" si="5"/>
        <v>0.10443356892577585</v>
      </c>
      <c r="U7" s="34">
        <f t="shared" si="6"/>
        <v>0</v>
      </c>
      <c r="V7" s="48"/>
      <c r="W7" s="48"/>
      <c r="X7" s="48"/>
      <c r="Y7" s="48"/>
    </row>
    <row r="8" spans="1:27">
      <c r="A8" s="2">
        <v>36341</v>
      </c>
      <c r="B8" s="3">
        <v>1999.1531938171386</v>
      </c>
      <c r="C8" s="3">
        <v>4011.1399803459644</v>
      </c>
      <c r="D8" s="4">
        <f t="shared" si="0"/>
        <v>49.840025618969044</v>
      </c>
      <c r="F8" s="2">
        <v>36341</v>
      </c>
      <c r="G8" s="3">
        <v>7544.6399802863598</v>
      </c>
      <c r="H8" s="3">
        <v>175430.70002746582</v>
      </c>
      <c r="I8" s="51">
        <f t="shared" si="1"/>
        <v>4.3006383598225142</v>
      </c>
      <c r="K8" s="2">
        <v>36341</v>
      </c>
      <c r="L8" s="34">
        <v>0.10397347962400691</v>
      </c>
      <c r="M8" s="34">
        <v>2.3509258488370746</v>
      </c>
      <c r="N8" s="34">
        <v>0.15819472352661365</v>
      </c>
      <c r="P8" s="49">
        <f t="shared" si="2"/>
        <v>49.840025618969044</v>
      </c>
      <c r="Q8" s="50">
        <f t="shared" si="3"/>
        <v>4.3006383598225142</v>
      </c>
      <c r="R8" s="49"/>
      <c r="S8" s="49">
        <f t="shared" si="4"/>
        <v>0.15819472352661365</v>
      </c>
      <c r="T8" s="49">
        <f t="shared" si="5"/>
        <v>0.10397347962400691</v>
      </c>
      <c r="U8" s="34">
        <f t="shared" si="6"/>
        <v>0</v>
      </c>
      <c r="V8" s="48"/>
      <c r="W8" s="48"/>
      <c r="X8" s="48"/>
      <c r="Y8" s="48"/>
    </row>
    <row r="9" spans="1:27">
      <c r="A9" s="2">
        <v>36372</v>
      </c>
      <c r="B9" s="3">
        <v>1907.2781938171386</v>
      </c>
      <c r="C9" s="3">
        <v>3888.6399803459644</v>
      </c>
      <c r="D9" s="4">
        <f t="shared" si="0"/>
        <v>49.047435696205852</v>
      </c>
      <c r="F9" s="2">
        <v>36372</v>
      </c>
      <c r="G9" s="3">
        <v>7123.4799766242504</v>
      </c>
      <c r="H9" s="3">
        <v>174029.99999237061</v>
      </c>
      <c r="I9" s="51">
        <f t="shared" si="1"/>
        <v>4.0932482772720453</v>
      </c>
      <c r="K9" s="2">
        <v>36372</v>
      </c>
      <c r="L9" s="34">
        <v>0.1008705411511405</v>
      </c>
      <c r="M9" s="34">
        <v>2.4778317577328606</v>
      </c>
      <c r="N9" s="34">
        <v>0.15347363026696426</v>
      </c>
      <c r="P9" s="49">
        <f t="shared" si="2"/>
        <v>49.047435696205852</v>
      </c>
      <c r="Q9" s="50">
        <f t="shared" si="3"/>
        <v>4.0932482772720453</v>
      </c>
      <c r="R9" s="49"/>
      <c r="S9" s="49">
        <f t="shared" si="4"/>
        <v>0.15347363026696426</v>
      </c>
      <c r="T9" s="49">
        <f t="shared" si="5"/>
        <v>0.1008705411511405</v>
      </c>
      <c r="U9" s="34">
        <f t="shared" si="6"/>
        <v>0</v>
      </c>
      <c r="V9" s="48"/>
      <c r="W9" s="48"/>
      <c r="X9" s="48"/>
      <c r="Y9" s="48"/>
    </row>
    <row r="10" spans="1:27">
      <c r="A10" s="2">
        <v>36403</v>
      </c>
      <c r="B10" s="3">
        <v>1907.2781938171386</v>
      </c>
      <c r="C10" s="3">
        <v>3888.6399803459644</v>
      </c>
      <c r="D10" s="4">
        <f t="shared" si="0"/>
        <v>49.047435696205852</v>
      </c>
      <c r="F10" s="2">
        <v>36403</v>
      </c>
      <c r="G10" s="3">
        <v>7323.4799766242504</v>
      </c>
      <c r="H10" s="3">
        <v>172237.60001373291</v>
      </c>
      <c r="I10" s="51">
        <f t="shared" si="1"/>
        <v>4.2519635526971644</v>
      </c>
      <c r="K10" s="2">
        <v>36403</v>
      </c>
      <c r="L10" s="34">
        <v>9.9705363230613922E-2</v>
      </c>
      <c r="M10" s="34">
        <v>2.4473647119829862</v>
      </c>
      <c r="N10" s="34">
        <v>0.15170082243497113</v>
      </c>
      <c r="P10" s="49">
        <f t="shared" si="2"/>
        <v>49.047435696205852</v>
      </c>
      <c r="Q10" s="50">
        <f t="shared" si="3"/>
        <v>4.2519635526971644</v>
      </c>
      <c r="R10" s="49"/>
      <c r="S10" s="49">
        <f t="shared" si="4"/>
        <v>0.15170082243497113</v>
      </c>
      <c r="T10" s="49">
        <f t="shared" si="5"/>
        <v>9.9705363230613922E-2</v>
      </c>
      <c r="U10" s="34">
        <f t="shared" si="6"/>
        <v>0</v>
      </c>
      <c r="V10" s="48"/>
      <c r="W10" s="48"/>
      <c r="X10" s="48"/>
      <c r="Y10" s="48"/>
    </row>
    <row r="11" spans="1:27">
      <c r="A11" s="2">
        <v>36433</v>
      </c>
      <c r="B11" s="3">
        <v>1927.3946940612793</v>
      </c>
      <c r="C11" s="3">
        <v>4302.0499801933765</v>
      </c>
      <c r="D11" s="4">
        <f t="shared" si="0"/>
        <v>44.801773641287248</v>
      </c>
      <c r="F11" s="2">
        <v>36433</v>
      </c>
      <c r="G11" s="3">
        <v>7636.8899764716625</v>
      </c>
      <c r="H11" s="3">
        <v>172320.29996490479</v>
      </c>
      <c r="I11" s="51">
        <f t="shared" si="1"/>
        <v>4.4317993747846378</v>
      </c>
      <c r="K11" s="2">
        <v>36433</v>
      </c>
      <c r="L11" s="34">
        <v>9.6749942624360527E-2</v>
      </c>
      <c r="M11" s="34">
        <v>2.4249061676730945</v>
      </c>
      <c r="N11" s="34">
        <v>0.11040313222196806</v>
      </c>
      <c r="P11" s="49">
        <f t="shared" si="2"/>
        <v>44.801773641287248</v>
      </c>
      <c r="Q11" s="50">
        <f t="shared" si="3"/>
        <v>4.4317993747846378</v>
      </c>
      <c r="R11" s="49"/>
      <c r="S11" s="49">
        <f t="shared" si="4"/>
        <v>0.11040313222196806</v>
      </c>
      <c r="T11" s="49">
        <f t="shared" si="5"/>
        <v>9.6749942624360527E-2</v>
      </c>
      <c r="U11" s="34">
        <f t="shared" si="6"/>
        <v>0</v>
      </c>
      <c r="V11" s="48"/>
      <c r="W11" s="48"/>
      <c r="X11" s="48"/>
      <c r="Y11" s="48"/>
    </row>
    <row r="12" spans="1:27">
      <c r="A12" s="2">
        <v>36464</v>
      </c>
      <c r="B12" s="3">
        <v>2106.0196940612791</v>
      </c>
      <c r="C12" s="3">
        <v>4727.0499801933765</v>
      </c>
      <c r="D12" s="4">
        <f t="shared" si="0"/>
        <v>44.55251590073361</v>
      </c>
      <c r="F12" s="2">
        <v>36464</v>
      </c>
      <c r="G12" s="3">
        <v>8361.8899764716625</v>
      </c>
      <c r="H12" s="3">
        <v>176607.19994354248</v>
      </c>
      <c r="I12" s="51">
        <f t="shared" si="1"/>
        <v>4.7347390022291158</v>
      </c>
      <c r="K12" s="2">
        <v>36464</v>
      </c>
      <c r="L12" s="34">
        <v>9.2432656022381529E-2</v>
      </c>
      <c r="M12" s="34">
        <v>2.930325870670238</v>
      </c>
      <c r="N12" s="34">
        <v>0.1406354631697351</v>
      </c>
      <c r="P12" s="49">
        <f t="shared" si="2"/>
        <v>44.55251590073361</v>
      </c>
      <c r="Q12" s="50">
        <f t="shared" si="3"/>
        <v>4.7347390022291158</v>
      </c>
      <c r="R12" s="49"/>
      <c r="S12" s="49">
        <f t="shared" si="4"/>
        <v>0.1406354631697351</v>
      </c>
      <c r="T12" s="49">
        <f t="shared" si="5"/>
        <v>9.2432656022381529E-2</v>
      </c>
      <c r="U12" s="34">
        <f t="shared" si="6"/>
        <v>0</v>
      </c>
      <c r="V12" s="48"/>
      <c r="W12" s="48"/>
      <c r="X12" s="48"/>
      <c r="Y12" s="48"/>
    </row>
    <row r="13" spans="1:27">
      <c r="A13" s="2">
        <v>36494</v>
      </c>
      <c r="B13" s="3">
        <v>2106.0196940612791</v>
      </c>
      <c r="C13" s="3">
        <v>4727.0499801933765</v>
      </c>
      <c r="D13" s="4">
        <f t="shared" si="0"/>
        <v>44.55251590073361</v>
      </c>
      <c r="F13" s="2">
        <v>36494</v>
      </c>
      <c r="G13" s="3">
        <v>8491.8899764716625</v>
      </c>
      <c r="H13" s="3">
        <v>181698.49993133545</v>
      </c>
      <c r="I13" s="51">
        <f t="shared" si="1"/>
        <v>4.6736158964882923</v>
      </c>
      <c r="K13" s="2">
        <v>36494</v>
      </c>
      <c r="L13" s="34">
        <v>9.1458698635818472E-2</v>
      </c>
      <c r="M13" s="34">
        <v>2.9329274619058978</v>
      </c>
      <c r="N13" s="34">
        <v>0.13915359567764751</v>
      </c>
      <c r="P13" s="49">
        <f t="shared" si="2"/>
        <v>44.55251590073361</v>
      </c>
      <c r="Q13" s="50">
        <f t="shared" si="3"/>
        <v>4.6736158964882923</v>
      </c>
      <c r="R13" s="50">
        <f t="shared" ref="R13:R44" si="7">AA13</f>
        <v>0</v>
      </c>
      <c r="S13" s="49">
        <f t="shared" si="4"/>
        <v>0.13915359567764751</v>
      </c>
      <c r="T13" s="49">
        <f t="shared" si="5"/>
        <v>9.1458698635818472E-2</v>
      </c>
      <c r="U13" s="34">
        <f t="shared" si="6"/>
        <v>0</v>
      </c>
      <c r="V13" s="48"/>
      <c r="W13" s="48"/>
      <c r="X13" s="48"/>
      <c r="Y13" s="48"/>
    </row>
    <row r="14" spans="1:27">
      <c r="A14" s="2">
        <v>36525</v>
      </c>
      <c r="B14" s="3">
        <v>2106.0196940612791</v>
      </c>
      <c r="C14" s="3">
        <v>4727.0499801933765</v>
      </c>
      <c r="D14" s="4">
        <f t="shared" si="0"/>
        <v>44.55251590073361</v>
      </c>
      <c r="F14" s="2">
        <v>36525</v>
      </c>
      <c r="G14" s="3">
        <v>8773.5999756157398</v>
      </c>
      <c r="H14" s="3">
        <v>184146.01693725586</v>
      </c>
      <c r="I14" s="51">
        <f t="shared" si="1"/>
        <v>4.764479906510914</v>
      </c>
      <c r="K14" s="2">
        <v>36525</v>
      </c>
      <c r="L14" s="34">
        <v>9.0924496492043136E-2</v>
      </c>
      <c r="M14" s="34">
        <v>2.9150923396636306</v>
      </c>
      <c r="N14" s="34">
        <v>0.13834081187212841</v>
      </c>
      <c r="P14" s="49">
        <f t="shared" si="2"/>
        <v>44.55251590073361</v>
      </c>
      <c r="Q14" s="50">
        <f t="shared" si="3"/>
        <v>4.764479906510914</v>
      </c>
      <c r="R14" s="50">
        <f t="shared" si="7"/>
        <v>0.49082585037765514</v>
      </c>
      <c r="S14" s="49">
        <f t="shared" si="4"/>
        <v>0.13834081187212841</v>
      </c>
      <c r="T14" s="49">
        <f t="shared" si="5"/>
        <v>9.0924496492043136E-2</v>
      </c>
      <c r="U14" s="34">
        <f t="shared" si="6"/>
        <v>0</v>
      </c>
      <c r="V14" s="48">
        <f t="shared" ref="V14:V45" si="8">$AB$213+$AC$213*Q14+$AD$213*S14+$AE$213*R14</f>
        <v>40.830439105170527</v>
      </c>
      <c r="W14" s="34">
        <f t="shared" ref="W14:W45" si="9">$AB$214+$AC$214*Q14+$AE$214*R14</f>
        <v>38.760058699973968</v>
      </c>
      <c r="X14" s="34">
        <f t="shared" ref="X14:X45" si="10">$AB$215+$AC$215*Q14+$AE$215*R14</f>
        <v>41.645864484850293</v>
      </c>
      <c r="Y14" s="34">
        <f t="shared" ref="Y14:Y45" si="11">$AB$216+$AC$216*Q14+$AE$216*R14</f>
        <v>47.123300521225609</v>
      </c>
      <c r="Z14">
        <v>0.49082585037765514</v>
      </c>
      <c r="AA14">
        <f t="shared" ref="AA14:AA45" si="12">AVERAGE(Z12:Z14)</f>
        <v>0.49082585037765514</v>
      </c>
    </row>
    <row r="15" spans="1:27">
      <c r="A15" s="2">
        <v>36556</v>
      </c>
      <c r="B15" s="3">
        <v>2147.9007940673828</v>
      </c>
      <c r="C15" s="3">
        <v>5076.7599802017212</v>
      </c>
      <c r="D15" s="4">
        <f t="shared" si="0"/>
        <v>42.308496018006302</v>
      </c>
      <c r="F15" s="2">
        <v>36556</v>
      </c>
      <c r="G15" s="3">
        <v>10865.889969825745</v>
      </c>
      <c r="H15" s="3">
        <v>191372.18291473389</v>
      </c>
      <c r="I15" s="51">
        <f t="shared" si="1"/>
        <v>5.6778836946574707</v>
      </c>
      <c r="K15" s="2">
        <v>36556</v>
      </c>
      <c r="L15" s="34">
        <v>9.0888063772928879E-2</v>
      </c>
      <c r="M15" s="34">
        <v>2.8653788553473691</v>
      </c>
      <c r="N15" s="34">
        <v>0.1382853798143725</v>
      </c>
      <c r="P15" s="49">
        <f t="shared" si="2"/>
        <v>42.308496018006302</v>
      </c>
      <c r="Q15" s="50">
        <f t="shared" si="3"/>
        <v>5.6778836946574707</v>
      </c>
      <c r="R15" s="50">
        <f t="shared" si="7"/>
        <v>0.49082585037765514</v>
      </c>
      <c r="S15" s="49">
        <f t="shared" si="4"/>
        <v>0.1382853798143725</v>
      </c>
      <c r="T15" s="49">
        <f t="shared" si="5"/>
        <v>9.0888063772928879E-2</v>
      </c>
      <c r="U15" s="34">
        <f t="shared" si="6"/>
        <v>0</v>
      </c>
      <c r="V15" s="48">
        <f t="shared" si="8"/>
        <v>40.002319224499487</v>
      </c>
      <c r="W15" s="34">
        <f t="shared" si="9"/>
        <v>37.915992142725671</v>
      </c>
      <c r="X15" s="34">
        <f t="shared" si="10"/>
        <v>40.704290231866125</v>
      </c>
      <c r="Y15" s="34">
        <f t="shared" si="11"/>
        <v>45.975013705316606</v>
      </c>
      <c r="AA15">
        <f t="shared" si="12"/>
        <v>0.49082585037765514</v>
      </c>
    </row>
    <row r="16" spans="1:27">
      <c r="A16" s="2">
        <v>36585</v>
      </c>
      <c r="B16" s="3">
        <v>2036.5365008544923</v>
      </c>
      <c r="C16" s="3">
        <v>5068.7100076675415</v>
      </c>
      <c r="D16" s="4">
        <f t="shared" si="0"/>
        <v>40.17859569345616</v>
      </c>
      <c r="F16" s="2">
        <v>36585</v>
      </c>
      <c r="G16" s="3">
        <v>13303.839997291565</v>
      </c>
      <c r="H16" s="3">
        <v>200036.09886550903</v>
      </c>
      <c r="I16" s="51">
        <f t="shared" si="1"/>
        <v>6.6507195814872304</v>
      </c>
      <c r="K16" s="2">
        <v>36585</v>
      </c>
      <c r="L16" s="34">
        <v>8.7793788494406055E-2</v>
      </c>
      <c r="M16" s="34">
        <v>2.8645911632597754</v>
      </c>
      <c r="N16" s="34">
        <v>0.13357746752778463</v>
      </c>
      <c r="P16" s="49">
        <f t="shared" si="2"/>
        <v>40.17859569345616</v>
      </c>
      <c r="Q16" s="50">
        <f t="shared" si="3"/>
        <v>6.6507195814872304</v>
      </c>
      <c r="R16" s="50">
        <f t="shared" si="7"/>
        <v>0.49082585037765514</v>
      </c>
      <c r="S16" s="49">
        <f t="shared" si="4"/>
        <v>0.13357746752778463</v>
      </c>
      <c r="T16" s="49">
        <f t="shared" si="5"/>
        <v>8.7793788494406055E-2</v>
      </c>
      <c r="U16" s="34">
        <f t="shared" si="6"/>
        <v>0</v>
      </c>
      <c r="V16" s="48">
        <f t="shared" si="8"/>
        <v>39.122597026373469</v>
      </c>
      <c r="W16" s="34">
        <f t="shared" si="9"/>
        <v>37.017005026162238</v>
      </c>
      <c r="X16" s="34">
        <f t="shared" si="10"/>
        <v>39.701450923221913</v>
      </c>
      <c r="Y16" s="34">
        <f t="shared" si="11"/>
        <v>44.752011745628515</v>
      </c>
      <c r="AA16">
        <f t="shared" si="12"/>
        <v>0.49082585037765514</v>
      </c>
    </row>
    <row r="17" spans="1:27">
      <c r="A17" s="2">
        <v>36616</v>
      </c>
      <c r="B17" s="3">
        <v>2074.0365008544923</v>
      </c>
      <c r="C17" s="3">
        <v>5143.7100076675415</v>
      </c>
      <c r="D17" s="4">
        <f t="shared" si="0"/>
        <v>40.321800757873241</v>
      </c>
      <c r="F17" s="2">
        <v>36616</v>
      </c>
      <c r="G17" s="3">
        <v>13753.839997291565</v>
      </c>
      <c r="H17" s="3">
        <v>206486.02992248535</v>
      </c>
      <c r="I17" s="51">
        <f t="shared" si="1"/>
        <v>6.6609058261494702</v>
      </c>
      <c r="K17" s="2">
        <v>36616</v>
      </c>
      <c r="L17" s="34">
        <v>8.3801963610388705E-2</v>
      </c>
      <c r="M17" s="34">
        <v>2.9980499016710582</v>
      </c>
      <c r="N17" s="34">
        <v>0.12750394150771316</v>
      </c>
      <c r="P17" s="49">
        <f t="shared" si="2"/>
        <v>40.321800757873241</v>
      </c>
      <c r="Q17" s="50">
        <f t="shared" si="3"/>
        <v>6.6609058261494702</v>
      </c>
      <c r="R17" s="50">
        <f t="shared" si="7"/>
        <v>0.49866048127813539</v>
      </c>
      <c r="S17" s="49">
        <f t="shared" si="4"/>
        <v>0.12750394150771316</v>
      </c>
      <c r="T17" s="49">
        <f t="shared" si="5"/>
        <v>8.3801963610388705E-2</v>
      </c>
      <c r="U17" s="34">
        <f t="shared" si="6"/>
        <v>0</v>
      </c>
      <c r="V17" s="48">
        <f t="shared" si="8"/>
        <v>37.246396833991795</v>
      </c>
      <c r="W17" s="34">
        <f t="shared" si="9"/>
        <v>35.646581749855102</v>
      </c>
      <c r="X17" s="34">
        <f t="shared" si="10"/>
        <v>38.192283408788086</v>
      </c>
      <c r="Y17" s="34">
        <f t="shared" si="11"/>
        <v>43.768343481217485</v>
      </c>
      <c r="Z17">
        <v>0.49866048127813539</v>
      </c>
      <c r="AA17">
        <f t="shared" si="12"/>
        <v>0.49866048127813539</v>
      </c>
    </row>
    <row r="18" spans="1:27">
      <c r="A18" s="2">
        <v>36646</v>
      </c>
      <c r="B18" s="3">
        <v>2029.0365008544923</v>
      </c>
      <c r="C18" s="3">
        <v>5018.7100076675415</v>
      </c>
      <c r="D18" s="4">
        <f t="shared" si="0"/>
        <v>40.429442979461811</v>
      </c>
      <c r="F18" s="2">
        <v>36646</v>
      </c>
      <c r="G18" s="3">
        <v>14883.839997291565</v>
      </c>
      <c r="H18" s="3">
        <v>203100.03594589233</v>
      </c>
      <c r="I18" s="51">
        <f t="shared" si="1"/>
        <v>7.3283295731453011</v>
      </c>
      <c r="K18" s="2">
        <v>36646</v>
      </c>
      <c r="L18" s="34">
        <v>0.25709227395787271</v>
      </c>
      <c r="M18" s="34">
        <v>2.9147897619988132</v>
      </c>
      <c r="N18" s="34">
        <v>0.12650622506493026</v>
      </c>
      <c r="P18" s="49">
        <f t="shared" si="2"/>
        <v>40.429442979461811</v>
      </c>
      <c r="Q18" s="50">
        <f t="shared" si="3"/>
        <v>7.3283295731453011</v>
      </c>
      <c r="R18" s="50">
        <f t="shared" si="7"/>
        <v>0.49866048127813539</v>
      </c>
      <c r="S18" s="49">
        <f t="shared" si="4"/>
        <v>0.12650622506493026</v>
      </c>
      <c r="T18" s="49">
        <f t="shared" si="5"/>
        <v>0.25709227395787271</v>
      </c>
      <c r="U18" s="34">
        <f t="shared" si="6"/>
        <v>0</v>
      </c>
      <c r="V18" s="48">
        <f t="shared" si="8"/>
        <v>36.641759590175681</v>
      </c>
      <c r="W18" s="34">
        <f t="shared" si="9"/>
        <v>35.029822687036173</v>
      </c>
      <c r="X18" s="34">
        <f t="shared" si="10"/>
        <v>37.504275515502798</v>
      </c>
      <c r="Y18" s="34">
        <f t="shared" si="11"/>
        <v>42.929290808954065</v>
      </c>
      <c r="AA18">
        <f t="shared" si="12"/>
        <v>0.49866048127813539</v>
      </c>
    </row>
    <row r="19" spans="1:27">
      <c r="A19" s="2">
        <v>36677</v>
      </c>
      <c r="B19" s="3">
        <v>2151.6676922607421</v>
      </c>
      <c r="C19" s="3">
        <v>5493.9100046157837</v>
      </c>
      <c r="D19" s="4">
        <f t="shared" si="0"/>
        <v>39.164596625226643</v>
      </c>
      <c r="F19" s="2">
        <v>36677</v>
      </c>
      <c r="G19" s="3">
        <v>16422.149994850159</v>
      </c>
      <c r="H19" s="3">
        <v>197179.2618560791</v>
      </c>
      <c r="I19" s="51">
        <f t="shared" si="1"/>
        <v>8.3285381232620015</v>
      </c>
      <c r="K19" s="2">
        <v>36677</v>
      </c>
      <c r="L19" s="34">
        <v>0.25429068416441458</v>
      </c>
      <c r="M19" s="34">
        <v>2.9853904846813411</v>
      </c>
      <c r="N19" s="34">
        <v>0.12512765952698296</v>
      </c>
      <c r="P19" s="49">
        <f t="shared" si="2"/>
        <v>39.164596625226643</v>
      </c>
      <c r="Q19" s="50">
        <f t="shared" si="3"/>
        <v>8.3285381232620015</v>
      </c>
      <c r="R19" s="50">
        <f t="shared" si="7"/>
        <v>0.49866048127813539</v>
      </c>
      <c r="S19" s="49">
        <f t="shared" si="4"/>
        <v>0.12512765952698296</v>
      </c>
      <c r="T19" s="49">
        <f t="shared" si="5"/>
        <v>0.25429068416441458</v>
      </c>
      <c r="U19" s="34">
        <f t="shared" si="6"/>
        <v>0</v>
      </c>
      <c r="V19" s="48">
        <f t="shared" si="8"/>
        <v>35.735586369535056</v>
      </c>
      <c r="W19" s="34">
        <f t="shared" si="9"/>
        <v>34.105540788511959</v>
      </c>
      <c r="X19" s="34">
        <f t="shared" si="10"/>
        <v>36.473219337910734</v>
      </c>
      <c r="Y19" s="34">
        <f t="shared" si="11"/>
        <v>41.671877268345682</v>
      </c>
      <c r="AA19">
        <f t="shared" si="12"/>
        <v>0.49866048127813539</v>
      </c>
    </row>
    <row r="20" spans="1:27">
      <c r="A20" s="2">
        <v>36707</v>
      </c>
      <c r="B20" s="3">
        <v>2343.9001922607422</v>
      </c>
      <c r="C20" s="3">
        <v>5968.9100046157837</v>
      </c>
      <c r="D20" s="4">
        <f t="shared" si="0"/>
        <v>39.268479344607208</v>
      </c>
      <c r="F20" s="2">
        <v>36707</v>
      </c>
      <c r="G20" s="3">
        <v>16897.149994850159</v>
      </c>
      <c r="H20" s="3">
        <v>199873.96399688721</v>
      </c>
      <c r="I20" s="51">
        <f t="shared" si="1"/>
        <v>8.4539024778201277</v>
      </c>
      <c r="K20" s="2">
        <v>36707</v>
      </c>
      <c r="L20" s="34">
        <v>0.24999464105235161</v>
      </c>
      <c r="M20" s="34">
        <v>2.9399726747360915</v>
      </c>
      <c r="N20" s="34">
        <v>9.2260293860029069E-2</v>
      </c>
      <c r="P20" s="49">
        <f t="shared" si="2"/>
        <v>39.268479344607208</v>
      </c>
      <c r="Q20" s="50">
        <f t="shared" si="3"/>
        <v>8.4539024778201277</v>
      </c>
      <c r="R20" s="50">
        <f t="shared" si="7"/>
        <v>0.50315769884859296</v>
      </c>
      <c r="S20" s="49">
        <f t="shared" si="4"/>
        <v>9.2260293860029069E-2</v>
      </c>
      <c r="T20" s="49">
        <f t="shared" si="5"/>
        <v>0.24999464105235161</v>
      </c>
      <c r="U20" s="34">
        <f t="shared" si="6"/>
        <v>0</v>
      </c>
      <c r="V20" s="48">
        <f t="shared" si="8"/>
        <v>34.564666254007321</v>
      </c>
      <c r="W20" s="34">
        <f t="shared" si="9"/>
        <v>33.208448823464536</v>
      </c>
      <c r="X20" s="34">
        <f t="shared" si="10"/>
        <v>35.483727001549966</v>
      </c>
      <c r="Y20" s="34">
        <f t="shared" si="11"/>
        <v>40.956982880901272</v>
      </c>
      <c r="Z20">
        <v>0.50315769884859296</v>
      </c>
      <c r="AA20">
        <f t="shared" si="12"/>
        <v>0.50315769884859296</v>
      </c>
    </row>
    <row r="21" spans="1:27">
      <c r="A21" s="2">
        <v>36738</v>
      </c>
      <c r="B21" s="3">
        <v>2358.1101922607422</v>
      </c>
      <c r="C21" s="3">
        <v>6037.9100046157837</v>
      </c>
      <c r="D21" s="4">
        <f t="shared" si="0"/>
        <v>39.055073534684098</v>
      </c>
      <c r="F21" s="2">
        <v>36738</v>
      </c>
      <c r="G21" s="3">
        <v>17066.149994850159</v>
      </c>
      <c r="H21" s="3">
        <v>203429.56192398071</v>
      </c>
      <c r="I21" s="51">
        <f t="shared" si="1"/>
        <v>8.3892182795082562</v>
      </c>
      <c r="K21" s="2">
        <v>36738</v>
      </c>
      <c r="L21" s="34">
        <v>0.24640030894976175</v>
      </c>
      <c r="M21" s="34">
        <v>2.8927050941644574</v>
      </c>
      <c r="N21" s="34">
        <v>9.093380888171293E-2</v>
      </c>
      <c r="P21" s="49">
        <f t="shared" si="2"/>
        <v>39.055073534684098</v>
      </c>
      <c r="Q21" s="50">
        <f t="shared" si="3"/>
        <v>8.3892182795082562</v>
      </c>
      <c r="R21" s="50">
        <f t="shared" si="7"/>
        <v>0.50315769884859296</v>
      </c>
      <c r="S21" s="49">
        <f t="shared" si="4"/>
        <v>9.093380888171293E-2</v>
      </c>
      <c r="T21" s="49">
        <f t="shared" si="5"/>
        <v>0.24640030894976175</v>
      </c>
      <c r="U21" s="34">
        <f t="shared" si="6"/>
        <v>0</v>
      </c>
      <c r="V21" s="48">
        <f t="shared" si="8"/>
        <v>34.623963604619959</v>
      </c>
      <c r="W21" s="34">
        <f t="shared" si="9"/>
        <v>33.2682227912168</v>
      </c>
      <c r="X21" s="34">
        <f t="shared" si="10"/>
        <v>35.55040613787034</v>
      </c>
      <c r="Y21" s="34">
        <f t="shared" si="11"/>
        <v>41.038300708879497</v>
      </c>
      <c r="AA21">
        <f t="shared" si="12"/>
        <v>0.50315769884859296</v>
      </c>
    </row>
    <row r="22" spans="1:27">
      <c r="A22" s="2">
        <v>36769</v>
      </c>
      <c r="B22" s="3">
        <v>2557.8601922607422</v>
      </c>
      <c r="C22" s="3">
        <v>6537.9100046157837</v>
      </c>
      <c r="D22" s="4">
        <f t="shared" si="0"/>
        <v>39.123514861093</v>
      </c>
      <c r="F22" s="2">
        <v>36769</v>
      </c>
      <c r="G22" s="3">
        <v>18722.649994850159</v>
      </c>
      <c r="H22" s="3">
        <v>209235.35099411011</v>
      </c>
      <c r="I22" s="51">
        <f t="shared" si="1"/>
        <v>8.9481294178521473</v>
      </c>
      <c r="K22" s="2">
        <v>36769</v>
      </c>
      <c r="L22" s="34">
        <v>0.24323172894320774</v>
      </c>
      <c r="M22" s="34">
        <v>3.1666407501224034</v>
      </c>
      <c r="N22" s="34">
        <v>8.9764447325428764E-2</v>
      </c>
      <c r="P22" s="49">
        <f t="shared" si="2"/>
        <v>39.123514861093</v>
      </c>
      <c r="Q22" s="50">
        <f t="shared" si="3"/>
        <v>8.9481294178521473</v>
      </c>
      <c r="R22" s="50">
        <f t="shared" si="7"/>
        <v>0.50315769884859296</v>
      </c>
      <c r="S22" s="49">
        <f t="shared" si="4"/>
        <v>8.9764447325428764E-2</v>
      </c>
      <c r="T22" s="49">
        <f t="shared" si="5"/>
        <v>0.24323172894320774</v>
      </c>
      <c r="U22" s="34">
        <f t="shared" si="6"/>
        <v>0</v>
      </c>
      <c r="V22" s="48">
        <f t="shared" si="8"/>
        <v>34.117794655309339</v>
      </c>
      <c r="W22" s="34">
        <f t="shared" si="9"/>
        <v>32.751739055905261</v>
      </c>
      <c r="X22" s="34">
        <f t="shared" si="10"/>
        <v>34.974257511819047</v>
      </c>
      <c r="Y22" s="34">
        <f t="shared" si="11"/>
        <v>40.335664810327692</v>
      </c>
      <c r="AA22">
        <f t="shared" si="12"/>
        <v>0.50315769884859296</v>
      </c>
    </row>
    <row r="23" spans="1:27">
      <c r="A23" s="2">
        <v>36799</v>
      </c>
      <c r="B23" s="3">
        <v>2641.8796893310546</v>
      </c>
      <c r="C23" s="3">
        <v>6594.7600030899048</v>
      </c>
      <c r="D23" s="4">
        <f t="shared" si="0"/>
        <v>40.060285561464404</v>
      </c>
      <c r="F23" s="2">
        <v>36799</v>
      </c>
      <c r="G23" s="3">
        <v>19492.99999332428</v>
      </c>
      <c r="H23" s="3">
        <v>216320.32796478271</v>
      </c>
      <c r="I23" s="51">
        <f t="shared" si="1"/>
        <v>9.0111734651667934</v>
      </c>
      <c r="K23" s="2">
        <v>36799</v>
      </c>
      <c r="L23" s="34">
        <v>0.24047415040455919</v>
      </c>
      <c r="M23" s="34">
        <v>3.3820105483017295</v>
      </c>
      <c r="N23" s="34">
        <v>0.13903659926037013</v>
      </c>
      <c r="P23" s="49">
        <f t="shared" si="2"/>
        <v>40.060285561464404</v>
      </c>
      <c r="Q23" s="50">
        <f t="shared" si="3"/>
        <v>9.0111734651667934</v>
      </c>
      <c r="R23" s="50">
        <f t="shared" si="7"/>
        <v>0.5091848635189572</v>
      </c>
      <c r="S23" s="49">
        <f t="shared" si="4"/>
        <v>0.13903659926037013</v>
      </c>
      <c r="T23" s="49">
        <f t="shared" si="5"/>
        <v>0.24047415040455919</v>
      </c>
      <c r="U23" s="34">
        <f t="shared" si="6"/>
        <v>0</v>
      </c>
      <c r="V23" s="48">
        <f t="shared" si="8"/>
        <v>32.597919062689144</v>
      </c>
      <c r="W23" s="34">
        <f t="shared" si="9"/>
        <v>31.646458459790423</v>
      </c>
      <c r="X23" s="34">
        <f t="shared" si="10"/>
        <v>33.756347729257314</v>
      </c>
      <c r="Y23" s="34">
        <f t="shared" si="11"/>
        <v>39.509526384107531</v>
      </c>
      <c r="Z23">
        <v>0.5091848635189572</v>
      </c>
      <c r="AA23">
        <f t="shared" si="12"/>
        <v>0.5091848635189572</v>
      </c>
    </row>
    <row r="24" spans="1:27">
      <c r="A24" s="2">
        <v>36830</v>
      </c>
      <c r="B24" s="3">
        <v>2782.4069403076173</v>
      </c>
      <c r="C24" s="3">
        <v>7073.2600030899048</v>
      </c>
      <c r="D24" s="4">
        <f t="shared" si="0"/>
        <v>39.336980954922367</v>
      </c>
      <c r="F24" s="2">
        <v>36830</v>
      </c>
      <c r="G24" s="3">
        <v>20171.49999332428</v>
      </c>
      <c r="H24" s="3">
        <v>215992.40497589111</v>
      </c>
      <c r="I24" s="51">
        <f t="shared" si="1"/>
        <v>9.3389857831231637</v>
      </c>
      <c r="K24" s="2">
        <v>36830</v>
      </c>
      <c r="L24" s="34">
        <v>0.22962347467747551</v>
      </c>
      <c r="M24" s="34">
        <v>3.2251395438214066</v>
      </c>
      <c r="N24" s="34">
        <v>0.24292802276460068</v>
      </c>
      <c r="P24" s="49">
        <f t="shared" si="2"/>
        <v>39.336980954922367</v>
      </c>
      <c r="Q24" s="50">
        <f t="shared" si="3"/>
        <v>9.3389857831231637</v>
      </c>
      <c r="R24" s="50">
        <f t="shared" si="7"/>
        <v>0.5091848635189572</v>
      </c>
      <c r="S24" s="49">
        <f t="shared" si="4"/>
        <v>0.24292802276460068</v>
      </c>
      <c r="T24" s="49">
        <f t="shared" si="5"/>
        <v>0.22962347467747551</v>
      </c>
      <c r="U24" s="34">
        <f t="shared" si="6"/>
        <v>0</v>
      </c>
      <c r="V24" s="48">
        <f t="shared" si="8"/>
        <v>32.24973752411519</v>
      </c>
      <c r="W24" s="34">
        <f t="shared" si="9"/>
        <v>31.343530643821467</v>
      </c>
      <c r="X24" s="34">
        <f t="shared" si="10"/>
        <v>33.418425287502274</v>
      </c>
      <c r="Y24" s="34">
        <f t="shared" si="11"/>
        <v>39.097416682257375</v>
      </c>
      <c r="AA24">
        <f t="shared" si="12"/>
        <v>0.5091848635189572</v>
      </c>
    </row>
    <row r="25" spans="1:27">
      <c r="A25" s="2">
        <v>36860</v>
      </c>
      <c r="B25" s="3">
        <v>2886.1932391357423</v>
      </c>
      <c r="C25" s="3">
        <v>7623.5499963760376</v>
      </c>
      <c r="D25" s="4">
        <f t="shared" si="0"/>
        <v>37.85891402965462</v>
      </c>
      <c r="F25" s="2">
        <v>36860</v>
      </c>
      <c r="G25" s="3">
        <v>21835.319985389709</v>
      </c>
      <c r="H25" s="3">
        <v>216615.53098297119</v>
      </c>
      <c r="I25" s="51">
        <f t="shared" si="1"/>
        <v>10.080219034297338</v>
      </c>
      <c r="K25" s="2">
        <v>36860</v>
      </c>
      <c r="L25" s="34">
        <v>0.22761186328608968</v>
      </c>
      <c r="M25" s="34">
        <v>3.527145304161273</v>
      </c>
      <c r="N25" s="34">
        <v>0.24079985717279226</v>
      </c>
      <c r="P25" s="49">
        <f t="shared" si="2"/>
        <v>37.85891402965462</v>
      </c>
      <c r="Q25" s="50">
        <f t="shared" si="3"/>
        <v>10.080219034297338</v>
      </c>
      <c r="R25" s="50">
        <f t="shared" si="7"/>
        <v>0.5091848635189572</v>
      </c>
      <c r="S25" s="49">
        <f t="shared" si="4"/>
        <v>0.24079985717279226</v>
      </c>
      <c r="T25" s="49">
        <f t="shared" si="5"/>
        <v>0.22761186328608968</v>
      </c>
      <c r="U25" s="34">
        <f t="shared" si="6"/>
        <v>0</v>
      </c>
      <c r="V25" s="48">
        <f t="shared" si="8"/>
        <v>31.578734699265894</v>
      </c>
      <c r="W25" s="34">
        <f t="shared" si="9"/>
        <v>30.658565016838352</v>
      </c>
      <c r="X25" s="34">
        <f t="shared" si="10"/>
        <v>32.654331516687577</v>
      </c>
      <c r="Y25" s="34">
        <f t="shared" si="11"/>
        <v>38.165574291321178</v>
      </c>
      <c r="AA25">
        <f t="shared" si="12"/>
        <v>0.5091848635189572</v>
      </c>
    </row>
    <row r="26" spans="1:27">
      <c r="A26" s="2">
        <v>36891</v>
      </c>
      <c r="B26" s="3">
        <v>2401.9182391357422</v>
      </c>
      <c r="C26" s="3">
        <v>7101.3499994277954</v>
      </c>
      <c r="D26" s="4">
        <f t="shared" si="0"/>
        <v>33.823403146293046</v>
      </c>
      <c r="F26" s="2">
        <v>36891</v>
      </c>
      <c r="G26" s="3">
        <v>21363.119988441467</v>
      </c>
      <c r="H26" s="3">
        <v>213912.36792755127</v>
      </c>
      <c r="I26" s="51">
        <f t="shared" si="1"/>
        <v>9.9868559239533159</v>
      </c>
      <c r="K26" s="2">
        <v>36891</v>
      </c>
      <c r="L26" s="34">
        <v>0.22534127201461865</v>
      </c>
      <c r="M26" s="34">
        <v>3.8134232794797094</v>
      </c>
      <c r="N26" s="34">
        <v>0.23839770622171996</v>
      </c>
      <c r="P26" s="49">
        <f t="shared" si="2"/>
        <v>33.823403146293046</v>
      </c>
      <c r="Q26" s="50">
        <f t="shared" si="3"/>
        <v>9.9868559239533159</v>
      </c>
      <c r="R26" s="50">
        <f t="shared" si="7"/>
        <v>0.51254452669429407</v>
      </c>
      <c r="S26" s="49">
        <f t="shared" si="4"/>
        <v>0.23839770622171996</v>
      </c>
      <c r="T26" s="49">
        <f t="shared" si="5"/>
        <v>0.22534127201461865</v>
      </c>
      <c r="U26" s="34">
        <f t="shared" si="6"/>
        <v>0</v>
      </c>
      <c r="V26" s="48">
        <f t="shared" si="8"/>
        <v>30.862688280879013</v>
      </c>
      <c r="W26" s="34">
        <f t="shared" si="9"/>
        <v>30.161209519328224</v>
      </c>
      <c r="X26" s="34">
        <f t="shared" si="10"/>
        <v>32.107912420668825</v>
      </c>
      <c r="Y26" s="34">
        <f t="shared" si="11"/>
        <v>37.866618470902836</v>
      </c>
      <c r="Z26">
        <v>0.51254452669429407</v>
      </c>
      <c r="AA26">
        <f t="shared" si="12"/>
        <v>0.51254452669429407</v>
      </c>
    </row>
    <row r="27" spans="1:27">
      <c r="A27" s="2">
        <v>36922</v>
      </c>
      <c r="B27" s="3">
        <v>2831.8179388427734</v>
      </c>
      <c r="C27" s="3">
        <v>9394.8099985122681</v>
      </c>
      <c r="D27" s="4">
        <f t="shared" si="0"/>
        <v>30.142365191964615</v>
      </c>
      <c r="F27" s="2">
        <v>36922</v>
      </c>
      <c r="G27" s="3">
        <v>23966.07998752594</v>
      </c>
      <c r="H27" s="3">
        <v>210316.72694015503</v>
      </c>
      <c r="I27" s="51">
        <f t="shared" si="1"/>
        <v>11.395232483978992</v>
      </c>
      <c r="K27" s="2">
        <v>36922</v>
      </c>
      <c r="L27" s="34">
        <v>0.32716234853032894</v>
      </c>
      <c r="M27" s="34">
        <v>3.8718843712077176</v>
      </c>
      <c r="N27" s="34">
        <v>0.38361655835988673</v>
      </c>
      <c r="P27" s="49">
        <f t="shared" si="2"/>
        <v>30.142365191964615</v>
      </c>
      <c r="Q27" s="50">
        <f t="shared" si="3"/>
        <v>11.395232483978992</v>
      </c>
      <c r="R27" s="50">
        <f t="shared" si="7"/>
        <v>0.51254452669429407</v>
      </c>
      <c r="S27" s="49">
        <f t="shared" si="4"/>
        <v>0.38361655835988673</v>
      </c>
      <c r="T27" s="49">
        <f t="shared" si="5"/>
        <v>0.32716234853032894</v>
      </c>
      <c r="U27" s="34">
        <f t="shared" si="6"/>
        <v>0</v>
      </c>
      <c r="V27" s="48">
        <f t="shared" si="8"/>
        <v>29.514527477969864</v>
      </c>
      <c r="W27" s="34">
        <f t="shared" si="9"/>
        <v>28.859743979380923</v>
      </c>
      <c r="X27" s="34">
        <f t="shared" si="10"/>
        <v>30.656099843760828</v>
      </c>
      <c r="Y27" s="34">
        <f t="shared" si="11"/>
        <v>36.09607596089819</v>
      </c>
      <c r="AA27">
        <f t="shared" si="12"/>
        <v>0.51254452669429407</v>
      </c>
    </row>
    <row r="28" spans="1:27">
      <c r="A28" s="2">
        <v>36950</v>
      </c>
      <c r="B28" s="3">
        <v>2793.4915386962889</v>
      </c>
      <c r="C28" s="3">
        <v>9342.0899972915649</v>
      </c>
      <c r="D28" s="4">
        <f t="shared" si="0"/>
        <v>29.902211812412116</v>
      </c>
      <c r="F28" s="2">
        <v>36950</v>
      </c>
      <c r="G28" s="3">
        <v>24808.359986305237</v>
      </c>
      <c r="H28" s="3">
        <v>213364.39594268799</v>
      </c>
      <c r="I28" s="51">
        <f t="shared" si="1"/>
        <v>11.627225749964879</v>
      </c>
      <c r="K28" s="2">
        <v>36950</v>
      </c>
      <c r="L28" s="34">
        <v>0.32751749303079025</v>
      </c>
      <c r="M28" s="34">
        <v>4.0937379706964556</v>
      </c>
      <c r="N28" s="34">
        <v>0.43850574950484184</v>
      </c>
      <c r="P28" s="49">
        <f t="shared" si="2"/>
        <v>29.902211812412116</v>
      </c>
      <c r="Q28" s="50">
        <f t="shared" si="3"/>
        <v>11.627225749964879</v>
      </c>
      <c r="R28" s="50">
        <f t="shared" si="7"/>
        <v>0.51254452669429407</v>
      </c>
      <c r="S28" s="49">
        <f t="shared" si="4"/>
        <v>0.43850574950484184</v>
      </c>
      <c r="T28" s="49">
        <f t="shared" si="5"/>
        <v>0.32751749303079025</v>
      </c>
      <c r="U28" s="34">
        <f t="shared" si="6"/>
        <v>0</v>
      </c>
      <c r="V28" s="48">
        <f t="shared" si="8"/>
        <v>29.27726080987668</v>
      </c>
      <c r="W28" s="34">
        <f t="shared" si="9"/>
        <v>28.645361512539139</v>
      </c>
      <c r="X28" s="34">
        <f t="shared" si="10"/>
        <v>30.416951628094594</v>
      </c>
      <c r="Y28" s="34">
        <f t="shared" si="11"/>
        <v>35.804425310694711</v>
      </c>
      <c r="AA28">
        <f t="shared" si="12"/>
        <v>0.51254452669429407</v>
      </c>
    </row>
    <row r="29" spans="1:27">
      <c r="A29" s="2">
        <v>36981</v>
      </c>
      <c r="B29" s="3">
        <v>2967.4915386962889</v>
      </c>
      <c r="C29" s="3">
        <v>9542.0899972915649</v>
      </c>
      <c r="D29" s="4">
        <f t="shared" si="0"/>
        <v>31.098968250546623</v>
      </c>
      <c r="F29" s="2">
        <v>36981</v>
      </c>
      <c r="G29" s="3">
        <v>25601.359986305237</v>
      </c>
      <c r="H29" s="3">
        <v>214539.05596542358</v>
      </c>
      <c r="I29" s="51">
        <f t="shared" si="1"/>
        <v>11.93319317599277</v>
      </c>
      <c r="K29" s="2">
        <v>36981</v>
      </c>
      <c r="L29" s="34">
        <v>0.32234745579818713</v>
      </c>
      <c r="M29" s="34">
        <v>4.0640626313422015</v>
      </c>
      <c r="N29" s="34">
        <v>0.43158370381295735</v>
      </c>
      <c r="P29" s="49">
        <f t="shared" si="2"/>
        <v>31.098968250546623</v>
      </c>
      <c r="Q29" s="50">
        <f t="shared" si="3"/>
        <v>11.93319317599277</v>
      </c>
      <c r="R29" s="50">
        <f t="shared" si="7"/>
        <v>0.51228264821699721</v>
      </c>
      <c r="S29" s="49">
        <f t="shared" si="4"/>
        <v>0.43158370381295735</v>
      </c>
      <c r="T29" s="49">
        <f t="shared" si="5"/>
        <v>0.32234745579818713</v>
      </c>
      <c r="U29" s="34">
        <f t="shared" si="6"/>
        <v>0</v>
      </c>
      <c r="V29" s="48">
        <f t="shared" si="8"/>
        <v>29.065752374782136</v>
      </c>
      <c r="W29" s="34">
        <f t="shared" si="9"/>
        <v>28.408113125152212</v>
      </c>
      <c r="X29" s="34">
        <f t="shared" si="10"/>
        <v>30.151641885272937</v>
      </c>
      <c r="Y29" s="34">
        <f t="shared" si="11"/>
        <v>35.452229763329704</v>
      </c>
      <c r="Z29">
        <v>0.51228264821699721</v>
      </c>
      <c r="AA29">
        <f t="shared" si="12"/>
        <v>0.51228264821699721</v>
      </c>
    </row>
    <row r="30" spans="1:27">
      <c r="A30" s="2">
        <v>37011</v>
      </c>
      <c r="B30" s="3">
        <v>3026.9665386962893</v>
      </c>
      <c r="C30" s="3">
        <v>10552.089997291565</v>
      </c>
      <c r="D30" s="4">
        <f t="shared" si="0"/>
        <v>28.685943158874018</v>
      </c>
      <c r="F30" s="2">
        <v>37011</v>
      </c>
      <c r="G30" s="3">
        <v>24566.789990723133</v>
      </c>
      <c r="H30" s="3">
        <v>217287.24202346802</v>
      </c>
      <c r="I30" s="51">
        <f t="shared" si="1"/>
        <v>11.3061354923313</v>
      </c>
      <c r="K30" s="2">
        <v>37011</v>
      </c>
      <c r="L30" s="34">
        <v>0.31985274636583316</v>
      </c>
      <c r="M30" s="34">
        <v>4.5638885311553823</v>
      </c>
      <c r="N30" s="34">
        <v>0.42824359388689515</v>
      </c>
      <c r="P30" s="49">
        <f t="shared" si="2"/>
        <v>28.685943158874018</v>
      </c>
      <c r="Q30" s="50">
        <f t="shared" si="3"/>
        <v>11.3061354923313</v>
      </c>
      <c r="R30" s="50">
        <f t="shared" si="7"/>
        <v>0.51228264821699721</v>
      </c>
      <c r="S30" s="49">
        <f t="shared" si="4"/>
        <v>0.42824359388689515</v>
      </c>
      <c r="T30" s="49">
        <f t="shared" si="5"/>
        <v>0.31985274636583316</v>
      </c>
      <c r="U30" s="34">
        <f t="shared" si="6"/>
        <v>0</v>
      </c>
      <c r="V30" s="48">
        <f t="shared" si="8"/>
        <v>29.635919358049733</v>
      </c>
      <c r="W30" s="34">
        <f t="shared" si="9"/>
        <v>28.987570345620085</v>
      </c>
      <c r="X30" s="34">
        <f t="shared" si="10"/>
        <v>30.79803877757135</v>
      </c>
      <c r="Y30" s="34">
        <f t="shared" si="11"/>
        <v>36.240536184112109</v>
      </c>
      <c r="AA30">
        <f t="shared" si="12"/>
        <v>0.51228264821699721</v>
      </c>
    </row>
    <row r="31" spans="1:27">
      <c r="A31" s="2">
        <v>37042</v>
      </c>
      <c r="B31" s="3">
        <v>2927.6230381774903</v>
      </c>
      <c r="C31" s="3">
        <v>11966.360001564026</v>
      </c>
      <c r="D31" s="4">
        <f t="shared" si="0"/>
        <v>24.465443441404442</v>
      </c>
      <c r="F31" s="2">
        <v>37042</v>
      </c>
      <c r="G31" s="3">
        <v>26205.209996521473</v>
      </c>
      <c r="H31" s="3">
        <v>216617.43000030518</v>
      </c>
      <c r="I31" s="51">
        <f t="shared" si="1"/>
        <v>12.097461407645985</v>
      </c>
      <c r="K31" s="2">
        <v>37042</v>
      </c>
      <c r="L31" s="34">
        <v>0.32091229288798162</v>
      </c>
      <c r="M31" s="34">
        <v>4.6896860161488734</v>
      </c>
      <c r="N31" s="34">
        <v>0.42966219671488598</v>
      </c>
      <c r="P31" s="49">
        <f t="shared" si="2"/>
        <v>24.465443441404442</v>
      </c>
      <c r="Q31" s="50">
        <f t="shared" si="3"/>
        <v>12.097461407645985</v>
      </c>
      <c r="R31" s="50">
        <f t="shared" si="7"/>
        <v>0.51228264821699721</v>
      </c>
      <c r="S31" s="49">
        <f t="shared" si="4"/>
        <v>0.42966219671488598</v>
      </c>
      <c r="T31" s="49">
        <f t="shared" si="5"/>
        <v>0.32091229288798162</v>
      </c>
      <c r="U31" s="34">
        <f t="shared" si="6"/>
        <v>0</v>
      </c>
      <c r="V31" s="48">
        <f t="shared" si="8"/>
        <v>28.917759522085021</v>
      </c>
      <c r="W31" s="34">
        <f t="shared" si="9"/>
        <v>28.256314629726504</v>
      </c>
      <c r="X31" s="34">
        <f t="shared" si="10"/>
        <v>29.982307424966223</v>
      </c>
      <c r="Y31" s="34">
        <f t="shared" si="11"/>
        <v>35.24571973224824</v>
      </c>
      <c r="AA31">
        <f t="shared" si="12"/>
        <v>0.51228264821699721</v>
      </c>
    </row>
    <row r="32" spans="1:27">
      <c r="A32" s="2">
        <v>37072</v>
      </c>
      <c r="B32" s="3">
        <v>2142.5318876647948</v>
      </c>
      <c r="C32" s="3">
        <v>11121.43000793457</v>
      </c>
      <c r="D32" s="4">
        <f t="shared" si="0"/>
        <v>19.264895666620284</v>
      </c>
      <c r="F32" s="2">
        <v>37072</v>
      </c>
      <c r="G32" s="3">
        <v>24849.090000450611</v>
      </c>
      <c r="H32" s="3">
        <v>216779.5640335083</v>
      </c>
      <c r="I32" s="51">
        <f t="shared" si="1"/>
        <v>11.462837888450411</v>
      </c>
      <c r="K32" s="2">
        <v>37072</v>
      </c>
      <c r="L32" s="34">
        <v>0.31763967060976933</v>
      </c>
      <c r="M32" s="34">
        <v>5.4433787959067033</v>
      </c>
      <c r="N32" s="34">
        <v>0.52045959197880598</v>
      </c>
      <c r="P32" s="49">
        <f t="shared" si="2"/>
        <v>19.264895666620284</v>
      </c>
      <c r="Q32" s="50">
        <f t="shared" si="3"/>
        <v>11.462837888450411</v>
      </c>
      <c r="R32" s="50">
        <f t="shared" si="7"/>
        <v>0.50857110105482772</v>
      </c>
      <c r="S32" s="49">
        <f t="shared" si="4"/>
        <v>0.52045959197880598</v>
      </c>
      <c r="T32" s="49">
        <f t="shared" si="5"/>
        <v>0.31763967060976933</v>
      </c>
      <c r="U32" s="34">
        <f t="shared" si="6"/>
        <v>0</v>
      </c>
      <c r="V32" s="48">
        <f t="shared" si="8"/>
        <v>30.334464180856429</v>
      </c>
      <c r="W32" s="34">
        <f t="shared" si="9"/>
        <v>29.487523001471146</v>
      </c>
      <c r="X32" s="34">
        <f t="shared" si="10"/>
        <v>31.346476143629374</v>
      </c>
      <c r="Y32" s="34">
        <f t="shared" si="11"/>
        <v>36.503470181079116</v>
      </c>
      <c r="Z32">
        <v>0.50857110105482772</v>
      </c>
      <c r="AA32">
        <f t="shared" si="12"/>
        <v>0.50857110105482772</v>
      </c>
    </row>
    <row r="33" spans="1:27">
      <c r="A33" s="2">
        <v>37103</v>
      </c>
      <c r="B33" s="3">
        <v>2431.2202983093262</v>
      </c>
      <c r="C33" s="3">
        <v>13751.279983520508</v>
      </c>
      <c r="D33" s="4">
        <f t="shared" si="0"/>
        <v>17.679956347502873</v>
      </c>
      <c r="F33" s="2">
        <v>37103</v>
      </c>
      <c r="G33" s="3">
        <v>28395.62997084856</v>
      </c>
      <c r="H33" s="3">
        <v>224010.20003509521</v>
      </c>
      <c r="I33" s="51">
        <f t="shared" si="1"/>
        <v>12.676043308027882</v>
      </c>
      <c r="K33" s="2">
        <v>37103</v>
      </c>
      <c r="L33" s="34">
        <v>0.44528173903228457</v>
      </c>
      <c r="M33" s="34">
        <v>5.5756939736593152</v>
      </c>
      <c r="N33" s="34">
        <v>0.51453379196125026</v>
      </c>
      <c r="P33" s="49">
        <f t="shared" si="2"/>
        <v>17.679956347502873</v>
      </c>
      <c r="Q33" s="50">
        <f t="shared" si="3"/>
        <v>12.676043308027882</v>
      </c>
      <c r="R33" s="50">
        <f t="shared" si="7"/>
        <v>0.50857110105482772</v>
      </c>
      <c r="S33" s="49">
        <f t="shared" si="4"/>
        <v>0.51453379196125026</v>
      </c>
      <c r="T33" s="49">
        <f t="shared" si="5"/>
        <v>0.44528173903228457</v>
      </c>
      <c r="U33" s="34">
        <f t="shared" si="6"/>
        <v>0</v>
      </c>
      <c r="V33" s="48">
        <f t="shared" si="8"/>
        <v>29.237405909627881</v>
      </c>
      <c r="W33" s="34">
        <f t="shared" si="9"/>
        <v>28.366413000585737</v>
      </c>
      <c r="X33" s="34">
        <f t="shared" si="10"/>
        <v>30.095854018475976</v>
      </c>
      <c r="Y33" s="34">
        <f t="shared" si="11"/>
        <v>34.978287336023264</v>
      </c>
      <c r="AA33">
        <f t="shared" si="12"/>
        <v>0.50857110105482772</v>
      </c>
    </row>
    <row r="34" spans="1:27">
      <c r="A34" s="2">
        <v>37134</v>
      </c>
      <c r="B34" s="3">
        <v>2525.6450984191893</v>
      </c>
      <c r="C34" s="3">
        <v>14620.439987182617</v>
      </c>
      <c r="D34" s="4">
        <f t="shared" si="0"/>
        <v>17.274754389288972</v>
      </c>
      <c r="F34" s="2">
        <v>37134</v>
      </c>
      <c r="G34" s="3">
        <v>29651.499973595142</v>
      </c>
      <c r="H34" s="3">
        <v>226904.03196716309</v>
      </c>
      <c r="I34" s="51">
        <f t="shared" si="1"/>
        <v>13.067859445479673</v>
      </c>
      <c r="K34" s="2">
        <v>37134</v>
      </c>
      <c r="L34" s="34">
        <v>0.44309679717238099</v>
      </c>
      <c r="M34" s="34">
        <v>5.672925611341479</v>
      </c>
      <c r="N34" s="34">
        <v>0.60343922445319076</v>
      </c>
      <c r="P34" s="49">
        <f t="shared" si="2"/>
        <v>17.274754389288972</v>
      </c>
      <c r="Q34" s="50">
        <f t="shared" si="3"/>
        <v>13.067859445479673</v>
      </c>
      <c r="R34" s="50">
        <f t="shared" si="7"/>
        <v>0.50857110105482772</v>
      </c>
      <c r="S34" s="49">
        <f t="shared" si="4"/>
        <v>0.60343922445319076</v>
      </c>
      <c r="T34" s="49">
        <f t="shared" si="5"/>
        <v>0.44309679717238099</v>
      </c>
      <c r="U34" s="34">
        <f t="shared" si="6"/>
        <v>0</v>
      </c>
      <c r="V34" s="48">
        <f t="shared" si="8"/>
        <v>28.838546471503577</v>
      </c>
      <c r="W34" s="34">
        <f t="shared" si="9"/>
        <v>28.004339947566834</v>
      </c>
      <c r="X34" s="34">
        <f t="shared" si="10"/>
        <v>29.691953802913147</v>
      </c>
      <c r="Y34" s="34">
        <f t="shared" si="11"/>
        <v>34.485715145350348</v>
      </c>
      <c r="AA34">
        <f t="shared" si="12"/>
        <v>0.50857110105482772</v>
      </c>
    </row>
    <row r="35" spans="1:27">
      <c r="A35" s="2">
        <v>37164</v>
      </c>
      <c r="B35" s="3">
        <v>2497.6450984191893</v>
      </c>
      <c r="C35" s="3">
        <v>14520.439987182617</v>
      </c>
      <c r="D35" s="4">
        <f t="shared" si="0"/>
        <v>17.200891299601757</v>
      </c>
      <c r="F35" s="2">
        <v>37164</v>
      </c>
      <c r="G35" s="3">
        <v>29959.199970543385</v>
      </c>
      <c r="H35" s="3">
        <v>234767.95203018188</v>
      </c>
      <c r="I35" s="51">
        <f t="shared" si="1"/>
        <v>12.761196624781142</v>
      </c>
      <c r="K35" s="2">
        <v>37164</v>
      </c>
      <c r="L35" s="34">
        <v>0.43253590335379105</v>
      </c>
      <c r="M35" s="34">
        <v>6.0130215193547611</v>
      </c>
      <c r="N35" s="34">
        <v>0.55498829594466481</v>
      </c>
      <c r="P35" s="49">
        <f t="shared" si="2"/>
        <v>17.200891299601757</v>
      </c>
      <c r="Q35" s="50">
        <f t="shared" si="3"/>
        <v>12.761196624781142</v>
      </c>
      <c r="R35" s="50">
        <f t="shared" si="7"/>
        <v>0.50394984689312938</v>
      </c>
      <c r="S35" s="49">
        <f t="shared" si="4"/>
        <v>0.55498829594466481</v>
      </c>
      <c r="T35" s="49">
        <f t="shared" si="5"/>
        <v>0.43253590335379105</v>
      </c>
      <c r="U35" s="34">
        <f t="shared" si="6"/>
        <v>0</v>
      </c>
      <c r="V35" s="48">
        <f t="shared" si="8"/>
        <v>30.243340532914445</v>
      </c>
      <c r="W35" s="34">
        <f t="shared" si="9"/>
        <v>29.090515154917441</v>
      </c>
      <c r="X35" s="34">
        <f t="shared" si="10"/>
        <v>30.892062718767519</v>
      </c>
      <c r="Y35" s="34">
        <f t="shared" si="11"/>
        <v>35.443899683981101</v>
      </c>
      <c r="Z35">
        <v>0.50394984689312938</v>
      </c>
      <c r="AA35">
        <f t="shared" si="12"/>
        <v>0.50394984689312938</v>
      </c>
    </row>
    <row r="36" spans="1:27">
      <c r="A36" s="2">
        <v>37195</v>
      </c>
      <c r="B36" s="3">
        <v>2365.1313484191896</v>
      </c>
      <c r="C36" s="3">
        <v>16306.939987182617</v>
      </c>
      <c r="D36" s="4">
        <f t="shared" si="0"/>
        <v>14.503833032305272</v>
      </c>
      <c r="F36" s="2">
        <v>37195</v>
      </c>
      <c r="G36" s="3">
        <v>31745.699970543385</v>
      </c>
      <c r="H36" s="3">
        <v>247028.83401870728</v>
      </c>
      <c r="I36" s="51">
        <f t="shared" si="1"/>
        <v>12.851009922242241</v>
      </c>
      <c r="K36" s="2">
        <v>37195</v>
      </c>
      <c r="L36" s="34">
        <v>0.43303539339979746</v>
      </c>
      <c r="M36" s="34">
        <v>6.4688628574504801</v>
      </c>
      <c r="N36" s="34">
        <v>0.68327787805882056</v>
      </c>
      <c r="P36" s="49">
        <f t="shared" si="2"/>
        <v>14.503833032305272</v>
      </c>
      <c r="Q36" s="50">
        <f t="shared" si="3"/>
        <v>12.851009922242241</v>
      </c>
      <c r="R36" s="50">
        <f t="shared" si="7"/>
        <v>0.50394984689312938</v>
      </c>
      <c r="S36" s="49">
        <f t="shared" si="4"/>
        <v>0.68327787805882056</v>
      </c>
      <c r="T36" s="49">
        <f t="shared" si="5"/>
        <v>0.43303539339979746</v>
      </c>
      <c r="U36" s="34">
        <f t="shared" si="6"/>
        <v>0</v>
      </c>
      <c r="V36" s="48">
        <f t="shared" si="8"/>
        <v>30.098974034750441</v>
      </c>
      <c r="W36" s="34">
        <f t="shared" si="9"/>
        <v>29.007519658547835</v>
      </c>
      <c r="X36" s="34">
        <f t="shared" si="10"/>
        <v>30.799479471837287</v>
      </c>
      <c r="Y36" s="34">
        <f t="shared" si="11"/>
        <v>35.330990774793023</v>
      </c>
      <c r="AA36">
        <f t="shared" si="12"/>
        <v>0.50394984689312938</v>
      </c>
    </row>
    <row r="37" spans="1:27">
      <c r="A37" s="2">
        <v>37225</v>
      </c>
      <c r="B37" s="3">
        <v>2785.3514021301271</v>
      </c>
      <c r="C37" s="3">
        <v>21289.839950561523</v>
      </c>
      <c r="D37" s="4">
        <f t="shared" si="0"/>
        <v>13.083007709772204</v>
      </c>
      <c r="F37" s="2">
        <v>37225</v>
      </c>
      <c r="G37" s="3">
        <v>35667.129932701588</v>
      </c>
      <c r="H37" s="3">
        <v>248079.68002319336</v>
      </c>
      <c r="I37" s="51">
        <f t="shared" si="1"/>
        <v>14.377287946101436</v>
      </c>
      <c r="K37" s="2">
        <v>37225</v>
      </c>
      <c r="L37" s="34">
        <v>0.43831347779965224</v>
      </c>
      <c r="M37" s="34">
        <v>6.5832029335148974</v>
      </c>
      <c r="N37" s="34">
        <v>0.76058354017796215</v>
      </c>
      <c r="P37" s="49">
        <f t="shared" si="2"/>
        <v>13.083007709772204</v>
      </c>
      <c r="Q37" s="50">
        <f t="shared" si="3"/>
        <v>14.377287946101436</v>
      </c>
      <c r="R37" s="50">
        <f t="shared" si="7"/>
        <v>0.50394984689312938</v>
      </c>
      <c r="S37" s="49">
        <f t="shared" si="4"/>
        <v>0.76058354017796215</v>
      </c>
      <c r="T37" s="49">
        <f t="shared" si="5"/>
        <v>0.43831347779965224</v>
      </c>
      <c r="U37" s="34">
        <f t="shared" si="6"/>
        <v>0</v>
      </c>
      <c r="V37" s="48">
        <f t="shared" si="8"/>
        <v>28.677233509100276</v>
      </c>
      <c r="W37" s="34">
        <f t="shared" si="9"/>
        <v>27.597102651610854</v>
      </c>
      <c r="X37" s="34">
        <f t="shared" si="10"/>
        <v>29.226129208995175</v>
      </c>
      <c r="Y37" s="34">
        <f t="shared" si="11"/>
        <v>33.41222827900188</v>
      </c>
      <c r="AA37">
        <f t="shared" si="12"/>
        <v>0.50394984689312938</v>
      </c>
    </row>
    <row r="38" spans="1:27">
      <c r="A38" s="2">
        <v>37256</v>
      </c>
      <c r="B38" s="3">
        <v>3087.568601837158</v>
      </c>
      <c r="C38" s="3">
        <v>22137.839950561523</v>
      </c>
      <c r="D38" s="4">
        <f t="shared" si="0"/>
        <v>13.94701835740231</v>
      </c>
      <c r="F38" s="2">
        <v>37256</v>
      </c>
      <c r="G38" s="3">
        <v>37553.819935142994</v>
      </c>
      <c r="H38" s="3">
        <v>246505.10004425049</v>
      </c>
      <c r="I38" s="51">
        <f t="shared" si="1"/>
        <v>15.23450019021986</v>
      </c>
      <c r="K38" s="2">
        <v>37256</v>
      </c>
      <c r="L38" s="34">
        <v>0.39082454254361698</v>
      </c>
      <c r="M38" s="34">
        <v>7.0445465385390191</v>
      </c>
      <c r="N38" s="34">
        <v>0.88289792725202254</v>
      </c>
      <c r="P38" s="49">
        <f t="shared" si="2"/>
        <v>13.94701835740231</v>
      </c>
      <c r="Q38" s="50">
        <f t="shared" si="3"/>
        <v>15.23450019021986</v>
      </c>
      <c r="R38" s="50">
        <f t="shared" si="7"/>
        <v>0.50333791490829993</v>
      </c>
      <c r="S38" s="49">
        <f t="shared" si="4"/>
        <v>0.88289792725202254</v>
      </c>
      <c r="T38" s="49">
        <f t="shared" si="5"/>
        <v>0.39082454254361698</v>
      </c>
      <c r="U38" s="34">
        <f t="shared" si="6"/>
        <v>0</v>
      </c>
      <c r="V38" s="48">
        <f t="shared" si="8"/>
        <v>27.986082002303277</v>
      </c>
      <c r="W38" s="34">
        <f t="shared" si="9"/>
        <v>26.911265213706272</v>
      </c>
      <c r="X38" s="34">
        <f t="shared" si="10"/>
        <v>28.459534466124509</v>
      </c>
      <c r="Y38" s="34">
        <f t="shared" si="11"/>
        <v>32.41041297206759</v>
      </c>
      <c r="Z38">
        <v>0.50333791490829993</v>
      </c>
      <c r="AA38">
        <f t="shared" si="12"/>
        <v>0.50333791490829993</v>
      </c>
    </row>
    <row r="39" spans="1:27">
      <c r="A39" s="2">
        <v>37287</v>
      </c>
      <c r="B39" s="3">
        <v>4294.318601837158</v>
      </c>
      <c r="C39" s="3">
        <v>25562.839950561523</v>
      </c>
      <c r="D39" s="4">
        <f t="shared" si="0"/>
        <v>16.799066966512175</v>
      </c>
      <c r="F39" s="2">
        <v>37287</v>
      </c>
      <c r="G39" s="3">
        <v>41269.92994338274</v>
      </c>
      <c r="H39" s="3">
        <v>246371.84994888306</v>
      </c>
      <c r="I39" s="51">
        <f t="shared" si="1"/>
        <v>16.751073611674943</v>
      </c>
      <c r="K39" s="2">
        <v>37287</v>
      </c>
      <c r="L39" s="34">
        <v>0.39245689609284556</v>
      </c>
      <c r="M39" s="34">
        <v>7.7643657201814475</v>
      </c>
      <c r="N39" s="34">
        <v>0.94943896220990065</v>
      </c>
      <c r="P39" s="49">
        <f t="shared" si="2"/>
        <v>16.799066966512175</v>
      </c>
      <c r="Q39" s="50">
        <f t="shared" si="3"/>
        <v>16.751073611674943</v>
      </c>
      <c r="R39" s="50">
        <f t="shared" si="7"/>
        <v>0.50333791490829993</v>
      </c>
      <c r="S39" s="49">
        <f t="shared" si="4"/>
        <v>0.94943896220990065</v>
      </c>
      <c r="T39" s="49">
        <f t="shared" si="5"/>
        <v>0.39245689609284556</v>
      </c>
      <c r="U39" s="34">
        <f t="shared" si="6"/>
        <v>0</v>
      </c>
      <c r="V39" s="48">
        <f t="shared" si="8"/>
        <v>26.578421169133577</v>
      </c>
      <c r="W39" s="34">
        <f t="shared" si="9"/>
        <v>25.509816124843439</v>
      </c>
      <c r="X39" s="34">
        <f t="shared" si="10"/>
        <v>26.896188107226891</v>
      </c>
      <c r="Y39" s="34">
        <f t="shared" si="11"/>
        <v>30.503850630402042</v>
      </c>
      <c r="AA39">
        <f t="shared" si="12"/>
        <v>0.50333791490829993</v>
      </c>
    </row>
    <row r="40" spans="1:27">
      <c r="A40" s="2">
        <v>37315</v>
      </c>
      <c r="B40" s="3">
        <v>4450.0298054504392</v>
      </c>
      <c r="C40" s="3">
        <v>27313.749984741211</v>
      </c>
      <c r="D40" s="4">
        <f t="shared" si="0"/>
        <v>16.29226967346645</v>
      </c>
      <c r="F40" s="2">
        <v>37315</v>
      </c>
      <c r="G40" s="3">
        <v>43125.389980614185</v>
      </c>
      <c r="H40" s="3">
        <v>251279.13596725464</v>
      </c>
      <c r="I40" s="51">
        <f t="shared" si="1"/>
        <v>17.162344105733496</v>
      </c>
      <c r="K40" s="2">
        <v>37315</v>
      </c>
      <c r="L40" s="34">
        <v>0.39251677165894955</v>
      </c>
      <c r="M40" s="34">
        <v>7.9387558233152786</v>
      </c>
      <c r="N40" s="34">
        <v>0.94958381428387229</v>
      </c>
      <c r="P40" s="49">
        <f t="shared" si="2"/>
        <v>16.29226967346645</v>
      </c>
      <c r="Q40" s="50">
        <f t="shared" si="3"/>
        <v>17.162344105733496</v>
      </c>
      <c r="R40" s="50">
        <f t="shared" si="7"/>
        <v>0.50333791490829993</v>
      </c>
      <c r="S40" s="49">
        <f t="shared" si="4"/>
        <v>0.94958381428387229</v>
      </c>
      <c r="T40" s="49">
        <f t="shared" si="5"/>
        <v>0.39251677165894955</v>
      </c>
      <c r="U40" s="34">
        <f t="shared" si="6"/>
        <v>0</v>
      </c>
      <c r="V40" s="48">
        <f t="shared" si="8"/>
        <v>26.205467423128425</v>
      </c>
      <c r="W40" s="34">
        <f t="shared" si="9"/>
        <v>25.129765511387802</v>
      </c>
      <c r="X40" s="34">
        <f t="shared" si="10"/>
        <v>26.472233539441078</v>
      </c>
      <c r="Y40" s="34">
        <f t="shared" si="11"/>
        <v>29.986821368832963</v>
      </c>
      <c r="AA40">
        <f t="shared" si="12"/>
        <v>0.50333791490829993</v>
      </c>
    </row>
    <row r="41" spans="1:27">
      <c r="A41" s="2">
        <v>37346</v>
      </c>
      <c r="B41" s="3">
        <v>5333.2453047180179</v>
      </c>
      <c r="C41" s="3">
        <v>31433.649978637695</v>
      </c>
      <c r="D41" s="4">
        <f t="shared" si="0"/>
        <v>16.966675229706034</v>
      </c>
      <c r="F41" s="2">
        <v>37346</v>
      </c>
      <c r="G41" s="3">
        <v>47633.219967186451</v>
      </c>
      <c r="H41" s="3">
        <v>263250.36694335938</v>
      </c>
      <c r="I41" s="51">
        <f t="shared" si="1"/>
        <v>18.094265364285384</v>
      </c>
      <c r="K41" s="2">
        <v>37346</v>
      </c>
      <c r="L41" s="34">
        <v>0.39608063874923566</v>
      </c>
      <c r="M41" s="34">
        <v>7.9635661428893849</v>
      </c>
      <c r="N41" s="34">
        <v>1.0470129053922881</v>
      </c>
      <c r="P41" s="49">
        <f t="shared" si="2"/>
        <v>16.966675229706034</v>
      </c>
      <c r="Q41" s="50">
        <f t="shared" si="3"/>
        <v>18.094265364285384</v>
      </c>
      <c r="R41" s="50">
        <f t="shared" si="7"/>
        <v>0.50608817291355501</v>
      </c>
      <c r="S41" s="49">
        <f t="shared" si="4"/>
        <v>1.0470129053922881</v>
      </c>
      <c r="T41" s="49">
        <f t="shared" si="5"/>
        <v>0.39608063874923566</v>
      </c>
      <c r="U41" s="34">
        <f t="shared" si="6"/>
        <v>0</v>
      </c>
      <c r="V41" s="48">
        <f t="shared" si="8"/>
        <v>24.656311847333143</v>
      </c>
      <c r="W41" s="34">
        <f t="shared" si="9"/>
        <v>23.790819992844447</v>
      </c>
      <c r="X41" s="34">
        <f t="shared" si="10"/>
        <v>24.985480682382843</v>
      </c>
      <c r="Y41" s="34">
        <f t="shared" si="11"/>
        <v>28.474445019658582</v>
      </c>
      <c r="Z41">
        <v>0.50608817291355501</v>
      </c>
      <c r="AA41">
        <f t="shared" si="12"/>
        <v>0.50608817291355501</v>
      </c>
    </row>
    <row r="42" spans="1:27">
      <c r="A42" s="2">
        <v>37376</v>
      </c>
      <c r="B42" s="3">
        <v>7135.0138056945798</v>
      </c>
      <c r="C42" s="3">
        <v>38016.049987792969</v>
      </c>
      <c r="D42" s="4">
        <f t="shared" si="0"/>
        <v>18.768424936272041</v>
      </c>
      <c r="F42" s="2">
        <v>37376</v>
      </c>
      <c r="G42" s="3">
        <v>54636.670013427734</v>
      </c>
      <c r="H42" s="3">
        <v>265343.19488143921</v>
      </c>
      <c r="I42" s="51">
        <f t="shared" si="1"/>
        <v>20.590944507862929</v>
      </c>
      <c r="K42" s="2">
        <v>37376</v>
      </c>
      <c r="L42" s="34">
        <v>0.49008433128895634</v>
      </c>
      <c r="M42" s="34">
        <v>8.4199834600212284</v>
      </c>
      <c r="N42" s="34">
        <v>1.2121060075420649</v>
      </c>
      <c r="P42" s="49">
        <f t="shared" si="2"/>
        <v>18.768424936272041</v>
      </c>
      <c r="Q42" s="50">
        <f t="shared" si="3"/>
        <v>20.590944507862929</v>
      </c>
      <c r="R42" s="50">
        <f t="shared" si="7"/>
        <v>0.50608817291355501</v>
      </c>
      <c r="S42" s="49">
        <f t="shared" si="4"/>
        <v>1.2121060075420649</v>
      </c>
      <c r="T42" s="49">
        <f t="shared" si="5"/>
        <v>0.49008433128895634</v>
      </c>
      <c r="U42" s="34">
        <f t="shared" si="6"/>
        <v>0</v>
      </c>
      <c r="V42" s="48">
        <f t="shared" si="8"/>
        <v>22.311680237724715</v>
      </c>
      <c r="W42" s="34">
        <f t="shared" si="9"/>
        <v>21.483665811286585</v>
      </c>
      <c r="X42" s="34">
        <f t="shared" si="10"/>
        <v>22.411800969136493</v>
      </c>
      <c r="Y42" s="34">
        <f t="shared" si="11"/>
        <v>25.335741434968519</v>
      </c>
      <c r="AA42">
        <f t="shared" si="12"/>
        <v>0.50608817291355501</v>
      </c>
    </row>
    <row r="43" spans="1:27">
      <c r="A43" s="2">
        <v>37407</v>
      </c>
      <c r="B43" s="3">
        <v>10164.15630569458</v>
      </c>
      <c r="C43" s="3">
        <v>42580.049987792969</v>
      </c>
      <c r="D43" s="4">
        <f t="shared" si="0"/>
        <v>23.870700735693084</v>
      </c>
      <c r="F43" s="2">
        <v>37407</v>
      </c>
      <c r="G43" s="3">
        <v>58099.800003051758</v>
      </c>
      <c r="H43" s="3">
        <v>266465.01195526123</v>
      </c>
      <c r="I43" s="51">
        <f t="shared" si="1"/>
        <v>21.803913233008828</v>
      </c>
      <c r="K43" s="2">
        <v>37407</v>
      </c>
      <c r="L43" s="34">
        <v>0.44901546834549649</v>
      </c>
      <c r="M43" s="34">
        <v>11.015062810723483</v>
      </c>
      <c r="N43" s="34">
        <v>1.1810211132136217</v>
      </c>
      <c r="P43" s="49">
        <f t="shared" si="2"/>
        <v>23.870700735693084</v>
      </c>
      <c r="Q43" s="50">
        <f t="shared" si="3"/>
        <v>21.803913233008828</v>
      </c>
      <c r="R43" s="50">
        <f t="shared" si="7"/>
        <v>0.50608817291355501</v>
      </c>
      <c r="S43" s="49">
        <f t="shared" si="4"/>
        <v>1.1810211132136217</v>
      </c>
      <c r="T43" s="49">
        <f t="shared" si="5"/>
        <v>0.44901546834549649</v>
      </c>
      <c r="U43" s="34">
        <f t="shared" si="6"/>
        <v>0</v>
      </c>
      <c r="V43" s="48">
        <f t="shared" si="8"/>
        <v>21.227179122687289</v>
      </c>
      <c r="W43" s="34">
        <f t="shared" si="9"/>
        <v>20.36277453716427</v>
      </c>
      <c r="X43" s="34">
        <f t="shared" si="10"/>
        <v>21.161422838353928</v>
      </c>
      <c r="Y43" s="34">
        <f t="shared" si="11"/>
        <v>23.810856150639587</v>
      </c>
      <c r="AA43">
        <f t="shared" si="12"/>
        <v>0.50608817291355501</v>
      </c>
    </row>
    <row r="44" spans="1:27">
      <c r="A44" s="2">
        <v>37437</v>
      </c>
      <c r="B44" s="3">
        <v>10831.994801788331</v>
      </c>
      <c r="C44" s="3">
        <v>45382.699981689453</v>
      </c>
      <c r="D44" s="4">
        <f t="shared" si="0"/>
        <v>23.868114515352133</v>
      </c>
      <c r="F44" s="2">
        <v>37437</v>
      </c>
      <c r="G44" s="3">
        <v>61927.449996948242</v>
      </c>
      <c r="H44" s="3">
        <v>268150.76490783691</v>
      </c>
      <c r="I44" s="51">
        <f t="shared" si="1"/>
        <v>23.094265652470778</v>
      </c>
      <c r="K44" s="2">
        <v>37437</v>
      </c>
      <c r="L44" s="34">
        <v>0.38894339306115966</v>
      </c>
      <c r="M44" s="34">
        <v>10.946330969765819</v>
      </c>
      <c r="N44" s="34">
        <v>1.345739628203295</v>
      </c>
      <c r="P44" s="49">
        <f t="shared" si="2"/>
        <v>23.868114515352133</v>
      </c>
      <c r="Q44" s="50">
        <f t="shared" si="3"/>
        <v>23.094265652470778</v>
      </c>
      <c r="R44" s="50">
        <f t="shared" si="7"/>
        <v>0.50256512937392261</v>
      </c>
      <c r="S44" s="49">
        <f t="shared" si="4"/>
        <v>1.345739628203295</v>
      </c>
      <c r="T44" s="49">
        <f t="shared" si="5"/>
        <v>0.38894339306115966</v>
      </c>
      <c r="U44" s="34">
        <f t="shared" si="6"/>
        <v>0</v>
      </c>
      <c r="V44" s="48">
        <f t="shared" si="8"/>
        <v>20.817328588260708</v>
      </c>
      <c r="W44" s="34">
        <f t="shared" si="9"/>
        <v>19.782387148230967</v>
      </c>
      <c r="X44" s="34">
        <f t="shared" si="10"/>
        <v>20.505188668588943</v>
      </c>
      <c r="Y44" s="34">
        <f t="shared" si="11"/>
        <v>22.625261224987881</v>
      </c>
      <c r="Z44">
        <v>0.50256512937392261</v>
      </c>
      <c r="AA44">
        <f t="shared" si="12"/>
        <v>0.50256512937392261</v>
      </c>
    </row>
    <row r="45" spans="1:27">
      <c r="A45" s="2">
        <v>37468</v>
      </c>
      <c r="B45" s="3">
        <v>11395.04480178833</v>
      </c>
      <c r="C45" s="3">
        <v>48181.949981689453</v>
      </c>
      <c r="D45" s="4">
        <f t="shared" si="0"/>
        <v>23.650028290923842</v>
      </c>
      <c r="F45" s="2">
        <v>37468</v>
      </c>
      <c r="G45" s="3">
        <v>65425.59998473525</v>
      </c>
      <c r="H45" s="3">
        <v>272159.68898391724</v>
      </c>
      <c r="I45" s="51">
        <f t="shared" si="1"/>
        <v>24.039416060841198</v>
      </c>
      <c r="K45" s="2">
        <v>37468</v>
      </c>
      <c r="L45" s="34">
        <v>0.63381517800141784</v>
      </c>
      <c r="M45" s="34">
        <v>13.898226563751868</v>
      </c>
      <c r="N45" s="34">
        <v>1.402442668270524</v>
      </c>
      <c r="P45" s="49">
        <f t="shared" si="2"/>
        <v>23.650028290923842</v>
      </c>
      <c r="Q45" s="50">
        <f t="shared" si="3"/>
        <v>24.039416060841198</v>
      </c>
      <c r="R45" s="50">
        <f t="shared" ref="R45:R76" si="13">AA45</f>
        <v>0.50256512937392261</v>
      </c>
      <c r="S45" s="49">
        <f t="shared" si="4"/>
        <v>1.402442668270524</v>
      </c>
      <c r="T45" s="49">
        <f t="shared" si="5"/>
        <v>0.63381517800141784</v>
      </c>
      <c r="U45" s="34">
        <f t="shared" si="6"/>
        <v>0</v>
      </c>
      <c r="V45" s="48">
        <f t="shared" si="8"/>
        <v>19.932580717828912</v>
      </c>
      <c r="W45" s="34">
        <f t="shared" si="9"/>
        <v>18.908983882744351</v>
      </c>
      <c r="X45" s="34">
        <f t="shared" si="10"/>
        <v>19.530888691658845</v>
      </c>
      <c r="Y45" s="34">
        <f t="shared" si="11"/>
        <v>21.437064102239987</v>
      </c>
      <c r="AA45">
        <f t="shared" si="12"/>
        <v>0.50256512937392261</v>
      </c>
    </row>
    <row r="46" spans="1:27">
      <c r="A46" s="2">
        <v>37499</v>
      </c>
      <c r="B46" s="3">
        <v>11651.29480178833</v>
      </c>
      <c r="C46" s="3">
        <v>50531.949981689453</v>
      </c>
      <c r="D46" s="4">
        <f t="shared" si="0"/>
        <v>23.057283176307752</v>
      </c>
      <c r="F46" s="2">
        <v>37499</v>
      </c>
      <c r="G46" s="3">
        <v>66724.09998473525</v>
      </c>
      <c r="H46" s="3">
        <v>275333.45696640015</v>
      </c>
      <c r="I46" s="51">
        <f t="shared" si="1"/>
        <v>24.233923737382128</v>
      </c>
      <c r="K46" s="2">
        <v>37499</v>
      </c>
      <c r="L46" s="34">
        <v>0.7882315159329748</v>
      </c>
      <c r="M46" s="34">
        <v>14.471183028264528</v>
      </c>
      <c r="N46" s="34">
        <v>1.541521909245678</v>
      </c>
      <c r="P46" s="49">
        <f t="shared" si="2"/>
        <v>23.057283176307752</v>
      </c>
      <c r="Q46" s="50">
        <f t="shared" si="3"/>
        <v>24.233923737382128</v>
      </c>
      <c r="R46" s="50">
        <f t="shared" si="13"/>
        <v>0.50256512937392261</v>
      </c>
      <c r="S46" s="49">
        <f t="shared" si="4"/>
        <v>1.541521909245678</v>
      </c>
      <c r="T46" s="49">
        <f t="shared" si="5"/>
        <v>0.7882315159329748</v>
      </c>
      <c r="U46" s="34">
        <f t="shared" si="6"/>
        <v>0</v>
      </c>
      <c r="V46" s="48">
        <f t="shared" ref="V46:V77" si="14">$AB$213+$AC$213*Q46+$AD$213*S46+$AE$213*R46</f>
        <v>19.687998775025889</v>
      </c>
      <c r="W46" s="34">
        <f t="shared" ref="W46:W77" si="15">$AB$214+$AC$214*Q46+$AE$214*R46</f>
        <v>18.729241443500243</v>
      </c>
      <c r="X46" s="34">
        <f t="shared" ref="X46:X77" si="16">$AB$215+$AC$215*Q46+$AE$215*R46</f>
        <v>19.330382165831594</v>
      </c>
      <c r="Y46" s="34">
        <f t="shared" ref="Y46:Y77" si="17">$AB$216+$AC$216*Q46+$AE$216*R46</f>
        <v>21.192538511845569</v>
      </c>
      <c r="AA46">
        <f t="shared" ref="AA46:AA77" si="18">AVERAGE(Z44:Z46)</f>
        <v>0.50256512937392261</v>
      </c>
    </row>
    <row r="47" spans="1:27">
      <c r="A47" s="2">
        <v>37529</v>
      </c>
      <c r="B47" s="3">
        <v>12507.60070022583</v>
      </c>
      <c r="C47" s="3">
        <v>53204.939964294434</v>
      </c>
      <c r="D47" s="4">
        <f t="shared" si="0"/>
        <v>23.508344730056301</v>
      </c>
      <c r="F47" s="2">
        <v>37529</v>
      </c>
      <c r="G47" s="3">
        <v>70552.289979547262</v>
      </c>
      <c r="H47" s="3">
        <v>278590.39292144775</v>
      </c>
      <c r="I47" s="51">
        <f t="shared" si="1"/>
        <v>25.324739033424031</v>
      </c>
      <c r="K47" s="2">
        <v>37529</v>
      </c>
      <c r="L47" s="34">
        <v>0.78413053234684327</v>
      </c>
      <c r="M47" s="34">
        <v>15.098371320952308</v>
      </c>
      <c r="N47" s="34">
        <v>1.5530845890033518</v>
      </c>
      <c r="P47" s="49">
        <f t="shared" si="2"/>
        <v>23.508344730056301</v>
      </c>
      <c r="Q47" s="50">
        <f t="shared" si="3"/>
        <v>25.324739033424031</v>
      </c>
      <c r="R47" s="50">
        <f t="shared" si="13"/>
        <v>0.49686070496957929</v>
      </c>
      <c r="S47" s="49">
        <f t="shared" si="4"/>
        <v>1.5530845890033518</v>
      </c>
      <c r="T47" s="49">
        <f t="shared" si="5"/>
        <v>0.78413053234684327</v>
      </c>
      <c r="U47" s="34">
        <f t="shared" si="6"/>
        <v>0</v>
      </c>
      <c r="V47" s="48">
        <f t="shared" si="14"/>
        <v>20.054840789006889</v>
      </c>
      <c r="W47" s="34">
        <f t="shared" si="15"/>
        <v>18.712187564726108</v>
      </c>
      <c r="X47" s="34">
        <f t="shared" si="16"/>
        <v>19.297110018362787</v>
      </c>
      <c r="Y47" s="34">
        <f t="shared" si="17"/>
        <v>20.528107319481919</v>
      </c>
      <c r="Z47">
        <v>0.49686070496957929</v>
      </c>
      <c r="AA47">
        <f t="shared" si="18"/>
        <v>0.49686070496957929</v>
      </c>
    </row>
    <row r="48" spans="1:27">
      <c r="A48" s="2">
        <v>37560</v>
      </c>
      <c r="B48" s="3">
        <v>13069.493449249268</v>
      </c>
      <c r="C48" s="3">
        <v>53986.439964294434</v>
      </c>
      <c r="D48" s="4">
        <f t="shared" si="0"/>
        <v>24.20884477267472</v>
      </c>
      <c r="F48" s="2">
        <v>37560</v>
      </c>
      <c r="G48" s="3">
        <v>73471.649972528219</v>
      </c>
      <c r="H48" s="3">
        <v>293745.38991165161</v>
      </c>
      <c r="I48" s="51">
        <f t="shared" si="1"/>
        <v>25.012018059117775</v>
      </c>
      <c r="K48" s="2">
        <v>37560</v>
      </c>
      <c r="L48" s="34">
        <v>1.5183409864346231</v>
      </c>
      <c r="M48" s="34">
        <v>15.2485815050737</v>
      </c>
      <c r="N48" s="34">
        <v>1.6792826249482429</v>
      </c>
      <c r="P48" s="49">
        <f t="shared" si="2"/>
        <v>24.20884477267472</v>
      </c>
      <c r="Q48" s="50">
        <f t="shared" si="3"/>
        <v>25.012018059117775</v>
      </c>
      <c r="R48" s="50">
        <f t="shared" si="13"/>
        <v>0.49686070496957929</v>
      </c>
      <c r="S48" s="49">
        <f t="shared" si="4"/>
        <v>1.6792826249482429</v>
      </c>
      <c r="T48" s="49">
        <f t="shared" si="5"/>
        <v>1.5183409864346231</v>
      </c>
      <c r="U48" s="34">
        <f t="shared" si="6"/>
        <v>0</v>
      </c>
      <c r="V48" s="48">
        <f t="shared" si="14"/>
        <v>20.276462259429351</v>
      </c>
      <c r="W48" s="34">
        <f t="shared" si="15"/>
        <v>19.001169633322107</v>
      </c>
      <c r="X48" s="34">
        <f t="shared" si="16"/>
        <v>19.619475681387229</v>
      </c>
      <c r="Y48" s="34">
        <f t="shared" si="17"/>
        <v>20.92124491811478</v>
      </c>
      <c r="AA48">
        <f t="shared" si="18"/>
        <v>0.49686070496957929</v>
      </c>
    </row>
    <row r="49" spans="1:27">
      <c r="A49" s="2">
        <v>37590</v>
      </c>
      <c r="B49" s="3">
        <v>12851.765038604737</v>
      </c>
      <c r="C49" s="3">
        <v>51505.589988708496</v>
      </c>
      <c r="D49" s="4">
        <f t="shared" si="0"/>
        <v>24.952175174427111</v>
      </c>
      <c r="F49" s="2">
        <v>37590</v>
      </c>
      <c r="G49" s="3">
        <v>71999.28000792861</v>
      </c>
      <c r="H49" s="3">
        <v>296163.9479598999</v>
      </c>
      <c r="I49" s="51">
        <f t="shared" si="1"/>
        <v>24.310615962506414</v>
      </c>
      <c r="K49" s="2">
        <v>37590</v>
      </c>
      <c r="L49" s="34">
        <v>1.3817661262463827</v>
      </c>
      <c r="M49" s="34">
        <v>17.021445594791707</v>
      </c>
      <c r="N49" s="34">
        <v>1.7379069623238919</v>
      </c>
      <c r="P49" s="49">
        <f t="shared" si="2"/>
        <v>24.952175174427111</v>
      </c>
      <c r="Q49" s="50">
        <f t="shared" si="3"/>
        <v>24.310615962506414</v>
      </c>
      <c r="R49" s="50">
        <f t="shared" si="13"/>
        <v>0.49686070496957929</v>
      </c>
      <c r="S49" s="49">
        <f t="shared" si="4"/>
        <v>1.7379069623238919</v>
      </c>
      <c r="T49" s="49">
        <f t="shared" si="5"/>
        <v>1.3817661262463827</v>
      </c>
      <c r="U49" s="34">
        <f t="shared" si="6"/>
        <v>0</v>
      </c>
      <c r="V49" s="48">
        <f t="shared" si="14"/>
        <v>20.883635846475627</v>
      </c>
      <c r="W49" s="34">
        <f t="shared" si="15"/>
        <v>19.649327721362027</v>
      </c>
      <c r="X49" s="34">
        <f t="shared" si="16"/>
        <v>20.342509857212647</v>
      </c>
      <c r="Y49" s="34">
        <f t="shared" si="17"/>
        <v>21.803013518860425</v>
      </c>
      <c r="AA49">
        <f t="shared" si="18"/>
        <v>0.49686070496957929</v>
      </c>
    </row>
    <row r="50" spans="1:27">
      <c r="A50" s="2">
        <v>37621</v>
      </c>
      <c r="B50" s="3">
        <v>13176.705038604736</v>
      </c>
      <c r="C50" s="3">
        <v>53561.790000915527</v>
      </c>
      <c r="D50" s="4">
        <f t="shared" si="0"/>
        <v>24.600942273175537</v>
      </c>
      <c r="F50" s="2">
        <v>37621</v>
      </c>
      <c r="G50" s="3">
        <v>72736.530023187399</v>
      </c>
      <c r="H50" s="3">
        <v>297763.59592437744</v>
      </c>
      <c r="I50" s="51">
        <f t="shared" si="1"/>
        <v>24.427610029823853</v>
      </c>
      <c r="K50" s="2">
        <v>37621</v>
      </c>
      <c r="L50" s="34">
        <v>1.3894389613457485</v>
      </c>
      <c r="M50" s="34">
        <v>18.419049876659582</v>
      </c>
      <c r="N50" s="34">
        <v>1.6748152625756372</v>
      </c>
      <c r="P50" s="49">
        <f t="shared" si="2"/>
        <v>24.600942273175537</v>
      </c>
      <c r="Q50" s="50">
        <f t="shared" si="3"/>
        <v>24.427610029823853</v>
      </c>
      <c r="R50" s="50">
        <f t="shared" si="13"/>
        <v>0.49356721006234583</v>
      </c>
      <c r="S50" s="49">
        <f t="shared" si="4"/>
        <v>1.6748152625756372</v>
      </c>
      <c r="T50" s="49">
        <f t="shared" si="5"/>
        <v>1.3894389613457485</v>
      </c>
      <c r="U50" s="34">
        <f t="shared" si="6"/>
        <v>0</v>
      </c>
      <c r="V50" s="48">
        <f t="shared" si="14"/>
        <v>21.594594173148224</v>
      </c>
      <c r="W50" s="34">
        <f t="shared" si="15"/>
        <v>20.113351539827036</v>
      </c>
      <c r="X50" s="34">
        <f t="shared" si="16"/>
        <v>20.851912025395606</v>
      </c>
      <c r="Y50" s="34">
        <f t="shared" si="17"/>
        <v>22.064062118707014</v>
      </c>
      <c r="Z50">
        <v>0.49356721006234583</v>
      </c>
      <c r="AA50">
        <f t="shared" si="18"/>
        <v>0.49356721006234583</v>
      </c>
    </row>
    <row r="51" spans="1:27">
      <c r="A51" s="2">
        <v>37652</v>
      </c>
      <c r="B51" s="3">
        <v>12855.630338897705</v>
      </c>
      <c r="C51" s="3">
        <v>51561.330001831055</v>
      </c>
      <c r="D51" s="4">
        <f t="shared" si="0"/>
        <v>24.932697311029745</v>
      </c>
      <c r="F51" s="2">
        <v>37652</v>
      </c>
      <c r="G51" s="3">
        <v>74858.430039972067</v>
      </c>
      <c r="H51" s="3">
        <v>304306.81097412109</v>
      </c>
      <c r="I51" s="51">
        <f t="shared" si="1"/>
        <v>24.59965644552668</v>
      </c>
      <c r="K51" s="2">
        <v>37652</v>
      </c>
      <c r="L51" s="34">
        <v>1.3904101315534156</v>
      </c>
      <c r="M51" s="34">
        <v>18.719780593482188</v>
      </c>
      <c r="N51" s="34">
        <v>1.7609380111871173</v>
      </c>
      <c r="P51" s="49">
        <f t="shared" si="2"/>
        <v>24.932697311029745</v>
      </c>
      <c r="Q51" s="50">
        <f t="shared" si="3"/>
        <v>24.59965644552668</v>
      </c>
      <c r="R51" s="50">
        <f t="shared" si="13"/>
        <v>0.49356721006234583</v>
      </c>
      <c r="S51" s="49">
        <f t="shared" si="4"/>
        <v>1.7609380111871173</v>
      </c>
      <c r="T51" s="49">
        <f t="shared" si="5"/>
        <v>1.3904101315534156</v>
      </c>
      <c r="U51" s="34">
        <f t="shared" si="6"/>
        <v>0</v>
      </c>
      <c r="V51" s="48">
        <f t="shared" si="14"/>
        <v>21.396356375967301</v>
      </c>
      <c r="W51" s="34">
        <f t="shared" si="15"/>
        <v>19.954365308684004</v>
      </c>
      <c r="X51" s="34">
        <f t="shared" si="16"/>
        <v>20.674559492544063</v>
      </c>
      <c r="Y51" s="34">
        <f t="shared" si="17"/>
        <v>21.847773732957236</v>
      </c>
      <c r="AA51">
        <f t="shared" si="18"/>
        <v>0.49356721006234583</v>
      </c>
    </row>
    <row r="52" spans="1:27">
      <c r="A52" s="2">
        <v>37680</v>
      </c>
      <c r="B52" s="3">
        <v>12991.931950225829</v>
      </c>
      <c r="C52" s="3">
        <v>51744.419998168945</v>
      </c>
      <c r="D52" s="4">
        <f t="shared" si="0"/>
        <v>25.107889798910815</v>
      </c>
      <c r="F52" s="2">
        <v>37680</v>
      </c>
      <c r="G52" s="3">
        <v>74947.950036615133</v>
      </c>
      <c r="H52" s="3">
        <v>305804.83211135864</v>
      </c>
      <c r="I52" s="51">
        <f t="shared" si="1"/>
        <v>24.508425690710762</v>
      </c>
      <c r="K52" s="2">
        <v>37680</v>
      </c>
      <c r="L52" s="34">
        <v>1.5125913781600071</v>
      </c>
      <c r="M52" s="34">
        <v>19.910700146694307</v>
      </c>
      <c r="N52" s="34">
        <v>1.7412332853683326</v>
      </c>
      <c r="P52" s="49">
        <f t="shared" si="2"/>
        <v>25.107889798910815</v>
      </c>
      <c r="Q52" s="50">
        <f t="shared" si="3"/>
        <v>24.508425690710762</v>
      </c>
      <c r="R52" s="50">
        <f t="shared" si="13"/>
        <v>0.49356721006234583</v>
      </c>
      <c r="S52" s="49">
        <f t="shared" si="4"/>
        <v>1.7412332853683326</v>
      </c>
      <c r="T52" s="49">
        <f t="shared" si="5"/>
        <v>1.5125913781600071</v>
      </c>
      <c r="U52" s="34">
        <f t="shared" si="6"/>
        <v>0</v>
      </c>
      <c r="V52" s="48">
        <f t="shared" si="14"/>
        <v>21.488738440949518</v>
      </c>
      <c r="W52" s="34">
        <f t="shared" si="15"/>
        <v>20.038670662057768</v>
      </c>
      <c r="X52" s="34">
        <f t="shared" si="16"/>
        <v>20.76860391290856</v>
      </c>
      <c r="Y52" s="34">
        <f t="shared" si="17"/>
        <v>21.962464600588859</v>
      </c>
      <c r="AA52">
        <f t="shared" si="18"/>
        <v>0.49356721006234583</v>
      </c>
    </row>
    <row r="53" spans="1:27">
      <c r="A53" s="2">
        <v>37711</v>
      </c>
      <c r="B53" s="3">
        <v>13392.509450225831</v>
      </c>
      <c r="C53" s="3">
        <v>52554.919998168945</v>
      </c>
      <c r="D53" s="4">
        <f t="shared" si="0"/>
        <v>25.482884286937242</v>
      </c>
      <c r="F53" s="2">
        <v>37711</v>
      </c>
      <c r="G53" s="3">
        <v>75565.450036615133</v>
      </c>
      <c r="H53" s="3">
        <v>315321.11404418945</v>
      </c>
      <c r="I53" s="51">
        <f t="shared" si="1"/>
        <v>23.964602010769664</v>
      </c>
      <c r="K53" s="2">
        <v>37711</v>
      </c>
      <c r="L53" s="34">
        <v>1.5082485117441651</v>
      </c>
      <c r="M53" s="34">
        <v>19.638578247788509</v>
      </c>
      <c r="N53" s="34">
        <v>1.8815428840102517</v>
      </c>
      <c r="P53" s="49">
        <f t="shared" si="2"/>
        <v>25.482884286937242</v>
      </c>
      <c r="Q53" s="50">
        <f t="shared" si="3"/>
        <v>23.964602010769664</v>
      </c>
      <c r="R53" s="50">
        <f t="shared" si="13"/>
        <v>0.49019563320104437</v>
      </c>
      <c r="S53" s="49">
        <f t="shared" si="4"/>
        <v>1.8815428840102517</v>
      </c>
      <c r="T53" s="49">
        <f t="shared" si="5"/>
        <v>1.5082485117441651</v>
      </c>
      <c r="U53" s="34">
        <f t="shared" si="6"/>
        <v>0</v>
      </c>
      <c r="V53" s="48">
        <f t="shared" si="14"/>
        <v>22.717685760930166</v>
      </c>
      <c r="W53" s="34">
        <f t="shared" si="15"/>
        <v>21.12691319023827</v>
      </c>
      <c r="X53" s="34">
        <f t="shared" si="16"/>
        <v>21.974140341047715</v>
      </c>
      <c r="Y53" s="34">
        <f t="shared" si="17"/>
        <v>23.063936998565239</v>
      </c>
      <c r="Z53">
        <v>0.49019563320104437</v>
      </c>
      <c r="AA53">
        <f t="shared" si="18"/>
        <v>0.49019563320104437</v>
      </c>
    </row>
    <row r="54" spans="1:27">
      <c r="A54" s="2">
        <v>37741</v>
      </c>
      <c r="B54" s="3">
        <v>14244.337948760985</v>
      </c>
      <c r="C54" s="3">
        <v>52568.469985961914</v>
      </c>
      <c r="D54" s="4">
        <f t="shared" si="0"/>
        <v>27.096732989498928</v>
      </c>
      <c r="F54" s="2">
        <v>37741</v>
      </c>
      <c r="G54" s="3">
        <v>71811.729997247458</v>
      </c>
      <c r="H54" s="3">
        <v>315062.2389793396</v>
      </c>
      <c r="I54" s="51">
        <f t="shared" si="1"/>
        <v>22.792871094259112</v>
      </c>
      <c r="K54" s="2">
        <v>37741</v>
      </c>
      <c r="L54" s="34">
        <v>1.5190559514599062</v>
      </c>
      <c r="M54" s="34">
        <v>20.345758894256544</v>
      </c>
      <c r="N54" s="34">
        <v>1.9638453067415</v>
      </c>
      <c r="P54" s="49">
        <f t="shared" si="2"/>
        <v>27.096732989498928</v>
      </c>
      <c r="Q54" s="50">
        <f t="shared" si="3"/>
        <v>22.792871094259112</v>
      </c>
      <c r="R54" s="50">
        <f t="shared" si="13"/>
        <v>0.49019563320104437</v>
      </c>
      <c r="S54" s="49">
        <f t="shared" si="4"/>
        <v>1.9638453067415</v>
      </c>
      <c r="T54" s="49">
        <f t="shared" si="5"/>
        <v>1.5190559514599062</v>
      </c>
      <c r="U54" s="34">
        <f t="shared" si="6"/>
        <v>0</v>
      </c>
      <c r="V54" s="48">
        <f t="shared" si="14"/>
        <v>23.739671878749945</v>
      </c>
      <c r="W54" s="34">
        <f t="shared" si="15"/>
        <v>22.20969705160951</v>
      </c>
      <c r="X54" s="34">
        <f t="shared" si="16"/>
        <v>23.182008839875138</v>
      </c>
      <c r="Y54" s="34">
        <f t="shared" si="17"/>
        <v>24.536980115621105</v>
      </c>
      <c r="AA54">
        <f t="shared" si="18"/>
        <v>0.49019563320104437</v>
      </c>
    </row>
    <row r="55" spans="1:27">
      <c r="A55" s="2">
        <v>37772</v>
      </c>
      <c r="B55" s="3">
        <v>14092.623949279785</v>
      </c>
      <c r="C55" s="3">
        <v>49541.199981689453</v>
      </c>
      <c r="D55" s="4">
        <f t="shared" si="0"/>
        <v>28.446270890669688</v>
      </c>
      <c r="F55" s="2">
        <v>37772</v>
      </c>
      <c r="G55" s="3">
        <v>68469.16997680068</v>
      </c>
      <c r="H55" s="3">
        <v>313851.11000061035</v>
      </c>
      <c r="I55" s="51">
        <f t="shared" si="1"/>
        <v>21.81581259236825</v>
      </c>
      <c r="K55" s="2">
        <v>37772</v>
      </c>
      <c r="L55" s="34">
        <v>1.7855616264056573</v>
      </c>
      <c r="M55" s="34">
        <v>20.557699578138841</v>
      </c>
      <c r="N55" s="34">
        <v>2.0668193576146869</v>
      </c>
      <c r="P55" s="49">
        <f t="shared" si="2"/>
        <v>28.446270890669688</v>
      </c>
      <c r="Q55" s="50">
        <f t="shared" si="3"/>
        <v>21.81581259236825</v>
      </c>
      <c r="R55" s="50">
        <f t="shared" si="13"/>
        <v>0.49019563320104437</v>
      </c>
      <c r="S55" s="49">
        <f t="shared" si="4"/>
        <v>2.0668193576146869</v>
      </c>
      <c r="T55" s="49">
        <f t="shared" si="5"/>
        <v>1.7855616264056573</v>
      </c>
      <c r="U55" s="34">
        <f t="shared" si="6"/>
        <v>0</v>
      </c>
      <c r="V55" s="48">
        <f t="shared" si="14"/>
        <v>24.575015128284249</v>
      </c>
      <c r="W55" s="34">
        <f t="shared" si="15"/>
        <v>23.112586241060598</v>
      </c>
      <c r="X55" s="34">
        <f t="shared" si="16"/>
        <v>24.189200994077268</v>
      </c>
      <c r="Y55" s="34">
        <f t="shared" si="17"/>
        <v>25.76529054158253</v>
      </c>
      <c r="AA55">
        <f t="shared" si="18"/>
        <v>0.49019563320104437</v>
      </c>
    </row>
    <row r="56" spans="1:27">
      <c r="A56" s="2">
        <v>37802</v>
      </c>
      <c r="B56" s="3">
        <v>14745.868700256347</v>
      </c>
      <c r="C56" s="3">
        <v>50791.849975585938</v>
      </c>
      <c r="D56" s="4">
        <f t="shared" si="0"/>
        <v>29.031958291230243</v>
      </c>
      <c r="F56" s="2">
        <v>37802</v>
      </c>
      <c r="G56" s="3">
        <v>69677.819970697165</v>
      </c>
      <c r="H56" s="3">
        <v>316020.20793914795</v>
      </c>
      <c r="I56" s="51">
        <f t="shared" si="1"/>
        <v>22.048533043214171</v>
      </c>
      <c r="K56" s="2">
        <v>37802</v>
      </c>
      <c r="L56" s="34">
        <v>1.7359044658605653</v>
      </c>
      <c r="M56" s="34">
        <v>20.490477706587168</v>
      </c>
      <c r="N56" s="34">
        <v>2.1259901450353764</v>
      </c>
      <c r="P56" s="49">
        <f t="shared" si="2"/>
        <v>29.031958291230243</v>
      </c>
      <c r="Q56" s="50">
        <f t="shared" si="3"/>
        <v>22.048533043214171</v>
      </c>
      <c r="R56" s="50">
        <f t="shared" si="13"/>
        <v>0.48742055206795887</v>
      </c>
      <c r="S56" s="49">
        <f t="shared" si="4"/>
        <v>2.1259901450353764</v>
      </c>
      <c r="T56" s="49">
        <f t="shared" si="5"/>
        <v>1.7359044658605653</v>
      </c>
      <c r="U56" s="34">
        <f t="shared" si="6"/>
        <v>0</v>
      </c>
      <c r="V56" s="48">
        <f t="shared" si="14"/>
        <v>24.997336043358757</v>
      </c>
      <c r="W56" s="34">
        <f t="shared" si="15"/>
        <v>23.379611162506606</v>
      </c>
      <c r="X56" s="34">
        <f t="shared" si="16"/>
        <v>24.480141553600916</v>
      </c>
      <c r="Y56" s="34">
        <f t="shared" si="17"/>
        <v>25.816612046715129</v>
      </c>
      <c r="Z56">
        <v>0.48742055206795887</v>
      </c>
      <c r="AA56">
        <f t="shared" si="18"/>
        <v>0.48742055206795887</v>
      </c>
    </row>
    <row r="57" spans="1:27">
      <c r="A57" s="2">
        <v>37833</v>
      </c>
      <c r="B57" s="3">
        <v>13433.908700256348</v>
      </c>
      <c r="C57" s="3">
        <v>48349.79997253418</v>
      </c>
      <c r="D57" s="4">
        <f t="shared" si="0"/>
        <v>27.784827874960556</v>
      </c>
      <c r="F57" s="2">
        <v>37833</v>
      </c>
      <c r="G57" s="3">
        <v>65947.059976190329</v>
      </c>
      <c r="H57" s="3">
        <v>318358.28189086914</v>
      </c>
      <c r="I57" s="51">
        <f t="shared" si="1"/>
        <v>20.714730455417047</v>
      </c>
      <c r="K57" s="2">
        <v>37833</v>
      </c>
      <c r="L57" s="34">
        <v>1.5585313153529743</v>
      </c>
      <c r="M57" s="34">
        <v>20.23272161161298</v>
      </c>
      <c r="N57" s="34">
        <v>2.2281999363314875</v>
      </c>
      <c r="P57" s="49">
        <f t="shared" si="2"/>
        <v>27.784827874960556</v>
      </c>
      <c r="Q57" s="50">
        <f t="shared" si="3"/>
        <v>20.714730455417047</v>
      </c>
      <c r="R57" s="50">
        <f t="shared" si="13"/>
        <v>0.48742055206795887</v>
      </c>
      <c r="S57" s="49">
        <f t="shared" si="4"/>
        <v>2.2281999363314875</v>
      </c>
      <c r="T57" s="49">
        <f t="shared" si="5"/>
        <v>1.5585313153529743</v>
      </c>
      <c r="U57" s="34">
        <f t="shared" si="6"/>
        <v>0</v>
      </c>
      <c r="V57" s="48">
        <f t="shared" si="14"/>
        <v>26.156499971130586</v>
      </c>
      <c r="W57" s="34">
        <f t="shared" si="15"/>
        <v>24.612163701636362</v>
      </c>
      <c r="X57" s="34">
        <f t="shared" si="16"/>
        <v>25.855080207820649</v>
      </c>
      <c r="Y57" s="34">
        <f t="shared" si="17"/>
        <v>27.493403785996811</v>
      </c>
      <c r="AA57">
        <f t="shared" si="18"/>
        <v>0.48742055206795887</v>
      </c>
    </row>
    <row r="58" spans="1:27">
      <c r="A58" s="2">
        <v>37864</v>
      </c>
      <c r="B58" s="3">
        <v>13384.361224365235</v>
      </c>
      <c r="C58" s="3">
        <v>46853.729965209961</v>
      </c>
      <c r="D58" s="4">
        <f t="shared" si="0"/>
        <v>28.56626619546288</v>
      </c>
      <c r="F58" s="2">
        <v>37864</v>
      </c>
      <c r="G58" s="3">
        <v>65108.48996886611</v>
      </c>
      <c r="H58" s="3">
        <v>320775.19886779785</v>
      </c>
      <c r="I58" s="51">
        <f t="shared" si="1"/>
        <v>20.297233139803769</v>
      </c>
      <c r="K58" s="2">
        <v>37864</v>
      </c>
      <c r="L58" s="34">
        <v>1.6011981925712051</v>
      </c>
      <c r="M58" s="34">
        <v>20.240599265514366</v>
      </c>
      <c r="N58" s="34">
        <v>2.3644642299066514</v>
      </c>
      <c r="P58" s="49">
        <f t="shared" si="2"/>
        <v>28.56626619546288</v>
      </c>
      <c r="Q58" s="50">
        <f t="shared" si="3"/>
        <v>20.297233139803769</v>
      </c>
      <c r="R58" s="50">
        <f t="shared" si="13"/>
        <v>0.48742055206795887</v>
      </c>
      <c r="S58" s="49">
        <f t="shared" si="4"/>
        <v>2.3644642299066514</v>
      </c>
      <c r="T58" s="49">
        <f t="shared" si="5"/>
        <v>1.6011981925712051</v>
      </c>
      <c r="U58" s="34">
        <f t="shared" si="6"/>
        <v>0</v>
      </c>
      <c r="V58" s="48">
        <f t="shared" si="14"/>
        <v>26.468179697425398</v>
      </c>
      <c r="W58" s="34">
        <f t="shared" si="15"/>
        <v>24.997968453514147</v>
      </c>
      <c r="X58" s="34">
        <f t="shared" si="16"/>
        <v>26.285453639782361</v>
      </c>
      <c r="Y58" s="34">
        <f t="shared" si="17"/>
        <v>28.018261104761528</v>
      </c>
      <c r="AA58">
        <f t="shared" si="18"/>
        <v>0.48742055206795887</v>
      </c>
    </row>
    <row r="59" spans="1:27">
      <c r="A59" s="2">
        <v>37894</v>
      </c>
      <c r="B59" s="3">
        <v>13044.804974365234</v>
      </c>
      <c r="C59" s="3">
        <v>45082.229965209961</v>
      </c>
      <c r="D59" s="4">
        <f t="shared" si="0"/>
        <v>28.935580570064822</v>
      </c>
      <c r="F59" s="2">
        <v>37894</v>
      </c>
      <c r="G59" s="3">
        <v>63254.859979242086</v>
      </c>
      <c r="H59" s="3">
        <v>327437.969871521</v>
      </c>
      <c r="I59" s="51">
        <f t="shared" si="1"/>
        <v>19.318120010352438</v>
      </c>
      <c r="K59" s="2">
        <v>37894</v>
      </c>
      <c r="L59" s="34">
        <v>1.5744127844148168</v>
      </c>
      <c r="M59" s="34">
        <v>21.345208962608393</v>
      </c>
      <c r="N59" s="34">
        <v>2.4177634760322078</v>
      </c>
      <c r="P59" s="49">
        <f t="shared" si="2"/>
        <v>28.935580570064822</v>
      </c>
      <c r="Q59" s="50">
        <f t="shared" si="3"/>
        <v>19.318120010352438</v>
      </c>
      <c r="R59" s="50">
        <f t="shared" si="13"/>
        <v>0.48401923451427631</v>
      </c>
      <c r="S59" s="49">
        <f t="shared" si="4"/>
        <v>2.4177634760322078</v>
      </c>
      <c r="T59" s="49">
        <f t="shared" si="5"/>
        <v>1.5744127844148168</v>
      </c>
      <c r="U59" s="34">
        <f t="shared" si="6"/>
        <v>0</v>
      </c>
      <c r="V59" s="48">
        <f t="shared" si="14"/>
        <v>28.141570710630845</v>
      </c>
      <c r="W59" s="34">
        <f t="shared" si="15"/>
        <v>26.493623722307021</v>
      </c>
      <c r="X59" s="34">
        <f t="shared" si="16"/>
        <v>27.945393387744659</v>
      </c>
      <c r="Y59" s="34">
        <f t="shared" si="17"/>
        <v>29.670643675052091</v>
      </c>
      <c r="Z59">
        <v>0.48401923451427631</v>
      </c>
      <c r="AA59">
        <f t="shared" si="18"/>
        <v>0.48401923451427631</v>
      </c>
    </row>
    <row r="60" spans="1:27">
      <c r="A60" s="2">
        <v>37925</v>
      </c>
      <c r="B60" s="3">
        <v>12936.328226318359</v>
      </c>
      <c r="C60" s="3">
        <v>42865.319961547852</v>
      </c>
      <c r="D60" s="4">
        <f t="shared" si="0"/>
        <v>30.179007733811009</v>
      </c>
      <c r="F60" s="2">
        <v>37925</v>
      </c>
      <c r="G60" s="3">
        <v>60957.949975579977</v>
      </c>
      <c r="H60" s="3">
        <v>326462.95081329346</v>
      </c>
      <c r="I60" s="51">
        <f t="shared" si="1"/>
        <v>18.67224131366817</v>
      </c>
      <c r="K60" s="2">
        <v>37925</v>
      </c>
      <c r="L60" s="34">
        <v>1.6188632732356698</v>
      </c>
      <c r="M60" s="34">
        <v>21.593922755328336</v>
      </c>
      <c r="N60" s="34">
        <v>2.5154722115865962</v>
      </c>
      <c r="P60" s="49">
        <f t="shared" si="2"/>
        <v>30.179007733811009</v>
      </c>
      <c r="Q60" s="50">
        <f t="shared" si="3"/>
        <v>18.67224131366817</v>
      </c>
      <c r="R60" s="50">
        <f t="shared" si="13"/>
        <v>0.48401923451427631</v>
      </c>
      <c r="S60" s="49">
        <f t="shared" si="4"/>
        <v>2.5154722115865962</v>
      </c>
      <c r="T60" s="49">
        <f t="shared" si="5"/>
        <v>1.6188632732356698</v>
      </c>
      <c r="U60" s="34">
        <f t="shared" si="6"/>
        <v>0</v>
      </c>
      <c r="V60" s="48">
        <f t="shared" si="14"/>
        <v>28.679229394094591</v>
      </c>
      <c r="W60" s="34">
        <f t="shared" si="15"/>
        <v>27.090473237258706</v>
      </c>
      <c r="X60" s="34">
        <f t="shared" si="16"/>
        <v>28.611191755608772</v>
      </c>
      <c r="Y60" s="34">
        <f t="shared" si="17"/>
        <v>30.482610957981763</v>
      </c>
      <c r="AA60">
        <f t="shared" si="18"/>
        <v>0.48401923451427631</v>
      </c>
    </row>
    <row r="61" spans="1:27">
      <c r="A61" s="2">
        <v>37955</v>
      </c>
      <c r="B61" s="3">
        <v>13000.881981201172</v>
      </c>
      <c r="C61" s="3">
        <v>38699.419998168945</v>
      </c>
      <c r="D61" s="4">
        <f t="shared" si="0"/>
        <v>33.594513772599967</v>
      </c>
      <c r="F61" s="2">
        <v>37955</v>
      </c>
      <c r="G61" s="3">
        <v>56457.050012201071</v>
      </c>
      <c r="H61" s="3">
        <v>325358.98985290527</v>
      </c>
      <c r="I61" s="51">
        <f t="shared" si="1"/>
        <v>17.352233001991213</v>
      </c>
      <c r="K61" s="2">
        <v>37955</v>
      </c>
      <c r="L61" s="34">
        <v>1.5944924955298441</v>
      </c>
      <c r="M61" s="34">
        <v>21.776579795645475</v>
      </c>
      <c r="N61" s="34">
        <v>2.619919211002641</v>
      </c>
      <c r="P61" s="49">
        <f t="shared" si="2"/>
        <v>33.594513772599967</v>
      </c>
      <c r="Q61" s="50">
        <f t="shared" si="3"/>
        <v>17.352233001991213</v>
      </c>
      <c r="R61" s="50">
        <f t="shared" si="13"/>
        <v>0.48401923451427631</v>
      </c>
      <c r="S61" s="49">
        <f t="shared" si="4"/>
        <v>2.619919211002641</v>
      </c>
      <c r="T61" s="49">
        <f t="shared" si="5"/>
        <v>1.5944924955298441</v>
      </c>
      <c r="U61" s="34">
        <f t="shared" si="6"/>
        <v>0</v>
      </c>
      <c r="V61" s="48">
        <f t="shared" si="14"/>
        <v>29.824789067385865</v>
      </c>
      <c r="W61" s="34">
        <f t="shared" si="15"/>
        <v>28.310278635085169</v>
      </c>
      <c r="X61" s="34">
        <f t="shared" si="16"/>
        <v>29.971910701741152</v>
      </c>
      <c r="Y61" s="34">
        <f t="shared" si="17"/>
        <v>32.142061204257445</v>
      </c>
      <c r="AA61">
        <f t="shared" si="18"/>
        <v>0.48401923451427631</v>
      </c>
    </row>
    <row r="62" spans="1:27">
      <c r="A62" s="2">
        <v>37986</v>
      </c>
      <c r="B62" s="3">
        <v>12553.664781494141</v>
      </c>
      <c r="C62" s="3">
        <v>37526.419998168945</v>
      </c>
      <c r="D62" s="4">
        <f t="shared" si="0"/>
        <v>33.45287075640757</v>
      </c>
      <c r="F62" s="2">
        <v>37986</v>
      </c>
      <c r="G62" s="3">
        <v>55184.200012207031</v>
      </c>
      <c r="H62" s="3">
        <v>330953.19986724854</v>
      </c>
      <c r="I62" s="51">
        <f t="shared" si="1"/>
        <v>16.674321334358584</v>
      </c>
      <c r="K62" s="2">
        <v>37986</v>
      </c>
      <c r="L62" s="34">
        <v>1.7035807504731122</v>
      </c>
      <c r="M62" s="34">
        <v>22.132052068317233</v>
      </c>
      <c r="N62" s="34">
        <v>2.8365126519712951</v>
      </c>
      <c r="P62" s="49">
        <f t="shared" si="2"/>
        <v>33.45287075640757</v>
      </c>
      <c r="Q62" s="50">
        <f t="shared" si="3"/>
        <v>16.674321334358584</v>
      </c>
      <c r="R62" s="50">
        <f t="shared" si="13"/>
        <v>0.47750946934481781</v>
      </c>
      <c r="S62" s="49">
        <f t="shared" si="4"/>
        <v>2.8365126519712951</v>
      </c>
      <c r="T62" s="49">
        <f t="shared" si="5"/>
        <v>1.7035807504731122</v>
      </c>
      <c r="U62" s="34">
        <f t="shared" si="6"/>
        <v>0</v>
      </c>
      <c r="V62" s="48">
        <f t="shared" si="14"/>
        <v>31.886897915865788</v>
      </c>
      <c r="W62" s="34">
        <f t="shared" si="15"/>
        <v>30.067587761756073</v>
      </c>
      <c r="X62" s="34">
        <f t="shared" si="16"/>
        <v>31.915966809675481</v>
      </c>
      <c r="Y62" s="34">
        <f t="shared" si="17"/>
        <v>33.800984851741745</v>
      </c>
      <c r="Z62">
        <v>0.47750946934481781</v>
      </c>
      <c r="AA62">
        <f t="shared" si="18"/>
        <v>0.47750946934481781</v>
      </c>
    </row>
    <row r="63" spans="1:27">
      <c r="A63" s="2">
        <v>38017</v>
      </c>
      <c r="B63" s="3">
        <v>12385.373677978516</v>
      </c>
      <c r="C63" s="3">
        <v>35427.879989624023</v>
      </c>
      <c r="D63" s="4">
        <f t="shared" si="0"/>
        <v>34.95939830891912</v>
      </c>
      <c r="F63" s="2">
        <v>38017</v>
      </c>
      <c r="G63" s="3">
        <v>49885.660003662109</v>
      </c>
      <c r="H63" s="3">
        <v>335016.17284393311</v>
      </c>
      <c r="I63" s="51">
        <f t="shared" si="1"/>
        <v>14.890522920187882</v>
      </c>
      <c r="K63" s="2">
        <v>38017</v>
      </c>
      <c r="L63" s="34">
        <v>1.7474942331601351</v>
      </c>
      <c r="M63" s="34">
        <v>22.687360156603464</v>
      </c>
      <c r="N63" s="34">
        <v>2.9395057951446719</v>
      </c>
      <c r="P63" s="49">
        <f t="shared" si="2"/>
        <v>34.95939830891912</v>
      </c>
      <c r="Q63" s="50">
        <f t="shared" si="3"/>
        <v>14.890522920187882</v>
      </c>
      <c r="R63" s="50">
        <f t="shared" si="13"/>
        <v>0.47750946934481781</v>
      </c>
      <c r="S63" s="49">
        <f t="shared" si="4"/>
        <v>2.9395057951446719</v>
      </c>
      <c r="T63" s="49">
        <f t="shared" si="5"/>
        <v>1.7474942331601351</v>
      </c>
      <c r="U63" s="34">
        <f t="shared" si="6"/>
        <v>0</v>
      </c>
      <c r="V63" s="48">
        <f t="shared" si="14"/>
        <v>33.453670957703721</v>
      </c>
      <c r="W63" s="34">
        <f t="shared" si="15"/>
        <v>31.715976574910911</v>
      </c>
      <c r="X63" s="34">
        <f t="shared" si="16"/>
        <v>33.75477969954234</v>
      </c>
      <c r="Y63" s="34">
        <f t="shared" si="17"/>
        <v>36.043489456838643</v>
      </c>
      <c r="AA63">
        <f t="shared" si="18"/>
        <v>0.47750946934481781</v>
      </c>
    </row>
    <row r="64" spans="1:27">
      <c r="A64" s="2">
        <v>38046</v>
      </c>
      <c r="B64" s="3">
        <v>12294.499473876953</v>
      </c>
      <c r="C64" s="3">
        <v>33104.199966430664</v>
      </c>
      <c r="D64" s="4">
        <f t="shared" si="0"/>
        <v>37.138790504963715</v>
      </c>
      <c r="F64" s="2">
        <v>38046</v>
      </c>
      <c r="G64" s="3">
        <v>47151.97998046875</v>
      </c>
      <c r="H64" s="3">
        <v>333784.17684936523</v>
      </c>
      <c r="I64" s="51">
        <f t="shared" si="1"/>
        <v>14.126487488275441</v>
      </c>
      <c r="K64" s="2">
        <v>38046</v>
      </c>
      <c r="L64" s="34">
        <v>1.7323806016341012</v>
      </c>
      <c r="M64" s="34">
        <v>23.239778120985289</v>
      </c>
      <c r="N64" s="34">
        <v>3.0260835883203394</v>
      </c>
      <c r="P64" s="49">
        <f t="shared" si="2"/>
        <v>37.138790504963715</v>
      </c>
      <c r="Q64" s="50">
        <f t="shared" si="3"/>
        <v>14.126487488275441</v>
      </c>
      <c r="R64" s="50">
        <f t="shared" si="13"/>
        <v>0.47750946934481781</v>
      </c>
      <c r="S64" s="49">
        <f t="shared" si="4"/>
        <v>3.0260835883203394</v>
      </c>
      <c r="T64" s="49">
        <f t="shared" si="5"/>
        <v>1.7323806016341012</v>
      </c>
      <c r="U64" s="34">
        <f t="shared" si="6"/>
        <v>0</v>
      </c>
      <c r="V64" s="48">
        <f t="shared" si="14"/>
        <v>34.103918298420879</v>
      </c>
      <c r="W64" s="34">
        <f t="shared" si="15"/>
        <v>32.422013450385933</v>
      </c>
      <c r="X64" s="34">
        <f t="shared" si="16"/>
        <v>34.54237889761022</v>
      </c>
      <c r="Y64" s="34">
        <f t="shared" si="17"/>
        <v>37.003997640336166</v>
      </c>
      <c r="AA64">
        <f t="shared" si="18"/>
        <v>0.47750946934481781</v>
      </c>
    </row>
    <row r="65" spans="1:27">
      <c r="A65" s="2">
        <v>38077</v>
      </c>
      <c r="B65" s="3">
        <v>11886.253974609375</v>
      </c>
      <c r="C65" s="3">
        <v>30880.29997253418</v>
      </c>
      <c r="D65" s="4">
        <f t="shared" si="0"/>
        <v>38.491381188593863</v>
      </c>
      <c r="F65" s="2">
        <v>38077</v>
      </c>
      <c r="G65" s="3">
        <v>43603.079986572266</v>
      </c>
      <c r="H65" s="3">
        <v>331494.46688079834</v>
      </c>
      <c r="I65" s="51">
        <f t="shared" si="1"/>
        <v>13.153486511209685</v>
      </c>
      <c r="K65" s="2">
        <v>38077</v>
      </c>
      <c r="L65" s="34">
        <v>1.7590274563916171</v>
      </c>
      <c r="M65" s="34">
        <v>23.802285000749016</v>
      </c>
      <c r="N65" s="34">
        <v>3.2103009964746341</v>
      </c>
      <c r="P65" s="49">
        <f t="shared" si="2"/>
        <v>38.491381188593863</v>
      </c>
      <c r="Q65" s="50">
        <f t="shared" si="3"/>
        <v>13.153486511209685</v>
      </c>
      <c r="R65" s="50">
        <f t="shared" si="13"/>
        <v>0.46867931982670791</v>
      </c>
      <c r="S65" s="49">
        <f t="shared" si="4"/>
        <v>3.2103009964746341</v>
      </c>
      <c r="T65" s="49">
        <f t="shared" si="5"/>
        <v>1.7590274563916171</v>
      </c>
      <c r="U65" s="34">
        <f t="shared" si="6"/>
        <v>0</v>
      </c>
      <c r="V65" s="48">
        <f t="shared" si="14"/>
        <v>37.00327779680282</v>
      </c>
      <c r="W65" s="34">
        <f t="shared" si="15"/>
        <v>34.855102126811047</v>
      </c>
      <c r="X65" s="34">
        <f t="shared" si="16"/>
        <v>37.234485789198928</v>
      </c>
      <c r="Y65" s="34">
        <f t="shared" si="17"/>
        <v>39.321433807567082</v>
      </c>
      <c r="Z65">
        <v>0.46867931982670791</v>
      </c>
      <c r="AA65">
        <f t="shared" si="18"/>
        <v>0.46867931982670791</v>
      </c>
    </row>
    <row r="66" spans="1:27">
      <c r="A66" s="2">
        <v>38107</v>
      </c>
      <c r="B66" s="3">
        <v>9781.4914746093746</v>
      </c>
      <c r="C66" s="3">
        <v>22725.199966430664</v>
      </c>
      <c r="D66" s="4">
        <f t="shared" si="0"/>
        <v>43.042488026765227</v>
      </c>
      <c r="F66" s="2">
        <v>38107</v>
      </c>
      <c r="G66" s="3">
        <v>34457.049957275391</v>
      </c>
      <c r="H66" s="3">
        <v>325285.15991973877</v>
      </c>
      <c r="I66" s="51">
        <f t="shared" si="1"/>
        <v>10.592874868861943</v>
      </c>
      <c r="K66" s="2">
        <v>38107</v>
      </c>
      <c r="L66" s="34">
        <v>1.7386074052746152</v>
      </c>
      <c r="M66" s="34">
        <v>24.147006232635839</v>
      </c>
      <c r="N66" s="34">
        <v>3.3531919065701223</v>
      </c>
      <c r="P66" s="49">
        <f t="shared" si="2"/>
        <v>43.042488026765227</v>
      </c>
      <c r="Q66" s="50">
        <f t="shared" si="3"/>
        <v>10.592874868861943</v>
      </c>
      <c r="R66" s="50">
        <f t="shared" si="13"/>
        <v>0.46867931982670791</v>
      </c>
      <c r="S66" s="49">
        <f t="shared" si="4"/>
        <v>3.3531919065701223</v>
      </c>
      <c r="T66" s="49">
        <f t="shared" si="5"/>
        <v>1.7386074052746152</v>
      </c>
      <c r="U66" s="34">
        <f t="shared" si="6"/>
        <v>0</v>
      </c>
      <c r="V66" s="48">
        <f t="shared" si="14"/>
        <v>39.254783600493766</v>
      </c>
      <c r="W66" s="34">
        <f t="shared" si="15"/>
        <v>37.221335638708396</v>
      </c>
      <c r="X66" s="34">
        <f t="shared" si="16"/>
        <v>39.874069755911435</v>
      </c>
      <c r="Y66" s="34">
        <f t="shared" si="17"/>
        <v>42.540510220133079</v>
      </c>
      <c r="AA66">
        <f t="shared" si="18"/>
        <v>0.46867931982670791</v>
      </c>
    </row>
    <row r="67" spans="1:27">
      <c r="A67" s="2">
        <v>38138</v>
      </c>
      <c r="B67" s="3">
        <v>4895.9039746093749</v>
      </c>
      <c r="C67" s="3">
        <v>15365.199966430664</v>
      </c>
      <c r="D67" s="4">
        <f t="shared" ref="D67:D130" si="19">B67/C67*100</f>
        <v>31.863587752230821</v>
      </c>
      <c r="F67" s="2">
        <v>38138</v>
      </c>
      <c r="G67" s="3">
        <v>26858.819961547852</v>
      </c>
      <c r="H67" s="3">
        <v>338517.20204162598</v>
      </c>
      <c r="I67" s="51">
        <f t="shared" ref="I67:I130" si="20">G67/H67*100</f>
        <v>7.934255570931116</v>
      </c>
      <c r="K67" s="2">
        <v>38138</v>
      </c>
      <c r="L67" s="34">
        <v>1.8224567399676854</v>
      </c>
      <c r="M67" s="34">
        <v>24.595867233743245</v>
      </c>
      <c r="N67" s="34">
        <v>3.5797048529893023</v>
      </c>
      <c r="P67" s="49">
        <f t="shared" ref="P67:P130" si="21">D67</f>
        <v>31.863587752230821</v>
      </c>
      <c r="Q67" s="50">
        <f t="shared" ref="Q67:Q130" si="22">I67</f>
        <v>7.934255570931116</v>
      </c>
      <c r="R67" s="50">
        <f t="shared" si="13"/>
        <v>0.46867931982670791</v>
      </c>
      <c r="S67" s="49">
        <f t="shared" ref="S67:S130" si="23">N67</f>
        <v>3.5797048529893023</v>
      </c>
      <c r="T67" s="49">
        <f t="shared" ref="T67:T130" si="24">L67</f>
        <v>1.8224567399676854</v>
      </c>
      <c r="U67" s="34">
        <f t="shared" ref="U67:U130" si="25">$AB$212+$AC$212*Q67+$AD$212*S67</f>
        <v>0</v>
      </c>
      <c r="V67" s="48">
        <f t="shared" si="14"/>
        <v>41.554125748404061</v>
      </c>
      <c r="W67" s="34">
        <f t="shared" si="15"/>
        <v>39.678136964649781</v>
      </c>
      <c r="X67" s="34">
        <f t="shared" si="16"/>
        <v>42.61468405147734</v>
      </c>
      <c r="Y67" s="34">
        <f t="shared" si="17"/>
        <v>45.882797090357208</v>
      </c>
      <c r="AA67">
        <f t="shared" si="18"/>
        <v>0.46867931982670791</v>
      </c>
    </row>
    <row r="68" spans="1:27">
      <c r="A68" s="2">
        <v>38168</v>
      </c>
      <c r="B68" s="3">
        <v>6184.2175561523436</v>
      </c>
      <c r="C68" s="3">
        <v>18795.679985046387</v>
      </c>
      <c r="D68" s="4">
        <f t="shared" si="19"/>
        <v>32.902334797530237</v>
      </c>
      <c r="F68" s="2">
        <v>38168</v>
      </c>
      <c r="G68" s="3">
        <v>31094.509986877441</v>
      </c>
      <c r="H68" s="3">
        <v>387097.32897949219</v>
      </c>
      <c r="I68" s="51">
        <f t="shared" si="20"/>
        <v>8.032736900782071</v>
      </c>
      <c r="K68" s="2">
        <v>38168</v>
      </c>
      <c r="L68" s="34">
        <v>2.0613382809808747</v>
      </c>
      <c r="M68" s="34">
        <v>24.873778112766551</v>
      </c>
      <c r="N68" s="34">
        <v>4.3366665896367751</v>
      </c>
      <c r="P68" s="49">
        <f t="shared" si="21"/>
        <v>32.902334797530237</v>
      </c>
      <c r="Q68" s="50">
        <f t="shared" si="22"/>
        <v>8.032736900782071</v>
      </c>
      <c r="R68" s="50">
        <f t="shared" si="13"/>
        <v>0.46403450959107873</v>
      </c>
      <c r="S68" s="49">
        <f t="shared" si="23"/>
        <v>4.3366665896367751</v>
      </c>
      <c r="T68" s="49">
        <f t="shared" si="24"/>
        <v>2.0613382809808747</v>
      </c>
      <c r="U68" s="34">
        <f t="shared" si="25"/>
        <v>0</v>
      </c>
      <c r="V68" s="48">
        <f t="shared" si="14"/>
        <v>42.202094381270058</v>
      </c>
      <c r="W68" s="34">
        <f t="shared" si="15"/>
        <v>40.394014941903563</v>
      </c>
      <c r="X68" s="34">
        <f t="shared" si="16"/>
        <v>43.401659669772414</v>
      </c>
      <c r="Y68" s="34">
        <f t="shared" si="17"/>
        <v>46.334573162607441</v>
      </c>
      <c r="Z68">
        <v>0.46403450959107873</v>
      </c>
      <c r="AA68">
        <f t="shared" si="18"/>
        <v>0.46403450959107873</v>
      </c>
    </row>
    <row r="69" spans="1:27">
      <c r="A69" s="2">
        <v>38199</v>
      </c>
      <c r="B69" s="3">
        <v>6718.7015600585937</v>
      </c>
      <c r="C69" s="3">
        <v>20835.819984436035</v>
      </c>
      <c r="D69" s="4">
        <f t="shared" si="19"/>
        <v>32.245918639522401</v>
      </c>
      <c r="F69" s="2">
        <v>38199</v>
      </c>
      <c r="G69" s="3">
        <v>34080.599998474121</v>
      </c>
      <c r="H69" s="3">
        <v>402456.32398986816</v>
      </c>
      <c r="I69" s="51">
        <f t="shared" si="20"/>
        <v>8.468148707568103</v>
      </c>
      <c r="K69" s="2">
        <v>38199</v>
      </c>
      <c r="L69" s="34">
        <v>2.1944271507150921</v>
      </c>
      <c r="M69" s="34">
        <v>26.097341113692412</v>
      </c>
      <c r="N69" s="34">
        <v>4.5463433111378952</v>
      </c>
      <c r="P69" s="49">
        <f t="shared" si="21"/>
        <v>32.245918639522401</v>
      </c>
      <c r="Q69" s="50">
        <f t="shared" si="22"/>
        <v>8.468148707568103</v>
      </c>
      <c r="R69" s="50">
        <f t="shared" si="13"/>
        <v>0.46403450959107873</v>
      </c>
      <c r="S69" s="49">
        <f t="shared" si="23"/>
        <v>4.5463433111378952</v>
      </c>
      <c r="T69" s="49">
        <f t="shared" si="24"/>
        <v>2.1944271507150921</v>
      </c>
      <c r="U69" s="34">
        <f t="shared" si="25"/>
        <v>0</v>
      </c>
      <c r="V69" s="48">
        <f t="shared" si="14"/>
        <v>41.704460465828362</v>
      </c>
      <c r="W69" s="34">
        <f t="shared" si="15"/>
        <v>39.991655602574681</v>
      </c>
      <c r="X69" s="34">
        <f t="shared" si="16"/>
        <v>42.9528192423127</v>
      </c>
      <c r="Y69" s="34">
        <f t="shared" si="17"/>
        <v>45.787194616873521</v>
      </c>
      <c r="AA69">
        <f t="shared" si="18"/>
        <v>0.46403450959107873</v>
      </c>
    </row>
    <row r="70" spans="1:27">
      <c r="A70" s="2">
        <v>38230</v>
      </c>
      <c r="B70" s="3">
        <v>6850.5800561523438</v>
      </c>
      <c r="C70" s="3">
        <v>19709.119972229004</v>
      </c>
      <c r="D70" s="4">
        <f t="shared" si="19"/>
        <v>34.758426889709462</v>
      </c>
      <c r="F70" s="2">
        <v>38230</v>
      </c>
      <c r="G70" s="3">
        <v>33141.14998626709</v>
      </c>
      <c r="H70" s="3">
        <v>406321.43311309814</v>
      </c>
      <c r="I70" s="51">
        <f t="shared" si="20"/>
        <v>8.1563873538126561</v>
      </c>
      <c r="K70" s="2">
        <v>38230</v>
      </c>
      <c r="L70" s="34">
        <v>2.1773598161300227</v>
      </c>
      <c r="M70" s="34">
        <v>26.444113800395119</v>
      </c>
      <c r="N70" s="34">
        <v>4.7669382956570336</v>
      </c>
      <c r="P70" s="49">
        <f t="shared" si="21"/>
        <v>34.758426889709462</v>
      </c>
      <c r="Q70" s="50">
        <f t="shared" si="22"/>
        <v>8.1563873538126561</v>
      </c>
      <c r="R70" s="50">
        <f t="shared" si="13"/>
        <v>0.46403450959107873</v>
      </c>
      <c r="S70" s="49">
        <f t="shared" si="23"/>
        <v>4.7669382956570336</v>
      </c>
      <c r="T70" s="49">
        <f t="shared" si="24"/>
        <v>2.1773598161300227</v>
      </c>
      <c r="U70" s="34">
        <f t="shared" si="25"/>
        <v>0</v>
      </c>
      <c r="V70" s="48">
        <f t="shared" si="14"/>
        <v>41.87890260786665</v>
      </c>
      <c r="W70" s="34">
        <f t="shared" si="15"/>
        <v>40.27975089620314</v>
      </c>
      <c r="X70" s="34">
        <f t="shared" si="16"/>
        <v>43.274195688941262</v>
      </c>
      <c r="Y70" s="34">
        <f t="shared" si="17"/>
        <v>46.179125827224368</v>
      </c>
      <c r="AA70">
        <f t="shared" si="18"/>
        <v>0.46403450959107873</v>
      </c>
    </row>
    <row r="71" spans="1:27">
      <c r="A71" s="2">
        <v>38260</v>
      </c>
      <c r="B71" s="3">
        <v>6221.2096606445311</v>
      </c>
      <c r="C71" s="3">
        <v>15948.279991149902</v>
      </c>
      <c r="D71" s="4">
        <f t="shared" si="19"/>
        <v>39.00865588073971</v>
      </c>
      <c r="F71" s="2">
        <v>38260</v>
      </c>
      <c r="G71" s="3">
        <v>28174.549995422363</v>
      </c>
      <c r="H71" s="3">
        <v>408712.97401428223</v>
      </c>
      <c r="I71" s="51">
        <f t="shared" si="20"/>
        <v>6.8934807032667926</v>
      </c>
      <c r="K71" s="2">
        <v>38260</v>
      </c>
      <c r="L71" s="34">
        <v>2.2352392098028409</v>
      </c>
      <c r="M71" s="34">
        <v>27.17961273897928</v>
      </c>
      <c r="N71" s="34">
        <v>5.0439063489153932</v>
      </c>
      <c r="P71" s="49">
        <f t="shared" si="21"/>
        <v>39.00865588073971</v>
      </c>
      <c r="Q71" s="50">
        <f t="shared" si="22"/>
        <v>6.8934807032667926</v>
      </c>
      <c r="R71" s="50">
        <f t="shared" si="13"/>
        <v>0.45925024570487194</v>
      </c>
      <c r="S71" s="49">
        <f t="shared" si="23"/>
        <v>5.0439063489153932</v>
      </c>
      <c r="T71" s="49">
        <f t="shared" si="24"/>
        <v>2.2352392098028409</v>
      </c>
      <c r="U71" s="34">
        <f t="shared" si="25"/>
        <v>0</v>
      </c>
      <c r="V71" s="48">
        <f t="shared" si="14"/>
        <v>44.029947622034243</v>
      </c>
      <c r="W71" s="34">
        <f t="shared" si="15"/>
        <v>42.277898275510552</v>
      </c>
      <c r="X71" s="34">
        <f t="shared" si="16"/>
        <v>45.491221863494516</v>
      </c>
      <c r="Y71" s="34">
        <f t="shared" si="17"/>
        <v>48.359653662706478</v>
      </c>
      <c r="Z71">
        <v>0.45925024570487194</v>
      </c>
      <c r="AA71">
        <f t="shared" si="18"/>
        <v>0.45925024570487194</v>
      </c>
    </row>
    <row r="72" spans="1:27">
      <c r="A72" s="2">
        <v>38291</v>
      </c>
      <c r="B72" s="3">
        <v>6174.5574096679684</v>
      </c>
      <c r="C72" s="3">
        <v>15881.57999420166</v>
      </c>
      <c r="D72" s="4">
        <f t="shared" si="19"/>
        <v>38.87873506239486</v>
      </c>
      <c r="F72" s="2">
        <v>38291</v>
      </c>
      <c r="G72" s="3">
        <v>28204.240005493164</v>
      </c>
      <c r="H72" s="3">
        <v>417375.51006317139</v>
      </c>
      <c r="I72" s="51">
        <f t="shared" si="20"/>
        <v>6.7575215424652839</v>
      </c>
      <c r="K72" s="2">
        <v>38291</v>
      </c>
      <c r="L72" s="34">
        <v>2.2630356704152006</v>
      </c>
      <c r="M72" s="34">
        <v>28.305437314352222</v>
      </c>
      <c r="N72" s="34">
        <v>5.1843087082319617</v>
      </c>
      <c r="P72" s="49">
        <f t="shared" si="21"/>
        <v>38.87873506239486</v>
      </c>
      <c r="Q72" s="50">
        <f t="shared" si="22"/>
        <v>6.7575215424652839</v>
      </c>
      <c r="R72" s="50">
        <f t="shared" si="13"/>
        <v>0.45925024570487194</v>
      </c>
      <c r="S72" s="49">
        <f t="shared" si="23"/>
        <v>5.1843087082319617</v>
      </c>
      <c r="T72" s="49">
        <f t="shared" si="24"/>
        <v>2.2630356704152006</v>
      </c>
      <c r="U72" s="34">
        <f t="shared" si="25"/>
        <v>0</v>
      </c>
      <c r="V72" s="48">
        <f t="shared" si="14"/>
        <v>44.084337789518017</v>
      </c>
      <c r="W72" s="34">
        <f t="shared" si="15"/>
        <v>42.403536664877166</v>
      </c>
      <c r="X72" s="34">
        <f t="shared" si="16"/>
        <v>45.631374167359823</v>
      </c>
      <c r="Y72" s="34">
        <f t="shared" si="17"/>
        <v>48.530574906822636</v>
      </c>
      <c r="AA72">
        <f t="shared" si="18"/>
        <v>0.45925024570487194</v>
      </c>
    </row>
    <row r="73" spans="1:27">
      <c r="A73" s="2">
        <v>38321</v>
      </c>
      <c r="B73" s="3">
        <v>5889.3274096679688</v>
      </c>
      <c r="C73" s="3">
        <v>15002.57999420166</v>
      </c>
      <c r="D73" s="4">
        <f t="shared" si="19"/>
        <v>39.255430812194511</v>
      </c>
      <c r="F73" s="2">
        <v>38321</v>
      </c>
      <c r="G73" s="3">
        <v>28423.240005493164</v>
      </c>
      <c r="H73" s="3">
        <v>426745.72803497314</v>
      </c>
      <c r="I73" s="51">
        <f t="shared" si="20"/>
        <v>6.6604626920046845</v>
      </c>
      <c r="K73" s="2">
        <v>38321</v>
      </c>
      <c r="L73" s="34">
        <v>2.2621287375012424</v>
      </c>
      <c r="M73" s="34">
        <v>29.219346982166773</v>
      </c>
      <c r="N73" s="34">
        <v>5.256401389287686</v>
      </c>
      <c r="P73" s="49">
        <f t="shared" si="21"/>
        <v>39.255430812194511</v>
      </c>
      <c r="Q73" s="50">
        <f t="shared" si="22"/>
        <v>6.6604626920046845</v>
      </c>
      <c r="R73" s="50">
        <f t="shared" si="13"/>
        <v>0.45925024570487194</v>
      </c>
      <c r="S73" s="49">
        <f t="shared" si="23"/>
        <v>5.256401389287686</v>
      </c>
      <c r="T73" s="49">
        <f t="shared" si="24"/>
        <v>2.2621287375012424</v>
      </c>
      <c r="U73" s="34">
        <f t="shared" si="25"/>
        <v>0</v>
      </c>
      <c r="V73" s="48">
        <f t="shared" si="14"/>
        <v>44.13696996363511</v>
      </c>
      <c r="W73" s="34">
        <f t="shared" si="15"/>
        <v>42.493227698373957</v>
      </c>
      <c r="X73" s="34">
        <f t="shared" si="16"/>
        <v>45.731426428806387</v>
      </c>
      <c r="Y73" s="34">
        <f t="shared" si="17"/>
        <v>48.652592572829192</v>
      </c>
      <c r="AA73">
        <f t="shared" si="18"/>
        <v>0.45925024570487194</v>
      </c>
    </row>
    <row r="74" spans="1:27">
      <c r="A74" s="2">
        <v>38352</v>
      </c>
      <c r="B74" s="3">
        <v>6479.8769995117191</v>
      </c>
      <c r="C74" s="3">
        <v>14181.279975891113</v>
      </c>
      <c r="D74" s="4">
        <f t="shared" si="19"/>
        <v>45.693174456239738</v>
      </c>
      <c r="F74" s="2">
        <v>38352</v>
      </c>
      <c r="G74" s="3">
        <v>26559.239990234375</v>
      </c>
      <c r="H74" s="3">
        <v>441791.08902740479</v>
      </c>
      <c r="I74" s="51">
        <f t="shared" si="20"/>
        <v>6.0117192605002669</v>
      </c>
      <c r="K74" s="2">
        <v>38352</v>
      </c>
      <c r="L74" s="34">
        <v>2.3754472172363781</v>
      </c>
      <c r="M74" s="34">
        <v>30.784110906551565</v>
      </c>
      <c r="N74" s="34">
        <v>5.6687367779022253</v>
      </c>
      <c r="P74" s="49">
        <f t="shared" si="21"/>
        <v>45.693174456239738</v>
      </c>
      <c r="Q74" s="50">
        <f t="shared" si="22"/>
        <v>6.0117192605002669</v>
      </c>
      <c r="R74" s="50">
        <f t="shared" si="13"/>
        <v>0.45201693816965866</v>
      </c>
      <c r="S74" s="49">
        <f t="shared" si="23"/>
        <v>5.6687367779022253</v>
      </c>
      <c r="T74" s="49">
        <f t="shared" si="24"/>
        <v>2.3754472172363781</v>
      </c>
      <c r="U74" s="34">
        <f t="shared" si="25"/>
        <v>0</v>
      </c>
      <c r="V74" s="48">
        <f t="shared" si="14"/>
        <v>46.249298737271261</v>
      </c>
      <c r="W74" s="34">
        <f t="shared" si="15"/>
        <v>44.349274539956724</v>
      </c>
      <c r="X74" s="34">
        <f t="shared" si="16"/>
        <v>47.78381934198228</v>
      </c>
      <c r="Y74" s="34">
        <f t="shared" si="17"/>
        <v>50.36450825478245</v>
      </c>
      <c r="Z74">
        <v>0.45201693816965866</v>
      </c>
      <c r="AA74">
        <f t="shared" si="18"/>
        <v>0.45201693816965866</v>
      </c>
    </row>
    <row r="75" spans="1:27">
      <c r="A75" s="2">
        <v>38383</v>
      </c>
      <c r="B75" s="3">
        <v>7041.9919995117189</v>
      </c>
      <c r="C75" s="3">
        <v>14577.079978942871</v>
      </c>
      <c r="D75" s="4">
        <f t="shared" si="19"/>
        <v>48.30865996265463</v>
      </c>
      <c r="F75" s="2">
        <v>38383</v>
      </c>
      <c r="G75" s="3">
        <v>27292.109977722168</v>
      </c>
      <c r="H75" s="3">
        <v>442235.45892333984</v>
      </c>
      <c r="I75" s="51">
        <f t="shared" si="20"/>
        <v>6.1713979345227425</v>
      </c>
      <c r="K75" s="2">
        <v>38383</v>
      </c>
      <c r="L75" s="34">
        <v>2.4901797799792624</v>
      </c>
      <c r="M75" s="34">
        <v>31.126090122176691</v>
      </c>
      <c r="N75" s="34">
        <v>5.8131517308448091</v>
      </c>
      <c r="P75" s="49">
        <f t="shared" si="21"/>
        <v>48.30865996265463</v>
      </c>
      <c r="Q75" s="50">
        <f t="shared" si="22"/>
        <v>6.1713979345227425</v>
      </c>
      <c r="R75" s="50">
        <f t="shared" si="13"/>
        <v>0.45201693816965866</v>
      </c>
      <c r="S75" s="49">
        <f t="shared" si="23"/>
        <v>5.8131517308448091</v>
      </c>
      <c r="T75" s="49">
        <f t="shared" si="24"/>
        <v>2.4901797799792624</v>
      </c>
      <c r="U75" s="34">
        <f t="shared" si="25"/>
        <v>0</v>
      </c>
      <c r="V75" s="48">
        <f t="shared" si="14"/>
        <v>46.033677278092966</v>
      </c>
      <c r="W75" s="34">
        <f t="shared" si="15"/>
        <v>44.201717205076804</v>
      </c>
      <c r="X75" s="34">
        <f t="shared" si="16"/>
        <v>47.619215986750646</v>
      </c>
      <c r="Y75" s="34">
        <f t="shared" si="17"/>
        <v>50.163767992325361</v>
      </c>
      <c r="AA75">
        <f t="shared" si="18"/>
        <v>0.45201693816965866</v>
      </c>
    </row>
    <row r="76" spans="1:27">
      <c r="A76" s="2">
        <v>38411</v>
      </c>
      <c r="B76" s="3">
        <v>7008.140388183594</v>
      </c>
      <c r="C76" s="3">
        <v>14038.98998260498</v>
      </c>
      <c r="D76" s="4">
        <f t="shared" si="19"/>
        <v>49.919120940089243</v>
      </c>
      <c r="F76" s="2">
        <v>38411</v>
      </c>
      <c r="G76" s="3">
        <v>26773.759986877441</v>
      </c>
      <c r="H76" s="3">
        <v>450837.95899200439</v>
      </c>
      <c r="I76" s="51">
        <f t="shared" si="20"/>
        <v>5.9386658671640991</v>
      </c>
      <c r="K76" s="2">
        <v>38411</v>
      </c>
      <c r="L76" s="34">
        <v>2.685897286462489</v>
      </c>
      <c r="M76" s="34">
        <v>31.711866685107204</v>
      </c>
      <c r="N76" s="34">
        <v>6.1520698370487663</v>
      </c>
      <c r="P76" s="49">
        <f t="shared" si="21"/>
        <v>49.919120940089243</v>
      </c>
      <c r="Q76" s="50">
        <f t="shared" si="22"/>
        <v>5.9386658671640991</v>
      </c>
      <c r="R76" s="50">
        <f t="shared" si="13"/>
        <v>0.45201693816965866</v>
      </c>
      <c r="S76" s="49">
        <f t="shared" si="23"/>
        <v>6.1520698370487663</v>
      </c>
      <c r="T76" s="49">
        <f t="shared" si="24"/>
        <v>2.685897286462489</v>
      </c>
      <c r="U76" s="34">
        <f t="shared" si="25"/>
        <v>0</v>
      </c>
      <c r="V76" s="48">
        <f t="shared" si="14"/>
        <v>46.0784197067386</v>
      </c>
      <c r="W76" s="34">
        <f t="shared" si="15"/>
        <v>44.416782390273042</v>
      </c>
      <c r="X76" s="34">
        <f t="shared" si="16"/>
        <v>47.859125789307228</v>
      </c>
      <c r="Y76" s="34">
        <f t="shared" si="17"/>
        <v>50.456347427680512</v>
      </c>
      <c r="AA76">
        <f t="shared" si="18"/>
        <v>0.45201693816965866</v>
      </c>
    </row>
    <row r="77" spans="1:27">
      <c r="A77" s="2">
        <v>38442</v>
      </c>
      <c r="B77" s="3">
        <v>5454.0468920898438</v>
      </c>
      <c r="C77" s="3">
        <v>10996.289985656738</v>
      </c>
      <c r="D77" s="4">
        <f t="shared" si="19"/>
        <v>49.598972919084112</v>
      </c>
      <c r="F77" s="2">
        <v>38442</v>
      </c>
      <c r="G77" s="3">
        <v>20987.959999084473</v>
      </c>
      <c r="H77" s="3">
        <v>455530.90084838867</v>
      </c>
      <c r="I77" s="51">
        <f t="shared" si="20"/>
        <v>4.6073625214000042</v>
      </c>
      <c r="K77" s="2">
        <v>38442</v>
      </c>
      <c r="L77" s="34">
        <v>2.6593358274520194</v>
      </c>
      <c r="M77" s="34">
        <v>32.371126427433516</v>
      </c>
      <c r="N77" s="34">
        <v>6.5698147716522701</v>
      </c>
      <c r="P77" s="49">
        <f t="shared" si="21"/>
        <v>49.598972919084112</v>
      </c>
      <c r="Q77" s="50">
        <f t="shared" si="22"/>
        <v>4.6073625214000042</v>
      </c>
      <c r="R77" s="50">
        <f t="shared" ref="R77:R108" si="26">AA77</f>
        <v>0.44553445780884432</v>
      </c>
      <c r="S77" s="49">
        <f t="shared" si="23"/>
        <v>6.5698147716522701</v>
      </c>
      <c r="T77" s="49">
        <f t="shared" si="24"/>
        <v>2.6593358274520194</v>
      </c>
      <c r="U77" s="34">
        <f t="shared" si="25"/>
        <v>0</v>
      </c>
      <c r="V77" s="48">
        <f t="shared" si="14"/>
        <v>48.627739738246234</v>
      </c>
      <c r="W77" s="34">
        <f t="shared" si="15"/>
        <v>46.773143855728151</v>
      </c>
      <c r="X77" s="34">
        <f t="shared" si="16"/>
        <v>50.471505712507934</v>
      </c>
      <c r="Y77" s="34">
        <f t="shared" si="17"/>
        <v>52.933302196346929</v>
      </c>
      <c r="Z77">
        <v>0.44553445780884432</v>
      </c>
      <c r="AA77">
        <f t="shared" si="18"/>
        <v>0.44553445780884432</v>
      </c>
    </row>
    <row r="78" spans="1:27">
      <c r="A78" s="2">
        <v>38472</v>
      </c>
      <c r="B78" s="3">
        <v>5318.8668920898435</v>
      </c>
      <c r="C78" s="3">
        <v>9705.2899856567383</v>
      </c>
      <c r="D78" s="4">
        <f t="shared" si="19"/>
        <v>54.803791539979684</v>
      </c>
      <c r="F78" s="2">
        <v>38472</v>
      </c>
      <c r="G78" s="3">
        <v>18880.910011291504</v>
      </c>
      <c r="H78" s="3">
        <v>458253.50483703613</v>
      </c>
      <c r="I78" s="51">
        <f t="shared" si="20"/>
        <v>4.12018889370108</v>
      </c>
      <c r="K78" s="2">
        <v>38472</v>
      </c>
      <c r="L78" s="34">
        <v>2.7410016325317006</v>
      </c>
      <c r="M78" s="34">
        <v>32.814065566035929</v>
      </c>
      <c r="N78" s="34">
        <v>6.7078113828185613</v>
      </c>
      <c r="P78" s="49">
        <f t="shared" si="21"/>
        <v>54.803791539979684</v>
      </c>
      <c r="Q78" s="50">
        <f t="shared" si="22"/>
        <v>4.12018889370108</v>
      </c>
      <c r="R78" s="50">
        <f t="shared" si="26"/>
        <v>0.44553445780884432</v>
      </c>
      <c r="S78" s="49">
        <f t="shared" si="23"/>
        <v>6.7078113828185613</v>
      </c>
      <c r="T78" s="49">
        <f t="shared" si="24"/>
        <v>2.7410016325317006</v>
      </c>
      <c r="U78" s="34">
        <f t="shared" si="25"/>
        <v>0</v>
      </c>
      <c r="V78" s="48">
        <f t="shared" ref="V78:V109" si="27">$AB$213+$AC$213*Q78+$AD$213*S78+$AE$213*R78</f>
        <v>49.001742379070308</v>
      </c>
      <c r="W78" s="34">
        <f t="shared" ref="W78:W109" si="28">$AB$214+$AC$214*Q78+$AE$214*R78</f>
        <v>47.22333573367996</v>
      </c>
      <c r="X78" s="34">
        <f t="shared" ref="X78:X109" si="29">$AB$215+$AC$215*Q78+$AE$215*R78</f>
        <v>50.973704357320855</v>
      </c>
      <c r="Y78" s="34">
        <f t="shared" ref="Y78:Y109" si="30">$AB$216+$AC$216*Q78+$AE$216*R78</f>
        <v>53.545753185717544</v>
      </c>
      <c r="AA78">
        <f t="shared" ref="AA78:AA109" si="31">AVERAGE(Z76:Z78)</f>
        <v>0.44553445780884432</v>
      </c>
    </row>
    <row r="79" spans="1:27">
      <c r="A79" s="2">
        <v>38503</v>
      </c>
      <c r="B79" s="3">
        <v>5440.5918920898439</v>
      </c>
      <c r="C79" s="3">
        <v>9680.2899856567383</v>
      </c>
      <c r="D79" s="4">
        <f t="shared" si="19"/>
        <v>56.202778017509345</v>
      </c>
      <c r="F79" s="2">
        <v>38503</v>
      </c>
      <c r="G79" s="3">
        <v>18038.410011291504</v>
      </c>
      <c r="H79" s="3">
        <v>470980.28983306885</v>
      </c>
      <c r="I79" s="51">
        <f t="shared" si="20"/>
        <v>3.8299713174164718</v>
      </c>
      <c r="K79" s="2">
        <v>38503</v>
      </c>
      <c r="L79" s="34">
        <v>2.7376477517728524</v>
      </c>
      <c r="M79" s="34">
        <v>37.843563199779844</v>
      </c>
      <c r="N79" s="34">
        <v>6.3315448934110412</v>
      </c>
      <c r="P79" s="49">
        <f t="shared" si="21"/>
        <v>56.202778017509345</v>
      </c>
      <c r="Q79" s="50">
        <f t="shared" si="22"/>
        <v>3.8299713174164718</v>
      </c>
      <c r="R79" s="50">
        <f t="shared" si="26"/>
        <v>0.44553445780884432</v>
      </c>
      <c r="S79" s="49">
        <f t="shared" si="23"/>
        <v>6.3315448934110412</v>
      </c>
      <c r="T79" s="49">
        <f t="shared" si="24"/>
        <v>2.7376477517728524</v>
      </c>
      <c r="U79" s="34">
        <f t="shared" si="25"/>
        <v>0</v>
      </c>
      <c r="V79" s="48">
        <f t="shared" si="27"/>
        <v>49.449460080119209</v>
      </c>
      <c r="W79" s="34">
        <f t="shared" si="28"/>
        <v>47.491522655659509</v>
      </c>
      <c r="X79" s="34">
        <f t="shared" si="29"/>
        <v>51.272872590624928</v>
      </c>
      <c r="Y79" s="34">
        <f t="shared" si="30"/>
        <v>53.910600606888096</v>
      </c>
      <c r="AA79">
        <f t="shared" si="31"/>
        <v>0.44553445780884432</v>
      </c>
    </row>
    <row r="80" spans="1:27">
      <c r="A80" s="2">
        <v>38533</v>
      </c>
      <c r="B80" s="3">
        <v>5304.3418920898439</v>
      </c>
      <c r="C80" s="3">
        <v>8855.2899856567383</v>
      </c>
      <c r="D80" s="4">
        <f t="shared" si="19"/>
        <v>59.900261885059614</v>
      </c>
      <c r="F80" s="2">
        <v>38533</v>
      </c>
      <c r="G80" s="3">
        <v>17213.410011291504</v>
      </c>
      <c r="H80" s="3">
        <v>490555.4810333252</v>
      </c>
      <c r="I80" s="51">
        <f t="shared" si="20"/>
        <v>3.5089629362681882</v>
      </c>
      <c r="K80" s="2">
        <v>38533</v>
      </c>
      <c r="L80" s="34">
        <v>2.7792071895993016</v>
      </c>
      <c r="M80" s="34">
        <v>39.247082037988044</v>
      </c>
      <c r="N80" s="34">
        <v>6.8026910057550518</v>
      </c>
      <c r="P80" s="49">
        <f t="shared" si="21"/>
        <v>59.900261885059614</v>
      </c>
      <c r="Q80" s="50">
        <f t="shared" si="22"/>
        <v>3.5089629362681882</v>
      </c>
      <c r="R80" s="50">
        <f t="shared" si="26"/>
        <v>0.44011322772406303</v>
      </c>
      <c r="S80" s="49">
        <f t="shared" si="23"/>
        <v>6.8026910057550518</v>
      </c>
      <c r="T80" s="49">
        <f t="shared" si="24"/>
        <v>2.7792071895993016</v>
      </c>
      <c r="U80" s="34">
        <f t="shared" si="25"/>
        <v>0</v>
      </c>
      <c r="V80" s="48">
        <f t="shared" si="27"/>
        <v>50.803292305989928</v>
      </c>
      <c r="W80" s="34">
        <f t="shared" si="28"/>
        <v>48.729924031383632</v>
      </c>
      <c r="X80" s="34">
        <f t="shared" si="29"/>
        <v>52.640794911421608</v>
      </c>
      <c r="Y80" s="34">
        <f t="shared" si="30"/>
        <v>54.98595220772831</v>
      </c>
      <c r="Z80">
        <v>0.44011322772406303</v>
      </c>
      <c r="AA80">
        <f t="shared" si="31"/>
        <v>0.44011322772406303</v>
      </c>
    </row>
    <row r="81" spans="1:27">
      <c r="A81" s="2">
        <v>38564</v>
      </c>
      <c r="B81" s="3">
        <v>5390.4118920898436</v>
      </c>
      <c r="C81" s="3">
        <v>9005.2899856567383</v>
      </c>
      <c r="D81" s="4">
        <f t="shared" si="19"/>
        <v>59.85828219497067</v>
      </c>
      <c r="F81" s="2">
        <v>38564</v>
      </c>
      <c r="G81" s="3">
        <v>12983.760009765625</v>
      </c>
      <c r="H81" s="3">
        <v>487736.8088684082</v>
      </c>
      <c r="I81" s="51">
        <f t="shared" si="20"/>
        <v>2.6620422682243476</v>
      </c>
      <c r="K81" s="2">
        <v>38564</v>
      </c>
      <c r="L81" s="34">
        <v>3.1361261240660876</v>
      </c>
      <c r="M81" s="34">
        <v>40.479465912522855</v>
      </c>
      <c r="N81" s="34">
        <v>7.1145927261552195</v>
      </c>
      <c r="P81" s="49">
        <f t="shared" si="21"/>
        <v>59.85828219497067</v>
      </c>
      <c r="Q81" s="50">
        <f t="shared" si="22"/>
        <v>2.6620422682243476</v>
      </c>
      <c r="R81" s="50">
        <f t="shared" si="26"/>
        <v>0.44011322772406303</v>
      </c>
      <c r="S81" s="49">
        <f t="shared" si="23"/>
        <v>7.1145927261552195</v>
      </c>
      <c r="T81" s="49">
        <f t="shared" si="24"/>
        <v>3.1361261240660876</v>
      </c>
      <c r="U81" s="34">
        <f t="shared" si="25"/>
        <v>0</v>
      </c>
      <c r="V81" s="48">
        <f t="shared" si="27"/>
        <v>51.418148942834009</v>
      </c>
      <c r="W81" s="34">
        <f t="shared" si="28"/>
        <v>49.512554256717763</v>
      </c>
      <c r="X81" s="34">
        <f t="shared" si="29"/>
        <v>53.513835625395842</v>
      </c>
      <c r="Y81" s="34">
        <f t="shared" si="30"/>
        <v>56.050659678680411</v>
      </c>
      <c r="AA81">
        <f t="shared" si="31"/>
        <v>0.44011322772406303</v>
      </c>
    </row>
    <row r="82" spans="1:27">
      <c r="A82" s="2">
        <v>38595</v>
      </c>
      <c r="B82" s="3">
        <v>5350.0845678710939</v>
      </c>
      <c r="C82" s="3">
        <v>8627.1999893188477</v>
      </c>
      <c r="D82" s="4">
        <f t="shared" si="19"/>
        <v>62.014147979586888</v>
      </c>
      <c r="F82" s="2">
        <v>38595</v>
      </c>
      <c r="G82" s="3">
        <v>13184.170013427734</v>
      </c>
      <c r="H82" s="3">
        <v>493598.48484802246</v>
      </c>
      <c r="I82" s="51">
        <f t="shared" si="20"/>
        <v>2.6710312973280503</v>
      </c>
      <c r="K82" s="2">
        <v>38595</v>
      </c>
      <c r="L82" s="34">
        <v>3.1251871860284246</v>
      </c>
      <c r="M82" s="34">
        <v>42.715601766325292</v>
      </c>
      <c r="N82" s="34">
        <v>7.3378138294618545</v>
      </c>
      <c r="P82" s="49">
        <f t="shared" si="21"/>
        <v>62.014147979586888</v>
      </c>
      <c r="Q82" s="50">
        <f t="shared" si="22"/>
        <v>2.6710312973280503</v>
      </c>
      <c r="R82" s="50">
        <f t="shared" si="26"/>
        <v>0.44011322772406303</v>
      </c>
      <c r="S82" s="49">
        <f t="shared" si="23"/>
        <v>7.3378138294618545</v>
      </c>
      <c r="T82" s="49">
        <f t="shared" si="24"/>
        <v>3.1251871860284246</v>
      </c>
      <c r="U82" s="34">
        <f t="shared" si="25"/>
        <v>0</v>
      </c>
      <c r="V82" s="48">
        <f t="shared" si="27"/>
        <v>51.300491081691305</v>
      </c>
      <c r="W82" s="34">
        <f t="shared" si="28"/>
        <v>49.504247592187767</v>
      </c>
      <c r="X82" s="34">
        <f t="shared" si="29"/>
        <v>53.504569363887811</v>
      </c>
      <c r="Y82" s="34">
        <f t="shared" si="30"/>
        <v>56.039359108503724</v>
      </c>
      <c r="AA82">
        <f t="shared" si="31"/>
        <v>0.44011322772406303</v>
      </c>
    </row>
    <row r="83" spans="1:27">
      <c r="A83" s="2">
        <v>38625</v>
      </c>
      <c r="B83" s="3">
        <v>10251.17392578125</v>
      </c>
      <c r="C83" s="3">
        <v>17896.129928588867</v>
      </c>
      <c r="D83" s="4">
        <f t="shared" si="19"/>
        <v>57.281512632544732</v>
      </c>
      <c r="F83" s="2">
        <v>38625</v>
      </c>
      <c r="G83" s="3">
        <v>23318.499961853027</v>
      </c>
      <c r="H83" s="3">
        <v>499398.92287445068</v>
      </c>
      <c r="I83" s="51">
        <f t="shared" si="20"/>
        <v>4.6693132271162945</v>
      </c>
      <c r="K83" s="2">
        <v>38625</v>
      </c>
      <c r="L83" s="34">
        <v>3.0729853099181845</v>
      </c>
      <c r="M83" s="34">
        <v>43.996146873599329</v>
      </c>
      <c r="N83" s="34">
        <v>7.7728310415773381</v>
      </c>
      <c r="P83" s="49">
        <f t="shared" si="21"/>
        <v>57.281512632544732</v>
      </c>
      <c r="Q83" s="50">
        <f t="shared" si="22"/>
        <v>4.6693132271162945</v>
      </c>
      <c r="R83" s="50">
        <f t="shared" si="26"/>
        <v>0.43320626079713298</v>
      </c>
      <c r="S83" s="49">
        <f t="shared" si="23"/>
        <v>7.7728310415773381</v>
      </c>
      <c r="T83" s="49">
        <f t="shared" si="24"/>
        <v>3.0729853099181845</v>
      </c>
      <c r="U83" s="34">
        <f t="shared" si="25"/>
        <v>0</v>
      </c>
      <c r="V83" s="48">
        <f t="shared" si="27"/>
        <v>50.923849521738347</v>
      </c>
      <c r="W83" s="34">
        <f t="shared" si="28"/>
        <v>48.857515956894758</v>
      </c>
      <c r="X83" s="34">
        <f t="shared" si="29"/>
        <v>52.765874603421622</v>
      </c>
      <c r="Y83" s="34">
        <f t="shared" si="30"/>
        <v>54.383123327226514</v>
      </c>
      <c r="Z83">
        <v>0.43320626079713298</v>
      </c>
      <c r="AA83">
        <f t="shared" si="31"/>
        <v>0.43320626079713298</v>
      </c>
    </row>
    <row r="84" spans="1:27">
      <c r="A84" s="2">
        <v>38656</v>
      </c>
      <c r="B84" s="3">
        <v>10144.463173828124</v>
      </c>
      <c r="C84" s="3">
        <v>17738.039932250977</v>
      </c>
      <c r="D84" s="4">
        <f t="shared" si="19"/>
        <v>57.190440502863268</v>
      </c>
      <c r="F84" s="2">
        <v>38656</v>
      </c>
      <c r="G84" s="3">
        <v>23160.409965515137</v>
      </c>
      <c r="H84" s="3">
        <v>504755.87088012695</v>
      </c>
      <c r="I84" s="51">
        <f t="shared" si="20"/>
        <v>4.5884379561808872</v>
      </c>
      <c r="K84" s="2">
        <v>38656</v>
      </c>
      <c r="L84" s="34">
        <v>3.0652058446867834</v>
      </c>
      <c r="M84" s="34">
        <v>44.70083588752231</v>
      </c>
      <c r="N84" s="34">
        <v>8.0345529982779649</v>
      </c>
      <c r="P84" s="49">
        <f t="shared" si="21"/>
        <v>57.190440502863268</v>
      </c>
      <c r="Q84" s="50">
        <f t="shared" si="22"/>
        <v>4.5884379561808872</v>
      </c>
      <c r="R84" s="50">
        <f t="shared" si="26"/>
        <v>0.43320626079713298</v>
      </c>
      <c r="S84" s="49">
        <f t="shared" si="23"/>
        <v>8.0345529982779649</v>
      </c>
      <c r="T84" s="49">
        <f t="shared" si="24"/>
        <v>3.0652058446867834</v>
      </c>
      <c r="U84" s="34">
        <f t="shared" si="25"/>
        <v>0</v>
      </c>
      <c r="V84" s="48">
        <f t="shared" si="27"/>
        <v>50.868780307638573</v>
      </c>
      <c r="W84" s="34">
        <f t="shared" si="28"/>
        <v>48.932251919664836</v>
      </c>
      <c r="X84" s="34">
        <f t="shared" si="29"/>
        <v>52.849244164402336</v>
      </c>
      <c r="Y84" s="34">
        <f t="shared" si="30"/>
        <v>54.484795784198297</v>
      </c>
      <c r="AA84">
        <f t="shared" si="31"/>
        <v>0.43320626079713298</v>
      </c>
    </row>
    <row r="85" spans="1:27">
      <c r="A85" s="2">
        <v>38686</v>
      </c>
      <c r="B85" s="3">
        <v>9478.2131738281241</v>
      </c>
      <c r="C85" s="3">
        <v>16988.039932250977</v>
      </c>
      <c r="D85" s="4">
        <f t="shared" si="19"/>
        <v>55.793447693951983</v>
      </c>
      <c r="F85" s="2">
        <v>38686</v>
      </c>
      <c r="G85" s="3">
        <v>22670.689964294434</v>
      </c>
      <c r="H85" s="3">
        <v>510203.42692565918</v>
      </c>
      <c r="I85" s="51">
        <f t="shared" si="20"/>
        <v>4.4434609349650138</v>
      </c>
      <c r="K85" s="2">
        <v>38686</v>
      </c>
      <c r="L85" s="34">
        <v>3.1258603765410578</v>
      </c>
      <c r="M85" s="34">
        <v>46.270063082237321</v>
      </c>
      <c r="N85" s="34">
        <v>8.4597362363688777</v>
      </c>
      <c r="P85" s="49">
        <f t="shared" si="21"/>
        <v>55.793447693951983</v>
      </c>
      <c r="Q85" s="50">
        <f t="shared" si="22"/>
        <v>4.4434609349650138</v>
      </c>
      <c r="R85" s="50">
        <f t="shared" si="26"/>
        <v>0.43320626079713298</v>
      </c>
      <c r="S85" s="49">
        <f t="shared" si="23"/>
        <v>8.4597362363688777</v>
      </c>
      <c r="T85" s="49">
        <f t="shared" si="24"/>
        <v>3.1258603765410578</v>
      </c>
      <c r="U85" s="34">
        <f t="shared" si="25"/>
        <v>0</v>
      </c>
      <c r="V85" s="48">
        <f t="shared" si="27"/>
        <v>50.791638738348453</v>
      </c>
      <c r="W85" s="34">
        <f t="shared" si="28"/>
        <v>49.06622361626367</v>
      </c>
      <c r="X85" s="34">
        <f t="shared" si="29"/>
        <v>52.998692450278384</v>
      </c>
      <c r="Y85" s="34">
        <f t="shared" si="30"/>
        <v>54.667053843812596</v>
      </c>
      <c r="AA85">
        <f t="shared" si="31"/>
        <v>0.43320626079713298</v>
      </c>
    </row>
    <row r="86" spans="1:27">
      <c r="A86" s="2">
        <v>38717</v>
      </c>
      <c r="B86" s="3">
        <v>10065.785791015625</v>
      </c>
      <c r="C86" s="3">
        <v>18677.38990020752</v>
      </c>
      <c r="D86" s="4">
        <f t="shared" si="19"/>
        <v>53.892893197586389</v>
      </c>
      <c r="F86" s="2">
        <v>38717</v>
      </c>
      <c r="G86" s="3">
        <v>25281.539932250977</v>
      </c>
      <c r="H86" s="3">
        <v>507490.91806793213</v>
      </c>
      <c r="I86" s="51">
        <f t="shared" si="20"/>
        <v>4.9816733723039395</v>
      </c>
      <c r="K86" s="2">
        <v>38717</v>
      </c>
      <c r="L86" s="34">
        <v>2.9939764542702632</v>
      </c>
      <c r="M86" s="34">
        <v>49.415585829505204</v>
      </c>
      <c r="N86" s="34">
        <v>8.425407006911259</v>
      </c>
      <c r="P86" s="49">
        <f t="shared" si="21"/>
        <v>53.892893197586389</v>
      </c>
      <c r="Q86" s="50">
        <f t="shared" si="22"/>
        <v>4.9816733723039395</v>
      </c>
      <c r="R86" s="50">
        <f t="shared" si="26"/>
        <v>0.42800829604277557</v>
      </c>
      <c r="S86" s="49">
        <f t="shared" si="23"/>
        <v>8.425407006911259</v>
      </c>
      <c r="T86" s="49">
        <f t="shared" si="24"/>
        <v>2.9939764542702632</v>
      </c>
      <c r="U86" s="34">
        <f t="shared" si="25"/>
        <v>0</v>
      </c>
      <c r="V86" s="48">
        <f t="shared" si="27"/>
        <v>51.561137418197504</v>
      </c>
      <c r="W86" s="34">
        <f t="shared" si="28"/>
        <v>49.471843298822421</v>
      </c>
      <c r="X86" s="34">
        <f t="shared" si="29"/>
        <v>53.438186683989628</v>
      </c>
      <c r="Y86" s="34">
        <f t="shared" si="30"/>
        <v>54.634567921235593</v>
      </c>
      <c r="Z86">
        <v>0.42800829604277557</v>
      </c>
      <c r="AA86">
        <f t="shared" si="31"/>
        <v>0.42800829604277557</v>
      </c>
    </row>
    <row r="87" spans="1:27">
      <c r="A87" s="2">
        <v>38748</v>
      </c>
      <c r="B87" s="3">
        <v>9754.0768945312502</v>
      </c>
      <c r="C87" s="3">
        <v>18233.929908752441</v>
      </c>
      <c r="D87" s="4">
        <f t="shared" si="19"/>
        <v>53.494101070604692</v>
      </c>
      <c r="F87" s="2">
        <v>38748</v>
      </c>
      <c r="G87" s="3">
        <v>24838.079940795898</v>
      </c>
      <c r="H87" s="3">
        <v>512483.88121032715</v>
      </c>
      <c r="I87" s="51">
        <f t="shared" si="20"/>
        <v>4.8466070546718658</v>
      </c>
      <c r="K87" s="2">
        <v>38748</v>
      </c>
      <c r="L87" s="34">
        <v>3.1945386055450471</v>
      </c>
      <c r="M87" s="34">
        <v>51.397237819276612</v>
      </c>
      <c r="N87" s="34">
        <v>8.7801600227971708</v>
      </c>
      <c r="P87" s="49">
        <f t="shared" si="21"/>
        <v>53.494101070604692</v>
      </c>
      <c r="Q87" s="50">
        <f t="shared" si="22"/>
        <v>4.8466070546718658</v>
      </c>
      <c r="R87" s="50">
        <f t="shared" si="26"/>
        <v>0.42800829604277557</v>
      </c>
      <c r="S87" s="49">
        <f t="shared" si="23"/>
        <v>8.7801600227971708</v>
      </c>
      <c r="T87" s="49">
        <f t="shared" si="24"/>
        <v>3.1945386055450471</v>
      </c>
      <c r="U87" s="34">
        <f t="shared" si="25"/>
        <v>0</v>
      </c>
      <c r="V87" s="48">
        <f t="shared" si="27"/>
        <v>51.509561881943895</v>
      </c>
      <c r="W87" s="34">
        <f t="shared" si="28"/>
        <v>49.596656621477067</v>
      </c>
      <c r="X87" s="34">
        <f t="shared" si="29"/>
        <v>53.577418608334696</v>
      </c>
      <c r="Y87" s="34">
        <f t="shared" si="30"/>
        <v>54.804366726345656</v>
      </c>
      <c r="AA87">
        <f t="shared" si="31"/>
        <v>0.42800829604277557</v>
      </c>
    </row>
    <row r="88" spans="1:27">
      <c r="A88" s="2">
        <v>38776</v>
      </c>
      <c r="B88" s="3">
        <v>9542.7473950195308</v>
      </c>
      <c r="C88" s="3">
        <v>17837.309913635254</v>
      </c>
      <c r="D88" s="4">
        <f t="shared" si="19"/>
        <v>53.498803582062749</v>
      </c>
      <c r="F88" s="2">
        <v>38776</v>
      </c>
      <c r="G88" s="3">
        <v>24489.349945068359</v>
      </c>
      <c r="H88" s="3">
        <v>518920.00315856934</v>
      </c>
      <c r="I88" s="51">
        <f t="shared" si="20"/>
        <v>4.7192919517471381</v>
      </c>
      <c r="K88" s="2">
        <v>38776</v>
      </c>
      <c r="L88" s="34">
        <v>3.1825482538153231</v>
      </c>
      <c r="M88" s="34">
        <v>53.391572417583014</v>
      </c>
      <c r="N88" s="34">
        <v>9.2092548563980046</v>
      </c>
      <c r="P88" s="49">
        <f t="shared" si="21"/>
        <v>53.498803582062749</v>
      </c>
      <c r="Q88" s="50">
        <f t="shared" si="22"/>
        <v>4.7192919517471381</v>
      </c>
      <c r="R88" s="50">
        <f t="shared" si="26"/>
        <v>0.42800829604277557</v>
      </c>
      <c r="S88" s="49">
        <f t="shared" si="23"/>
        <v>9.2092548563980046</v>
      </c>
      <c r="T88" s="49">
        <f t="shared" si="24"/>
        <v>3.1825482538153231</v>
      </c>
      <c r="U88" s="34">
        <f t="shared" si="25"/>
        <v>0</v>
      </c>
      <c r="V88" s="48">
        <f t="shared" si="27"/>
        <v>51.414487998665479</v>
      </c>
      <c r="W88" s="34">
        <f t="shared" si="28"/>
        <v>49.714307130491747</v>
      </c>
      <c r="X88" s="34">
        <f t="shared" si="29"/>
        <v>53.708660261243992</v>
      </c>
      <c r="Y88" s="34">
        <f t="shared" si="30"/>
        <v>54.964421081332738</v>
      </c>
      <c r="AA88">
        <f t="shared" si="31"/>
        <v>0.42800829604277557</v>
      </c>
    </row>
    <row r="89" spans="1:27">
      <c r="A89" s="2">
        <v>38807</v>
      </c>
      <c r="B89" s="3">
        <v>10198.232436523438</v>
      </c>
      <c r="C89" s="3">
        <v>18482.439905166626</v>
      </c>
      <c r="D89" s="4">
        <f t="shared" si="19"/>
        <v>55.177955339503626</v>
      </c>
      <c r="F89" s="2">
        <v>38807</v>
      </c>
      <c r="G89" s="3">
        <v>25234.479936599731</v>
      </c>
      <c r="H89" s="3">
        <v>516207.81233978271</v>
      </c>
      <c r="I89" s="51">
        <f t="shared" si="20"/>
        <v>4.8884343346570036</v>
      </c>
      <c r="K89" s="2">
        <v>38807</v>
      </c>
      <c r="L89" s="34">
        <v>3.7308116630100785</v>
      </c>
      <c r="M89" s="34">
        <v>54.330144749258814</v>
      </c>
      <c r="N89" s="34">
        <v>9.4690684301961792</v>
      </c>
      <c r="P89" s="49">
        <f t="shared" si="21"/>
        <v>55.177955339503626</v>
      </c>
      <c r="Q89" s="50">
        <f t="shared" si="22"/>
        <v>4.8884343346570036</v>
      </c>
      <c r="R89" s="50">
        <f t="shared" si="26"/>
        <v>0.42355110631154219</v>
      </c>
      <c r="S89" s="49">
        <f t="shared" si="23"/>
        <v>9.4690684301961792</v>
      </c>
      <c r="T89" s="49">
        <f t="shared" si="24"/>
        <v>3.7308116630100785</v>
      </c>
      <c r="U89" s="34">
        <f t="shared" si="25"/>
        <v>0</v>
      </c>
      <c r="V89" s="48">
        <f t="shared" si="27"/>
        <v>52.197501466186836</v>
      </c>
      <c r="W89" s="34">
        <f t="shared" si="28"/>
        <v>50.332295081279781</v>
      </c>
      <c r="X89" s="34">
        <f t="shared" si="29"/>
        <v>54.38690609416885</v>
      </c>
      <c r="Y89" s="34">
        <f t="shared" si="30"/>
        <v>55.304115697717862</v>
      </c>
      <c r="Z89">
        <v>0.42355110631154219</v>
      </c>
      <c r="AA89">
        <f t="shared" si="31"/>
        <v>0.42355110631154219</v>
      </c>
    </row>
    <row r="90" spans="1:27">
      <c r="A90" s="2">
        <v>38837</v>
      </c>
      <c r="B90" s="3">
        <v>10328.592431640625</v>
      </c>
      <c r="C90" s="3">
        <v>18584.33989906311</v>
      </c>
      <c r="D90" s="4">
        <f t="shared" si="19"/>
        <v>55.576859268277367</v>
      </c>
      <c r="F90" s="2">
        <v>38837</v>
      </c>
      <c r="G90" s="3">
        <v>25098.489931106567</v>
      </c>
      <c r="H90" s="3">
        <v>519560.63716125488</v>
      </c>
      <c r="I90" s="51">
        <f t="shared" si="20"/>
        <v>4.8307142874098838</v>
      </c>
      <c r="K90" s="2">
        <v>38837</v>
      </c>
      <c r="L90" s="34">
        <v>3.7198702507990906</v>
      </c>
      <c r="M90" s="34">
        <v>54.8455043255059</v>
      </c>
      <c r="N90" s="34">
        <v>9.5258790771161497</v>
      </c>
      <c r="P90" s="49">
        <f t="shared" si="21"/>
        <v>55.576859268277367</v>
      </c>
      <c r="Q90" s="50">
        <f t="shared" si="22"/>
        <v>4.8307142874098838</v>
      </c>
      <c r="R90" s="50">
        <f t="shared" si="26"/>
        <v>0.42355110631154219</v>
      </c>
      <c r="S90" s="49">
        <f t="shared" si="23"/>
        <v>9.5258790771161497</v>
      </c>
      <c r="T90" s="49">
        <f t="shared" si="24"/>
        <v>3.7198702507990906</v>
      </c>
      <c r="U90" s="34">
        <f t="shared" si="25"/>
        <v>0</v>
      </c>
      <c r="V90" s="48">
        <f t="shared" si="27"/>
        <v>52.22196376801746</v>
      </c>
      <c r="W90" s="34">
        <f t="shared" si="28"/>
        <v>50.385633552387887</v>
      </c>
      <c r="X90" s="34">
        <f t="shared" si="29"/>
        <v>54.446406296679712</v>
      </c>
      <c r="Y90" s="34">
        <f t="shared" si="30"/>
        <v>55.376678533703029</v>
      </c>
      <c r="AA90">
        <f t="shared" si="31"/>
        <v>0.42355110631154219</v>
      </c>
    </row>
    <row r="91" spans="1:27">
      <c r="A91" s="2">
        <v>38868</v>
      </c>
      <c r="B91" s="3">
        <v>10068.567431640626</v>
      </c>
      <c r="C91" s="3">
        <v>18224.33989906311</v>
      </c>
      <c r="D91" s="4">
        <f t="shared" si="19"/>
        <v>55.247912886865315</v>
      </c>
      <c r="F91" s="2">
        <v>38868</v>
      </c>
      <c r="G91" s="3">
        <v>24711.719926834106</v>
      </c>
      <c r="H91" s="3">
        <v>520208.51921081543</v>
      </c>
      <c r="I91" s="51">
        <f t="shared" si="20"/>
        <v>4.7503489493642146</v>
      </c>
      <c r="K91" s="2">
        <v>38868</v>
      </c>
      <c r="L91" s="34">
        <v>3.8059015513395216</v>
      </c>
      <c r="M91" s="34">
        <v>55.74065103090107</v>
      </c>
      <c r="N91" s="34">
        <v>9.669623630021734</v>
      </c>
      <c r="P91" s="49">
        <f t="shared" si="21"/>
        <v>55.247912886865315</v>
      </c>
      <c r="Q91" s="50">
        <f t="shared" si="22"/>
        <v>4.7503489493642146</v>
      </c>
      <c r="R91" s="50">
        <f t="shared" si="26"/>
        <v>0.42355110631154219</v>
      </c>
      <c r="S91" s="49">
        <f t="shared" si="23"/>
        <v>9.669623630021734</v>
      </c>
      <c r="T91" s="49">
        <f t="shared" si="24"/>
        <v>3.8059015513395216</v>
      </c>
      <c r="U91" s="34">
        <f t="shared" si="25"/>
        <v>0</v>
      </c>
      <c r="V91" s="48">
        <f t="shared" si="27"/>
        <v>52.224309601901908</v>
      </c>
      <c r="W91" s="34">
        <f t="shared" si="28"/>
        <v>50.459898291692227</v>
      </c>
      <c r="X91" s="34">
        <f t="shared" si="29"/>
        <v>54.529250197830734</v>
      </c>
      <c r="Y91" s="34">
        <f t="shared" si="30"/>
        <v>55.477709927848196</v>
      </c>
      <c r="AA91">
        <f t="shared" si="31"/>
        <v>0.42355110631154219</v>
      </c>
    </row>
    <row r="92" spans="1:27">
      <c r="A92" s="2">
        <v>38898</v>
      </c>
      <c r="B92" s="3">
        <v>9885.8943554687503</v>
      </c>
      <c r="C92" s="3">
        <v>17812.609895706177</v>
      </c>
      <c r="D92" s="4">
        <f t="shared" si="19"/>
        <v>55.499415376810092</v>
      </c>
      <c r="F92" s="2">
        <v>38898</v>
      </c>
      <c r="G92" s="3">
        <v>24106.989923477173</v>
      </c>
      <c r="H92" s="3">
        <v>521121.70611572266</v>
      </c>
      <c r="I92" s="51">
        <f t="shared" si="20"/>
        <v>4.625980771970351</v>
      </c>
      <c r="K92" s="2">
        <v>38898</v>
      </c>
      <c r="L92" s="34">
        <v>3.8368368208264747</v>
      </c>
      <c r="M92" s="34">
        <v>56.733912766462012</v>
      </c>
      <c r="N92" s="34">
        <v>10.00023289155914</v>
      </c>
      <c r="P92" s="49">
        <f t="shared" si="21"/>
        <v>55.499415376810092</v>
      </c>
      <c r="Q92" s="50">
        <f t="shared" si="22"/>
        <v>4.625980771970351</v>
      </c>
      <c r="R92" s="50">
        <f t="shared" si="26"/>
        <v>0.42012473318453508</v>
      </c>
      <c r="S92" s="49">
        <f t="shared" si="23"/>
        <v>10.00023289155914</v>
      </c>
      <c r="T92" s="49">
        <f t="shared" si="24"/>
        <v>3.8368368208264747</v>
      </c>
      <c r="U92" s="34">
        <f t="shared" si="25"/>
        <v>0</v>
      </c>
      <c r="V92" s="48">
        <f t="shared" si="27"/>
        <v>52.992674553247028</v>
      </c>
      <c r="W92" s="34">
        <f t="shared" si="28"/>
        <v>51.170045583429044</v>
      </c>
      <c r="X92" s="34">
        <f t="shared" si="29"/>
        <v>55.312876456011338</v>
      </c>
      <c r="Y92" s="34">
        <f t="shared" si="30"/>
        <v>56.058653589027621</v>
      </c>
      <c r="Z92">
        <v>0.42012473318453508</v>
      </c>
      <c r="AA92">
        <f t="shared" si="31"/>
        <v>0.42012473318453508</v>
      </c>
    </row>
    <row r="93" spans="1:27">
      <c r="A93" s="2">
        <v>38929</v>
      </c>
      <c r="B93" s="3">
        <v>9715.3943554687503</v>
      </c>
      <c r="C93" s="3">
        <v>17537.609895706177</v>
      </c>
      <c r="D93" s="4">
        <f t="shared" si="19"/>
        <v>55.397482400651533</v>
      </c>
      <c r="F93" s="2">
        <v>38929</v>
      </c>
      <c r="G93" s="3">
        <v>24236.989923477173</v>
      </c>
      <c r="H93" s="3">
        <v>523298.4939956665</v>
      </c>
      <c r="I93" s="51">
        <f t="shared" si="20"/>
        <v>4.6315802933837382</v>
      </c>
      <c r="K93" s="2">
        <v>38929</v>
      </c>
      <c r="L93" s="34">
        <v>3.810117284905</v>
      </c>
      <c r="M93" s="34">
        <v>57.595705606667103</v>
      </c>
      <c r="N93" s="34">
        <v>10.164600534945901</v>
      </c>
      <c r="P93" s="49">
        <f t="shared" si="21"/>
        <v>55.397482400651533</v>
      </c>
      <c r="Q93" s="50">
        <f t="shared" si="22"/>
        <v>4.6315802933837382</v>
      </c>
      <c r="R93" s="50">
        <f t="shared" si="26"/>
        <v>0.42012473318453508</v>
      </c>
      <c r="S93" s="49">
        <f t="shared" si="23"/>
        <v>10.164600534945901</v>
      </c>
      <c r="T93" s="49">
        <f t="shared" si="24"/>
        <v>3.810117284905</v>
      </c>
      <c r="U93" s="34">
        <f t="shared" si="25"/>
        <v>0</v>
      </c>
      <c r="V93" s="48">
        <f t="shared" si="27"/>
        <v>52.906962169552926</v>
      </c>
      <c r="W93" s="34">
        <f t="shared" si="28"/>
        <v>51.164871126279891</v>
      </c>
      <c r="X93" s="34">
        <f t="shared" si="29"/>
        <v>55.307104238663101</v>
      </c>
      <c r="Y93" s="34">
        <f t="shared" si="30"/>
        <v>56.051614143058778</v>
      </c>
      <c r="AA93">
        <f t="shared" si="31"/>
        <v>0.42012473318453508</v>
      </c>
    </row>
    <row r="94" spans="1:27">
      <c r="A94" s="2">
        <v>38960</v>
      </c>
      <c r="B94" s="3">
        <v>9729.3668554687501</v>
      </c>
      <c r="C94" s="3">
        <v>17672.609895706177</v>
      </c>
      <c r="D94" s="4">
        <f t="shared" si="19"/>
        <v>55.053367402358852</v>
      </c>
      <c r="F94" s="2">
        <v>38960</v>
      </c>
      <c r="G94" s="3">
        <v>24739.989923477173</v>
      </c>
      <c r="H94" s="3">
        <v>536962.4020690918</v>
      </c>
      <c r="I94" s="51">
        <f t="shared" si="20"/>
        <v>4.6073970594860825</v>
      </c>
      <c r="K94" s="2">
        <v>38960</v>
      </c>
      <c r="L94" s="34">
        <v>4.2406660412617754</v>
      </c>
      <c r="M94" s="34">
        <v>58.783052632525703</v>
      </c>
      <c r="N94" s="34">
        <v>10.225285766816196</v>
      </c>
      <c r="P94" s="49">
        <f t="shared" si="21"/>
        <v>55.053367402358852</v>
      </c>
      <c r="Q94" s="50">
        <f t="shared" si="22"/>
        <v>4.6073970594860825</v>
      </c>
      <c r="R94" s="50">
        <f t="shared" si="26"/>
        <v>0.42012473318453508</v>
      </c>
      <c r="S94" s="49">
        <f t="shared" si="23"/>
        <v>10.225285766816196</v>
      </c>
      <c r="T94" s="49">
        <f t="shared" si="24"/>
        <v>4.2406660412617754</v>
      </c>
      <c r="U94" s="34">
        <f t="shared" si="25"/>
        <v>0</v>
      </c>
      <c r="V94" s="48">
        <f t="shared" si="27"/>
        <v>52.899117174809035</v>
      </c>
      <c r="W94" s="34">
        <f t="shared" si="28"/>
        <v>51.187218591052883</v>
      </c>
      <c r="X94" s="34">
        <f t="shared" si="29"/>
        <v>55.332033312406196</v>
      </c>
      <c r="Y94" s="34">
        <f t="shared" si="30"/>
        <v>56.082016128479786</v>
      </c>
      <c r="AA94">
        <f t="shared" si="31"/>
        <v>0.42012473318453508</v>
      </c>
    </row>
    <row r="95" spans="1:27">
      <c r="A95" s="2">
        <v>38990</v>
      </c>
      <c r="B95" s="3">
        <v>10342.798292236328</v>
      </c>
      <c r="C95" s="3">
        <v>18288.889907836914</v>
      </c>
      <c r="D95" s="4">
        <f t="shared" si="19"/>
        <v>56.552356891843772</v>
      </c>
      <c r="F95" s="2">
        <v>38990</v>
      </c>
      <c r="G95" s="3">
        <v>25327.689933776855</v>
      </c>
      <c r="H95" s="3">
        <v>532531.32707214355</v>
      </c>
      <c r="I95" s="51">
        <f t="shared" si="20"/>
        <v>4.7560938946124462</v>
      </c>
      <c r="K95" s="2">
        <v>38990</v>
      </c>
      <c r="L95" s="34">
        <v>4.2786210514632295</v>
      </c>
      <c r="M95" s="34">
        <v>60.384523998958031</v>
      </c>
      <c r="N95" s="34">
        <v>10.387407152543023</v>
      </c>
      <c r="P95" s="49">
        <f t="shared" si="21"/>
        <v>56.552356891843772</v>
      </c>
      <c r="Q95" s="50">
        <f t="shared" si="22"/>
        <v>4.7560938946124462</v>
      </c>
      <c r="R95" s="50">
        <f t="shared" si="26"/>
        <v>0.41739608679395346</v>
      </c>
      <c r="S95" s="49">
        <f t="shared" si="23"/>
        <v>10.387407152543023</v>
      </c>
      <c r="T95" s="49">
        <f t="shared" si="24"/>
        <v>4.2786210514632295</v>
      </c>
      <c r="U95" s="34">
        <f t="shared" si="25"/>
        <v>0</v>
      </c>
      <c r="V95" s="48">
        <f t="shared" si="27"/>
        <v>53.336030554079557</v>
      </c>
      <c r="W95" s="34">
        <f t="shared" si="28"/>
        <v>51.523822312368452</v>
      </c>
      <c r="X95" s="34">
        <f t="shared" si="29"/>
        <v>55.700706489683895</v>
      </c>
      <c r="Y95" s="34">
        <f t="shared" si="30"/>
        <v>56.233213871959222</v>
      </c>
      <c r="Z95">
        <v>0.41739608679395346</v>
      </c>
      <c r="AA95">
        <f t="shared" si="31"/>
        <v>0.41739608679395346</v>
      </c>
    </row>
    <row r="96" spans="1:27">
      <c r="A96" s="2">
        <v>39021</v>
      </c>
      <c r="B96" s="3">
        <v>10376.20054321289</v>
      </c>
      <c r="C96" s="3">
        <v>18520.589904785156</v>
      </c>
      <c r="D96" s="4">
        <f t="shared" si="19"/>
        <v>56.025216240720255</v>
      </c>
      <c r="F96" s="2">
        <v>39021</v>
      </c>
      <c r="G96" s="3">
        <v>25998.58992767334</v>
      </c>
      <c r="H96" s="3">
        <v>530378.97805786133</v>
      </c>
      <c r="I96" s="51">
        <f t="shared" si="20"/>
        <v>4.9018892156840046</v>
      </c>
      <c r="K96" s="2">
        <v>39021</v>
      </c>
      <c r="L96" s="34">
        <v>4.3887178978811976</v>
      </c>
      <c r="M96" s="34">
        <v>61.105519980104283</v>
      </c>
      <c r="N96" s="34">
        <v>10.336222874277679</v>
      </c>
      <c r="P96" s="49">
        <f t="shared" si="21"/>
        <v>56.025216240720255</v>
      </c>
      <c r="Q96" s="50">
        <f t="shared" si="22"/>
        <v>4.9018892156840046</v>
      </c>
      <c r="R96" s="50">
        <f t="shared" si="26"/>
        <v>0.41739608679395346</v>
      </c>
      <c r="S96" s="49">
        <f t="shared" si="23"/>
        <v>10.336222874277679</v>
      </c>
      <c r="T96" s="49">
        <f t="shared" si="24"/>
        <v>4.3887178978811976</v>
      </c>
      <c r="U96" s="34">
        <f t="shared" si="25"/>
        <v>0</v>
      </c>
      <c r="V96" s="48">
        <f t="shared" si="27"/>
        <v>53.228953700973094</v>
      </c>
      <c r="W96" s="34">
        <f t="shared" si="28"/>
        <v>51.389094433727308</v>
      </c>
      <c r="X96" s="34">
        <f t="shared" si="29"/>
        <v>55.550414666606301</v>
      </c>
      <c r="Y96" s="34">
        <f t="shared" si="30"/>
        <v>56.049927085567191</v>
      </c>
      <c r="AA96">
        <f t="shared" si="31"/>
        <v>0.41739608679395346</v>
      </c>
    </row>
    <row r="97" spans="1:27">
      <c r="A97" s="2">
        <v>39051</v>
      </c>
      <c r="B97" s="3">
        <v>10376.20054321289</v>
      </c>
      <c r="C97" s="3">
        <v>18520.589904785156</v>
      </c>
      <c r="D97" s="4">
        <f t="shared" si="19"/>
        <v>56.025216240720255</v>
      </c>
      <c r="F97" s="2">
        <v>39051</v>
      </c>
      <c r="G97" s="3">
        <v>24379.359931945801</v>
      </c>
      <c r="H97" s="3">
        <v>537369.91110992432</v>
      </c>
      <c r="I97" s="51">
        <f t="shared" si="20"/>
        <v>4.536792892179399</v>
      </c>
      <c r="K97" s="2">
        <v>39051</v>
      </c>
      <c r="L97" s="34">
        <v>4.8251579294688085</v>
      </c>
      <c r="M97" s="34">
        <v>61.817537972999204</v>
      </c>
      <c r="N97" s="34">
        <v>10.059438392941653</v>
      </c>
      <c r="P97" s="49">
        <f t="shared" si="21"/>
        <v>56.025216240720255</v>
      </c>
      <c r="Q97" s="50">
        <f t="shared" si="22"/>
        <v>4.536792892179399</v>
      </c>
      <c r="R97" s="50">
        <f t="shared" si="26"/>
        <v>0.41739608679395346</v>
      </c>
      <c r="S97" s="49">
        <f t="shared" si="23"/>
        <v>10.059438392941653</v>
      </c>
      <c r="T97" s="49">
        <f t="shared" si="24"/>
        <v>4.8251579294688085</v>
      </c>
      <c r="U97" s="34">
        <f t="shared" si="25"/>
        <v>0</v>
      </c>
      <c r="V97" s="48">
        <f t="shared" si="27"/>
        <v>53.695757091291696</v>
      </c>
      <c r="W97" s="34">
        <f t="shared" si="28"/>
        <v>51.726475995796207</v>
      </c>
      <c r="X97" s="34">
        <f t="shared" si="29"/>
        <v>55.926770997215201</v>
      </c>
      <c r="Y97" s="34">
        <f t="shared" si="30"/>
        <v>56.508908425756161</v>
      </c>
      <c r="AA97">
        <f t="shared" si="31"/>
        <v>0.41739608679395346</v>
      </c>
    </row>
    <row r="98" spans="1:27">
      <c r="A98" s="2">
        <v>39082</v>
      </c>
      <c r="B98" s="3">
        <v>9959.9417028808602</v>
      </c>
      <c r="C98" s="3">
        <v>17995.589910507202</v>
      </c>
      <c r="D98" s="4">
        <f t="shared" si="19"/>
        <v>55.346569645185596</v>
      </c>
      <c r="F98" s="2">
        <v>39082</v>
      </c>
      <c r="G98" s="3">
        <v>23529.689924240112</v>
      </c>
      <c r="H98" s="3">
        <v>519378.4719543457</v>
      </c>
      <c r="I98" s="51">
        <f t="shared" si="20"/>
        <v>4.5303552601441694</v>
      </c>
      <c r="K98" s="2">
        <v>39082</v>
      </c>
      <c r="L98" s="34">
        <v>5.0704730301767889</v>
      </c>
      <c r="M98" s="34">
        <v>62.247072910192422</v>
      </c>
      <c r="N98" s="34">
        <v>11.008756705045895</v>
      </c>
      <c r="P98" s="49">
        <f t="shared" si="21"/>
        <v>55.346569645185596</v>
      </c>
      <c r="Q98" s="50">
        <f t="shared" si="22"/>
        <v>4.5303552601441694</v>
      </c>
      <c r="R98" s="50">
        <f t="shared" si="26"/>
        <v>0.40683578317022406</v>
      </c>
      <c r="S98" s="49">
        <f t="shared" si="23"/>
        <v>11.008756705045895</v>
      </c>
      <c r="T98" s="49">
        <f t="shared" si="24"/>
        <v>5.0704730301767889</v>
      </c>
      <c r="U98" s="34">
        <f t="shared" si="25"/>
        <v>0</v>
      </c>
      <c r="V98" s="48">
        <f t="shared" si="27"/>
        <v>55.756376024810137</v>
      </c>
      <c r="W98" s="34">
        <f t="shared" si="28"/>
        <v>53.566931500221571</v>
      </c>
      <c r="X98" s="34">
        <f t="shared" si="29"/>
        <v>57.953461462450591</v>
      </c>
      <c r="Y98" s="34">
        <f t="shared" si="30"/>
        <v>57.825627793899557</v>
      </c>
      <c r="Z98">
        <v>0.40683578317022406</v>
      </c>
      <c r="AA98">
        <f t="shared" si="31"/>
        <v>0.40683578317022406</v>
      </c>
    </row>
    <row r="99" spans="1:27">
      <c r="A99" s="2">
        <v>39113</v>
      </c>
      <c r="B99" s="3">
        <v>9959.9417028808602</v>
      </c>
      <c r="C99" s="3">
        <v>17995.589910507202</v>
      </c>
      <c r="D99" s="4">
        <f t="shared" si="19"/>
        <v>55.346569645185596</v>
      </c>
      <c r="F99" s="2">
        <v>39113</v>
      </c>
      <c r="G99" s="3">
        <v>24267.039930343628</v>
      </c>
      <c r="H99" s="3">
        <v>519724.08496856689</v>
      </c>
      <c r="I99" s="51">
        <f t="shared" si="20"/>
        <v>4.6692159613521289</v>
      </c>
      <c r="K99" s="2">
        <v>39113</v>
      </c>
      <c r="L99" s="34">
        <v>5.2290016998231357</v>
      </c>
      <c r="M99" s="34">
        <v>64.014705732507508</v>
      </c>
      <c r="N99" s="34">
        <v>11.326194600417571</v>
      </c>
      <c r="P99" s="49">
        <f t="shared" si="21"/>
        <v>55.346569645185596</v>
      </c>
      <c r="Q99" s="50">
        <f t="shared" si="22"/>
        <v>4.6692159613521289</v>
      </c>
      <c r="R99" s="50">
        <f t="shared" si="26"/>
        <v>0.40683578317022406</v>
      </c>
      <c r="S99" s="49">
        <f t="shared" si="23"/>
        <v>11.326194600417571</v>
      </c>
      <c r="T99" s="49">
        <f t="shared" si="24"/>
        <v>5.2290016998231357</v>
      </c>
      <c r="U99" s="34">
        <f t="shared" si="25"/>
        <v>0</v>
      </c>
      <c r="V99" s="48">
        <f t="shared" si="27"/>
        <v>55.474747759960266</v>
      </c>
      <c r="W99" s="34">
        <f t="shared" si="28"/>
        <v>53.43861182876114</v>
      </c>
      <c r="X99" s="34">
        <f t="shared" si="29"/>
        <v>57.8103181312038</v>
      </c>
      <c r="Y99" s="34">
        <f t="shared" si="30"/>
        <v>57.651058874310849</v>
      </c>
      <c r="AA99">
        <f t="shared" si="31"/>
        <v>0.40683578317022406</v>
      </c>
    </row>
    <row r="100" spans="1:27">
      <c r="A100" s="2">
        <v>39141</v>
      </c>
      <c r="B100" s="3">
        <v>9624.6917028808602</v>
      </c>
      <c r="C100" s="3">
        <v>17437.589910507202</v>
      </c>
      <c r="D100" s="4">
        <f t="shared" si="19"/>
        <v>55.195080009774756</v>
      </c>
      <c r="F100" s="2">
        <v>39141</v>
      </c>
      <c r="G100" s="3">
        <v>23513.939924240112</v>
      </c>
      <c r="H100" s="3">
        <v>520609.13103485107</v>
      </c>
      <c r="I100" s="51">
        <f t="shared" si="20"/>
        <v>4.5166207280113992</v>
      </c>
      <c r="K100" s="2">
        <v>39141</v>
      </c>
      <c r="L100" s="34">
        <v>5.405816684444062</v>
      </c>
      <c r="M100" s="34">
        <v>65.140709727826092</v>
      </c>
      <c r="N100" s="34">
        <v>11.63989535347406</v>
      </c>
      <c r="P100" s="49">
        <f t="shared" si="21"/>
        <v>55.195080009774756</v>
      </c>
      <c r="Q100" s="50">
        <f t="shared" si="22"/>
        <v>4.5166207280113992</v>
      </c>
      <c r="R100" s="50">
        <f t="shared" si="26"/>
        <v>0.40683578317022406</v>
      </c>
      <c r="S100" s="49">
        <f t="shared" si="23"/>
        <v>11.63989535347406</v>
      </c>
      <c r="T100" s="49">
        <f t="shared" si="24"/>
        <v>5.405816684444062</v>
      </c>
      <c r="U100" s="34">
        <f t="shared" si="25"/>
        <v>0</v>
      </c>
      <c r="V100" s="48">
        <f t="shared" si="27"/>
        <v>55.459204427283609</v>
      </c>
      <c r="W100" s="34">
        <f t="shared" si="28"/>
        <v>53.579623432752584</v>
      </c>
      <c r="X100" s="34">
        <f t="shared" si="29"/>
        <v>57.967619583974525</v>
      </c>
      <c r="Y100" s="34">
        <f t="shared" si="30"/>
        <v>57.842894179670452</v>
      </c>
      <c r="AA100">
        <f t="shared" si="31"/>
        <v>0.40683578317022406</v>
      </c>
    </row>
    <row r="101" spans="1:27">
      <c r="A101" s="2">
        <v>39172</v>
      </c>
      <c r="B101" s="3">
        <v>10959.69170288086</v>
      </c>
      <c r="C101" s="3">
        <v>19437.589910507202</v>
      </c>
      <c r="D101" s="4">
        <f t="shared" si="19"/>
        <v>56.384005184492956</v>
      </c>
      <c r="F101" s="2">
        <v>39172</v>
      </c>
      <c r="G101" s="3">
        <v>25513.939924240112</v>
      </c>
      <c r="H101" s="3">
        <v>527820.79991912842</v>
      </c>
      <c r="I101" s="51">
        <f t="shared" si="20"/>
        <v>4.8338261637565827</v>
      </c>
      <c r="K101" s="2">
        <v>39172</v>
      </c>
      <c r="L101" s="34">
        <v>5.0663292662269876</v>
      </c>
      <c r="M101" s="34">
        <v>66.378202319917534</v>
      </c>
      <c r="N101" s="34">
        <v>11.95091624676861</v>
      </c>
      <c r="P101" s="49">
        <f t="shared" si="21"/>
        <v>56.384005184492956</v>
      </c>
      <c r="Q101" s="50">
        <f t="shared" si="22"/>
        <v>4.8338261637565827</v>
      </c>
      <c r="R101" s="50">
        <f t="shared" si="26"/>
        <v>0.39976390110767035</v>
      </c>
      <c r="S101" s="49">
        <f t="shared" si="23"/>
        <v>11.95091624676861</v>
      </c>
      <c r="T101" s="49">
        <f t="shared" si="24"/>
        <v>5.0663292662269876</v>
      </c>
      <c r="U101" s="34">
        <f t="shared" si="25"/>
        <v>0</v>
      </c>
      <c r="V101" s="48">
        <f t="shared" si="27"/>
        <v>56.706919964396562</v>
      </c>
      <c r="W101" s="34">
        <f t="shared" si="28"/>
        <v>54.515004994149862</v>
      </c>
      <c r="X101" s="34">
        <f t="shared" si="29"/>
        <v>58.993393933699977</v>
      </c>
      <c r="Y101" s="34">
        <f t="shared" si="30"/>
        <v>58.320462183297018</v>
      </c>
      <c r="Z101">
        <v>0.39976390110767035</v>
      </c>
      <c r="AA101">
        <f t="shared" si="31"/>
        <v>0.39976390110767035</v>
      </c>
    </row>
    <row r="102" spans="1:27">
      <c r="A102" s="2">
        <v>39202</v>
      </c>
      <c r="B102" s="3">
        <v>10984.48469116211</v>
      </c>
      <c r="C102" s="3">
        <v>19310.989912033081</v>
      </c>
      <c r="D102" s="4">
        <f t="shared" si="19"/>
        <v>56.882038368822549</v>
      </c>
      <c r="F102" s="2">
        <v>39202</v>
      </c>
      <c r="G102" s="3">
        <v>25612.339925765991</v>
      </c>
      <c r="H102" s="3">
        <v>527736.6261138916</v>
      </c>
      <c r="I102" s="51">
        <f t="shared" si="20"/>
        <v>4.8532428219675161</v>
      </c>
      <c r="K102" s="2">
        <v>39202</v>
      </c>
      <c r="L102" s="34">
        <v>5.1384531042413215</v>
      </c>
      <c r="M102" s="34">
        <v>68.088320863471424</v>
      </c>
      <c r="N102" s="34">
        <v>12.248446459515321</v>
      </c>
      <c r="P102" s="49">
        <f t="shared" si="21"/>
        <v>56.882038368822549</v>
      </c>
      <c r="Q102" s="50">
        <f t="shared" si="22"/>
        <v>4.8532428219675161</v>
      </c>
      <c r="R102" s="50">
        <f t="shared" si="26"/>
        <v>0.39976390110767035</v>
      </c>
      <c r="S102" s="49">
        <f t="shared" si="23"/>
        <v>12.248446459515321</v>
      </c>
      <c r="T102" s="49">
        <f t="shared" si="24"/>
        <v>5.1384531042413215</v>
      </c>
      <c r="U102" s="34">
        <f t="shared" si="25"/>
        <v>0</v>
      </c>
      <c r="V102" s="48">
        <f t="shared" si="27"/>
        <v>56.543353203222566</v>
      </c>
      <c r="W102" s="34">
        <f t="shared" si="28"/>
        <v>54.497062270392803</v>
      </c>
      <c r="X102" s="34">
        <f t="shared" si="29"/>
        <v>58.973378442536429</v>
      </c>
      <c r="Y102" s="34">
        <f t="shared" si="30"/>
        <v>58.296052504990477</v>
      </c>
      <c r="AA102">
        <f t="shared" si="31"/>
        <v>0.39976390110767035</v>
      </c>
    </row>
    <row r="103" spans="1:27">
      <c r="A103" s="2">
        <v>39233</v>
      </c>
      <c r="B103" s="3">
        <v>10856.30719116211</v>
      </c>
      <c r="C103" s="3">
        <v>18692.289915084839</v>
      </c>
      <c r="D103" s="4">
        <f t="shared" si="19"/>
        <v>58.079064900448486</v>
      </c>
      <c r="F103" s="2">
        <v>39233</v>
      </c>
      <c r="G103" s="3">
        <v>25088.139928817749</v>
      </c>
      <c r="H103" s="3">
        <v>583921.00109863281</v>
      </c>
      <c r="I103" s="51">
        <f t="shared" si="20"/>
        <v>4.2964955673139071</v>
      </c>
      <c r="K103" s="2">
        <v>39233</v>
      </c>
      <c r="L103" s="34">
        <v>5.2730609571647875</v>
      </c>
      <c r="M103" s="34">
        <v>69.902134260137586</v>
      </c>
      <c r="N103" s="34">
        <v>12.359977347031615</v>
      </c>
      <c r="P103" s="49">
        <f t="shared" si="21"/>
        <v>58.079064900448486</v>
      </c>
      <c r="Q103" s="50">
        <f t="shared" si="22"/>
        <v>4.2964955673139071</v>
      </c>
      <c r="R103" s="50">
        <f t="shared" si="26"/>
        <v>0.39976390110767035</v>
      </c>
      <c r="S103" s="49">
        <f t="shared" si="23"/>
        <v>12.359977347031615</v>
      </c>
      <c r="T103" s="49">
        <f t="shared" si="24"/>
        <v>5.2730609571647875</v>
      </c>
      <c r="U103" s="34">
        <f t="shared" si="25"/>
        <v>0</v>
      </c>
      <c r="V103" s="48">
        <f t="shared" si="27"/>
        <v>56.993419060082985</v>
      </c>
      <c r="W103" s="34">
        <f t="shared" si="28"/>
        <v>55.011546384200201</v>
      </c>
      <c r="X103" s="34">
        <f t="shared" si="29"/>
        <v>59.547296448137402</v>
      </c>
      <c r="Y103" s="34">
        <f t="shared" si="30"/>
        <v>58.995968074214822</v>
      </c>
      <c r="AA103">
        <f t="shared" si="31"/>
        <v>0.39976390110767035</v>
      </c>
    </row>
    <row r="104" spans="1:27">
      <c r="A104" s="2">
        <v>39263</v>
      </c>
      <c r="B104" s="3">
        <v>10445.70719116211</v>
      </c>
      <c r="C104" s="3">
        <v>17922.289915084839</v>
      </c>
      <c r="D104" s="4">
        <f t="shared" si="19"/>
        <v>58.283328975557765</v>
      </c>
      <c r="F104" s="2">
        <v>39263</v>
      </c>
      <c r="G104" s="3">
        <v>24837.749929428101</v>
      </c>
      <c r="H104" s="3">
        <v>584565.78993225098</v>
      </c>
      <c r="I104" s="51">
        <f t="shared" si="20"/>
        <v>4.2489229368531305</v>
      </c>
      <c r="K104" s="2">
        <v>39263</v>
      </c>
      <c r="L104" s="34">
        <v>5.3225811993837464</v>
      </c>
      <c r="M104" s="34">
        <v>73.236239143475885</v>
      </c>
      <c r="N104" s="34">
        <v>13.039076390390678</v>
      </c>
      <c r="P104" s="49">
        <f t="shared" si="21"/>
        <v>58.283328975557765</v>
      </c>
      <c r="Q104" s="50">
        <f t="shared" si="22"/>
        <v>4.2489229368531305</v>
      </c>
      <c r="R104" s="50">
        <f t="shared" si="26"/>
        <v>0.39403779981080517</v>
      </c>
      <c r="S104" s="49">
        <f t="shared" si="23"/>
        <v>13.039076390390678</v>
      </c>
      <c r="T104" s="49">
        <f t="shared" si="24"/>
        <v>5.3225811993837464</v>
      </c>
      <c r="U104" s="34">
        <f t="shared" si="25"/>
        <v>0</v>
      </c>
      <c r="V104" s="48">
        <f t="shared" si="27"/>
        <v>58.070085980885239</v>
      </c>
      <c r="W104" s="34">
        <f t="shared" si="28"/>
        <v>56.050230119961412</v>
      </c>
      <c r="X104" s="34">
        <f t="shared" si="29"/>
        <v>60.69166799082177</v>
      </c>
      <c r="Y104" s="34">
        <f t="shared" si="30"/>
        <v>59.765349000728172</v>
      </c>
      <c r="Z104">
        <v>0.39403779981080517</v>
      </c>
      <c r="AA104">
        <f t="shared" si="31"/>
        <v>0.39403779981080517</v>
      </c>
    </row>
    <row r="105" spans="1:27">
      <c r="A105" s="2">
        <v>39294</v>
      </c>
      <c r="B105" s="3">
        <v>10359.63719116211</v>
      </c>
      <c r="C105" s="3">
        <v>17772.289915084839</v>
      </c>
      <c r="D105" s="4">
        <f t="shared" si="19"/>
        <v>58.29095316731815</v>
      </c>
      <c r="F105" s="2">
        <v>39294</v>
      </c>
      <c r="G105" s="3">
        <v>24519.179929733276</v>
      </c>
      <c r="H105" s="3">
        <v>580665.04285430908</v>
      </c>
      <c r="I105" s="51">
        <f t="shared" si="20"/>
        <v>4.2226030706458815</v>
      </c>
      <c r="K105" s="2">
        <v>39294</v>
      </c>
      <c r="L105" s="34">
        <v>5.6316119982534962</v>
      </c>
      <c r="M105" s="34">
        <v>74.390770612103978</v>
      </c>
      <c r="N105" s="34">
        <v>13.220825961977884</v>
      </c>
      <c r="P105" s="49">
        <f t="shared" si="21"/>
        <v>58.29095316731815</v>
      </c>
      <c r="Q105" s="50">
        <f t="shared" si="22"/>
        <v>4.2226030706458815</v>
      </c>
      <c r="R105" s="50">
        <f t="shared" si="26"/>
        <v>0.39403779981080517</v>
      </c>
      <c r="S105" s="49">
        <f t="shared" si="23"/>
        <v>13.220825961977884</v>
      </c>
      <c r="T105" s="49">
        <f t="shared" si="24"/>
        <v>5.6316119982534962</v>
      </c>
      <c r="U105" s="34">
        <f t="shared" si="25"/>
        <v>0</v>
      </c>
      <c r="V105" s="48">
        <f t="shared" si="27"/>
        <v>58.00478641236964</v>
      </c>
      <c r="W105" s="34">
        <f t="shared" si="28"/>
        <v>56.074552023532519</v>
      </c>
      <c r="X105" s="34">
        <f t="shared" si="29"/>
        <v>60.718799593169308</v>
      </c>
      <c r="Y105" s="34">
        <f t="shared" si="30"/>
        <v>59.798437056366303</v>
      </c>
      <c r="AA105">
        <f t="shared" si="31"/>
        <v>0.39403779981080517</v>
      </c>
    </row>
    <row r="106" spans="1:27">
      <c r="A106" s="2">
        <v>39325</v>
      </c>
      <c r="B106" s="3">
        <v>10241.16219116211</v>
      </c>
      <c r="C106" s="3">
        <v>17677.289915084839</v>
      </c>
      <c r="D106" s="4">
        <f t="shared" si="19"/>
        <v>57.934005949763026</v>
      </c>
      <c r="F106" s="2">
        <v>39325</v>
      </c>
      <c r="G106" s="3">
        <v>23625.679929733276</v>
      </c>
      <c r="H106" s="3">
        <v>590048.35301208496</v>
      </c>
      <c r="I106" s="51">
        <f t="shared" si="20"/>
        <v>4.0040243836168106</v>
      </c>
      <c r="K106" s="2">
        <v>39325</v>
      </c>
      <c r="L106" s="34">
        <v>5.8968077552570826</v>
      </c>
      <c r="M106" s="34">
        <v>76.693780036084718</v>
      </c>
      <c r="N106" s="34">
        <v>13.671003923664845</v>
      </c>
      <c r="P106" s="49">
        <f t="shared" si="21"/>
        <v>57.934005949763026</v>
      </c>
      <c r="Q106" s="50">
        <f t="shared" si="22"/>
        <v>4.0040243836168106</v>
      </c>
      <c r="R106" s="50">
        <f t="shared" si="26"/>
        <v>0.39403779981080517</v>
      </c>
      <c r="S106" s="49">
        <f t="shared" si="23"/>
        <v>13.671003923664845</v>
      </c>
      <c r="T106" s="49">
        <f t="shared" si="24"/>
        <v>5.8968077552570826</v>
      </c>
      <c r="U106" s="34">
        <f t="shared" si="25"/>
        <v>0</v>
      </c>
      <c r="V106" s="48">
        <f t="shared" si="27"/>
        <v>57.982114643624612</v>
      </c>
      <c r="W106" s="34">
        <f t="shared" si="28"/>
        <v>56.276538223111189</v>
      </c>
      <c r="X106" s="34">
        <f t="shared" si="29"/>
        <v>60.944119508226009</v>
      </c>
      <c r="Y106" s="34">
        <f t="shared" si="30"/>
        <v>60.073223550369654</v>
      </c>
      <c r="AA106">
        <f t="shared" si="31"/>
        <v>0.39403779981080517</v>
      </c>
    </row>
    <row r="107" spans="1:27">
      <c r="A107" s="2">
        <v>39355</v>
      </c>
      <c r="B107" s="3">
        <v>4553.599278564453</v>
      </c>
      <c r="C107" s="3">
        <v>7711.0699672698975</v>
      </c>
      <c r="D107" s="4">
        <f t="shared" si="19"/>
        <v>59.052755297156942</v>
      </c>
      <c r="F107" s="2">
        <v>39355</v>
      </c>
      <c r="G107" s="3">
        <v>12626.69997215271</v>
      </c>
      <c r="H107" s="3">
        <v>574240.61405181885</v>
      </c>
      <c r="I107" s="51">
        <f t="shared" si="20"/>
        <v>2.1988517814961259</v>
      </c>
      <c r="K107" s="2">
        <v>39355</v>
      </c>
      <c r="L107" s="34">
        <v>5.783747222886114</v>
      </c>
      <c r="M107" s="34">
        <v>78.095783297918103</v>
      </c>
      <c r="N107" s="34">
        <v>14.115000633595804</v>
      </c>
      <c r="P107" s="49">
        <f t="shared" si="21"/>
        <v>59.052755297156942</v>
      </c>
      <c r="Q107" s="50">
        <f t="shared" si="22"/>
        <v>2.1988517814961259</v>
      </c>
      <c r="R107" s="50">
        <f t="shared" si="26"/>
        <v>0.39023356530888292</v>
      </c>
      <c r="S107" s="49">
        <f t="shared" si="23"/>
        <v>14.115000633595804</v>
      </c>
      <c r="T107" s="49">
        <f t="shared" si="24"/>
        <v>5.783747222886114</v>
      </c>
      <c r="U107" s="34">
        <f t="shared" si="25"/>
        <v>0</v>
      </c>
      <c r="V107" s="48">
        <f t="shared" si="27"/>
        <v>60.30895954763227</v>
      </c>
      <c r="W107" s="34">
        <f t="shared" si="28"/>
        <v>58.605539723330324</v>
      </c>
      <c r="X107" s="34">
        <f t="shared" si="29"/>
        <v>63.532668374312223</v>
      </c>
      <c r="Y107" s="34">
        <f t="shared" si="30"/>
        <v>62.814017130341945</v>
      </c>
      <c r="Z107">
        <v>0.39023356530888292</v>
      </c>
      <c r="AA107">
        <f t="shared" si="31"/>
        <v>0.39023356530888292</v>
      </c>
    </row>
    <row r="108" spans="1:27">
      <c r="A108" s="2">
        <v>39386</v>
      </c>
      <c r="B108" s="3">
        <v>3553.599278564453</v>
      </c>
      <c r="C108" s="3">
        <v>6211.0699672698975</v>
      </c>
      <c r="D108" s="4">
        <f t="shared" si="19"/>
        <v>57.213963089944919</v>
      </c>
      <c r="F108" s="2">
        <v>39386</v>
      </c>
      <c r="G108" s="3">
        <v>11126.69997215271</v>
      </c>
      <c r="H108" s="3">
        <v>569112.5470123291</v>
      </c>
      <c r="I108" s="51">
        <f t="shared" si="20"/>
        <v>1.9550965851244293</v>
      </c>
      <c r="K108" s="2">
        <v>39386</v>
      </c>
      <c r="L108" s="34">
        <v>5.4871887629677003</v>
      </c>
      <c r="M108" s="34">
        <v>80.134047954316344</v>
      </c>
      <c r="N108" s="34">
        <v>14.378763282715958</v>
      </c>
      <c r="P108" s="49">
        <f t="shared" si="21"/>
        <v>57.213963089944919</v>
      </c>
      <c r="Q108" s="50">
        <f t="shared" si="22"/>
        <v>1.9550965851244293</v>
      </c>
      <c r="R108" s="50">
        <f t="shared" si="26"/>
        <v>0.39023356530888292</v>
      </c>
      <c r="S108" s="49">
        <f t="shared" si="23"/>
        <v>14.378763282715958</v>
      </c>
      <c r="T108" s="49">
        <f t="shared" si="24"/>
        <v>5.4871887629677003</v>
      </c>
      <c r="U108" s="34">
        <f t="shared" si="25"/>
        <v>0</v>
      </c>
      <c r="V108" s="48">
        <f t="shared" si="27"/>
        <v>60.400565993948618</v>
      </c>
      <c r="W108" s="34">
        <f t="shared" si="28"/>
        <v>58.830791262773062</v>
      </c>
      <c r="X108" s="34">
        <f t="shared" si="29"/>
        <v>63.783941272359201</v>
      </c>
      <c r="Y108" s="34">
        <f t="shared" si="30"/>
        <v>63.120454307344339</v>
      </c>
      <c r="AA108">
        <f t="shared" si="31"/>
        <v>0.39023356530888292</v>
      </c>
    </row>
    <row r="109" spans="1:27">
      <c r="A109" s="2">
        <v>39416</v>
      </c>
      <c r="B109" s="3">
        <v>3553.599278564453</v>
      </c>
      <c r="C109" s="3">
        <v>6211.0699672698975</v>
      </c>
      <c r="D109" s="4">
        <f t="shared" si="19"/>
        <v>57.213963089944919</v>
      </c>
      <c r="F109" s="2">
        <v>39416</v>
      </c>
      <c r="G109" s="3">
        <v>11406.69997215271</v>
      </c>
      <c r="H109" s="3">
        <v>559108.64684295654</v>
      </c>
      <c r="I109" s="51">
        <f t="shared" si="20"/>
        <v>2.0401580330694911</v>
      </c>
      <c r="K109" s="2">
        <v>39416</v>
      </c>
      <c r="L109" s="34">
        <v>5.387732410649269</v>
      </c>
      <c r="M109" s="34">
        <v>79.771957864282456</v>
      </c>
      <c r="N109" s="34">
        <v>14.840309725068284</v>
      </c>
      <c r="P109" s="49">
        <f t="shared" si="21"/>
        <v>57.213963089944919</v>
      </c>
      <c r="Q109" s="50">
        <f t="shared" si="22"/>
        <v>2.0401580330694911</v>
      </c>
      <c r="R109" s="50">
        <f t="shared" ref="R109:R140" si="32">AA109</f>
        <v>0.39023356530888292</v>
      </c>
      <c r="S109" s="49">
        <f t="shared" si="23"/>
        <v>14.840309725068284</v>
      </c>
      <c r="T109" s="49">
        <f t="shared" si="24"/>
        <v>5.387732410649269</v>
      </c>
      <c r="U109" s="34">
        <f t="shared" si="25"/>
        <v>0</v>
      </c>
      <c r="V109" s="48">
        <f t="shared" si="27"/>
        <v>60.09701857673349</v>
      </c>
      <c r="W109" s="34">
        <f t="shared" si="28"/>
        <v>58.752186899124396</v>
      </c>
      <c r="X109" s="34">
        <f t="shared" si="29"/>
        <v>63.696256427665119</v>
      </c>
      <c r="Y109" s="34">
        <f t="shared" si="30"/>
        <v>63.013519192245205</v>
      </c>
      <c r="AA109">
        <f t="shared" si="31"/>
        <v>0.39023356530888292</v>
      </c>
    </row>
    <row r="110" spans="1:27">
      <c r="A110" s="2">
        <v>39447</v>
      </c>
      <c r="B110" s="3">
        <v>2930.1741613769532</v>
      </c>
      <c r="C110" s="3">
        <v>4366.8199977874756</v>
      </c>
      <c r="D110" s="4">
        <f t="shared" si="19"/>
        <v>67.100868889983474</v>
      </c>
      <c r="F110" s="2">
        <v>39447</v>
      </c>
      <c r="G110" s="3">
        <v>7977.9500026702881</v>
      </c>
      <c r="H110" s="3">
        <v>602275.40410614014</v>
      </c>
      <c r="I110" s="51">
        <f t="shared" si="20"/>
        <v>1.3246348677496913</v>
      </c>
      <c r="K110" s="2">
        <v>39447</v>
      </c>
      <c r="L110" s="34">
        <v>5.5280098605363852</v>
      </c>
      <c r="M110" s="34">
        <v>79.478372709575197</v>
      </c>
      <c r="N110" s="34">
        <v>14.993617429888422</v>
      </c>
      <c r="P110" s="49">
        <f t="shared" si="21"/>
        <v>67.100868889983474</v>
      </c>
      <c r="Q110" s="50">
        <f t="shared" si="22"/>
        <v>1.3246348677496913</v>
      </c>
      <c r="R110" s="50">
        <f t="shared" si="32"/>
        <v>0.38644744637958967</v>
      </c>
      <c r="S110" s="49">
        <f t="shared" si="23"/>
        <v>14.993617429888422</v>
      </c>
      <c r="T110" s="49">
        <f t="shared" si="24"/>
        <v>5.5280098605363852</v>
      </c>
      <c r="U110" s="34">
        <f t="shared" si="25"/>
        <v>0</v>
      </c>
      <c r="V110" s="48">
        <f t="shared" ref="V110:V141" si="33">$AB$213+$AC$213*Q110+$AD$213*S110+$AE$213*R110</f>
        <v>61.574203967980651</v>
      </c>
      <c r="W110" s="34">
        <f t="shared" ref="W110:W141" si="34">$AB$214+$AC$214*Q110+$AE$214*R110</f>
        <v>60.071108158353894</v>
      </c>
      <c r="X110" s="34">
        <f t="shared" ref="X110:X141" si="35">$AB$215+$AC$215*Q110+$AE$215*R110</f>
        <v>65.158084482640888</v>
      </c>
      <c r="Y110" s="34">
        <f t="shared" ref="Y110:Y141" si="36">$AB$216+$AC$216*Q110+$AE$216*R110</f>
        <v>64.382213628586129</v>
      </c>
      <c r="Z110">
        <v>0.38644744637958967</v>
      </c>
      <c r="AA110">
        <f t="shared" ref="AA110:AA141" si="37">AVERAGE(Z108:Z110)</f>
        <v>0.38644744637958967</v>
      </c>
    </row>
    <row r="111" spans="1:27">
      <c r="A111" s="2">
        <v>39478</v>
      </c>
      <c r="B111" s="3">
        <v>2930.1741613769532</v>
      </c>
      <c r="C111" s="3">
        <v>4366.8199977874756</v>
      </c>
      <c r="D111" s="4">
        <f t="shared" si="19"/>
        <v>67.100868889983474</v>
      </c>
      <c r="F111" s="2">
        <v>39478</v>
      </c>
      <c r="G111" s="3">
        <v>9042.9500026702881</v>
      </c>
      <c r="H111" s="3">
        <v>591808.61527252197</v>
      </c>
      <c r="I111" s="51">
        <f t="shared" si="20"/>
        <v>1.5280193240353723</v>
      </c>
      <c r="K111" s="2">
        <v>39478</v>
      </c>
      <c r="L111" s="34">
        <v>5.5409786274069264</v>
      </c>
      <c r="M111" s="34">
        <v>79.255780767666977</v>
      </c>
      <c r="N111" s="34">
        <v>15.203240604926105</v>
      </c>
      <c r="P111" s="49">
        <f t="shared" si="21"/>
        <v>67.100868889983474</v>
      </c>
      <c r="Q111" s="50">
        <f t="shared" si="22"/>
        <v>1.5280193240353723</v>
      </c>
      <c r="R111" s="50">
        <f t="shared" si="32"/>
        <v>0.38644744637958967</v>
      </c>
      <c r="S111" s="49">
        <f t="shared" si="23"/>
        <v>15.203240604926105</v>
      </c>
      <c r="T111" s="49">
        <f t="shared" si="24"/>
        <v>5.5409786274069264</v>
      </c>
      <c r="U111" s="34">
        <f t="shared" si="25"/>
        <v>0</v>
      </c>
      <c r="V111" s="48">
        <f t="shared" si="33"/>
        <v>61.28696633957037</v>
      </c>
      <c r="W111" s="34">
        <f t="shared" si="34"/>
        <v>59.883162782997815</v>
      </c>
      <c r="X111" s="34">
        <f t="shared" si="35"/>
        <v>64.948427406569024</v>
      </c>
      <c r="Y111" s="34">
        <f t="shared" si="36"/>
        <v>64.126528582449453</v>
      </c>
      <c r="AA111">
        <f t="shared" si="37"/>
        <v>0.38644744637958967</v>
      </c>
    </row>
    <row r="112" spans="1:27">
      <c r="A112" s="2">
        <v>39507</v>
      </c>
      <c r="B112" s="3">
        <v>2930.1741613769532</v>
      </c>
      <c r="C112" s="3">
        <v>4366.8199977874756</v>
      </c>
      <c r="D112" s="4">
        <f t="shared" si="19"/>
        <v>67.100868889983474</v>
      </c>
      <c r="F112" s="2">
        <v>39507</v>
      </c>
      <c r="G112" s="3">
        <v>8932.9500026702881</v>
      </c>
      <c r="H112" s="3">
        <v>588119.59814453125</v>
      </c>
      <c r="I112" s="51">
        <f t="shared" si="20"/>
        <v>1.5189002425447149</v>
      </c>
      <c r="K112" s="2">
        <v>39507</v>
      </c>
      <c r="L112" s="34">
        <v>5.5588240377359392</v>
      </c>
      <c r="M112" s="34">
        <v>79.314467624397139</v>
      </c>
      <c r="N112" s="34">
        <v>15.126708337866917</v>
      </c>
      <c r="P112" s="49">
        <f t="shared" si="21"/>
        <v>67.100868889983474</v>
      </c>
      <c r="Q112" s="50">
        <f t="shared" si="22"/>
        <v>1.5189002425447149</v>
      </c>
      <c r="R112" s="50">
        <f t="shared" si="32"/>
        <v>0.38644744637958967</v>
      </c>
      <c r="S112" s="49">
        <f t="shared" si="23"/>
        <v>15.126708337866917</v>
      </c>
      <c r="T112" s="49">
        <f t="shared" si="24"/>
        <v>5.5588240377359392</v>
      </c>
      <c r="U112" s="34">
        <f t="shared" si="25"/>
        <v>0</v>
      </c>
      <c r="V112" s="48">
        <f t="shared" si="33"/>
        <v>61.332779468467493</v>
      </c>
      <c r="W112" s="34">
        <f t="shared" si="34"/>
        <v>59.891589627531388</v>
      </c>
      <c r="X112" s="34">
        <f t="shared" si="35"/>
        <v>64.957827731435074</v>
      </c>
      <c r="Y112" s="34">
        <f t="shared" si="36"/>
        <v>64.137992648161486</v>
      </c>
      <c r="AA112">
        <f t="shared" si="37"/>
        <v>0.38644744637958967</v>
      </c>
    </row>
    <row r="113" spans="1:27">
      <c r="A113" s="2">
        <v>39538</v>
      </c>
      <c r="B113" s="3">
        <v>1783.8283703613281</v>
      </c>
      <c r="C113" s="3">
        <v>2867.7900066375732</v>
      </c>
      <c r="D113" s="4">
        <f t="shared" si="19"/>
        <v>62.20219633350461</v>
      </c>
      <c r="F113" s="2">
        <v>39538</v>
      </c>
      <c r="G113" s="3">
        <v>7683.9200115203857</v>
      </c>
      <c r="H113" s="3">
        <v>583776.62921905518</v>
      </c>
      <c r="I113" s="51">
        <f t="shared" si="20"/>
        <v>1.3162431702343957</v>
      </c>
      <c r="K113" s="2">
        <v>39538</v>
      </c>
      <c r="L113" s="34">
        <v>5.7675338624971966</v>
      </c>
      <c r="M113" s="34">
        <v>78.405672033343436</v>
      </c>
      <c r="N113" s="34">
        <v>15.731443423124656</v>
      </c>
      <c r="P113" s="49">
        <f t="shared" si="21"/>
        <v>62.20219633350461</v>
      </c>
      <c r="Q113" s="50">
        <f t="shared" si="22"/>
        <v>1.3162431702343957</v>
      </c>
      <c r="R113" s="50">
        <f t="shared" si="32"/>
        <v>0.38432519082172983</v>
      </c>
      <c r="S113" s="49">
        <f t="shared" si="23"/>
        <v>15.731443423124656</v>
      </c>
      <c r="T113" s="49">
        <f t="shared" si="24"/>
        <v>5.7675338624971966</v>
      </c>
      <c r="U113" s="34">
        <f t="shared" si="25"/>
        <v>0</v>
      </c>
      <c r="V113" s="48">
        <f t="shared" si="33"/>
        <v>61.726382599326229</v>
      </c>
      <c r="W113" s="34">
        <f t="shared" si="34"/>
        <v>60.447535164928652</v>
      </c>
      <c r="X113" s="34">
        <f t="shared" si="35"/>
        <v>65.572695992268052</v>
      </c>
      <c r="Y113" s="34">
        <f t="shared" si="36"/>
        <v>64.655751858007051</v>
      </c>
      <c r="Z113">
        <v>0.38432519082172983</v>
      </c>
      <c r="AA113">
        <f t="shared" si="37"/>
        <v>0.38432519082172983</v>
      </c>
    </row>
    <row r="114" spans="1:27">
      <c r="A114" s="2">
        <v>39568</v>
      </c>
      <c r="B114" s="3">
        <v>1832.8477722167968</v>
      </c>
      <c r="C114" s="3">
        <v>3250.1400127410889</v>
      </c>
      <c r="D114" s="4">
        <f t="shared" si="19"/>
        <v>56.392886615091321</v>
      </c>
      <c r="F114" s="2">
        <v>39568</v>
      </c>
      <c r="G114" s="3">
        <v>8194.1300182342529</v>
      </c>
      <c r="H114" s="3">
        <v>609150.89706420898</v>
      </c>
      <c r="I114" s="51">
        <f t="shared" si="20"/>
        <v>1.345172445403217</v>
      </c>
      <c r="K114" s="2">
        <v>39568</v>
      </c>
      <c r="L114" s="34">
        <v>5.717997080800969</v>
      </c>
      <c r="M114" s="34">
        <v>78.927406702404198</v>
      </c>
      <c r="N114" s="34">
        <v>15.35459621679483</v>
      </c>
      <c r="P114" s="49">
        <f t="shared" si="21"/>
        <v>56.392886615091321</v>
      </c>
      <c r="Q114" s="50">
        <f t="shared" si="22"/>
        <v>1.345172445403217</v>
      </c>
      <c r="R114" s="50">
        <f t="shared" si="32"/>
        <v>0.38432519082172983</v>
      </c>
      <c r="S114" s="49">
        <f t="shared" si="23"/>
        <v>15.35459621679483</v>
      </c>
      <c r="T114" s="49">
        <f t="shared" si="24"/>
        <v>5.717997080800969</v>
      </c>
      <c r="U114" s="34">
        <f t="shared" si="25"/>
        <v>0</v>
      </c>
      <c r="V114" s="48">
        <f t="shared" si="33"/>
        <v>61.885027365929943</v>
      </c>
      <c r="W114" s="34">
        <f t="shared" si="34"/>
        <v>60.42080193477095</v>
      </c>
      <c r="X114" s="34">
        <f t="shared" si="35"/>
        <v>65.542874503666894</v>
      </c>
      <c r="Y114" s="34">
        <f t="shared" si="36"/>
        <v>64.619383380340054</v>
      </c>
      <c r="AA114">
        <f t="shared" si="37"/>
        <v>0.38432519082172983</v>
      </c>
    </row>
    <row r="115" spans="1:27">
      <c r="A115" s="2">
        <v>39599</v>
      </c>
      <c r="B115" s="3">
        <v>2053.522772216797</v>
      </c>
      <c r="C115" s="3">
        <v>3860.1400127410889</v>
      </c>
      <c r="D115" s="4">
        <f t="shared" si="19"/>
        <v>53.198142177194981</v>
      </c>
      <c r="F115" s="2">
        <v>39599</v>
      </c>
      <c r="G115" s="3">
        <v>9303.1300182342529</v>
      </c>
      <c r="H115" s="3">
        <v>607645.34745025635</v>
      </c>
      <c r="I115" s="51">
        <f t="shared" si="20"/>
        <v>1.5310131242296454</v>
      </c>
      <c r="K115" s="2">
        <v>39599</v>
      </c>
      <c r="L115" s="34">
        <v>5.8165319077222364</v>
      </c>
      <c r="M115" s="34">
        <v>78.995501414761009</v>
      </c>
      <c r="N115" s="34">
        <v>15.187966677516766</v>
      </c>
      <c r="P115" s="49">
        <f t="shared" si="21"/>
        <v>53.198142177194981</v>
      </c>
      <c r="Q115" s="50">
        <f t="shared" si="22"/>
        <v>1.5310131242296454</v>
      </c>
      <c r="R115" s="50">
        <f t="shared" si="32"/>
        <v>0.38432519082172983</v>
      </c>
      <c r="S115" s="49">
        <f t="shared" si="23"/>
        <v>15.187966677516766</v>
      </c>
      <c r="T115" s="49">
        <f t="shared" si="24"/>
        <v>5.8165319077222364</v>
      </c>
      <c r="U115" s="34">
        <f t="shared" si="25"/>
        <v>0</v>
      </c>
      <c r="V115" s="48">
        <f t="shared" si="33"/>
        <v>61.798278136126896</v>
      </c>
      <c r="W115" s="34">
        <f t="shared" si="34"/>
        <v>60.249068574334586</v>
      </c>
      <c r="X115" s="34">
        <f t="shared" si="35"/>
        <v>65.351302276125409</v>
      </c>
      <c r="Y115" s="34">
        <f t="shared" si="36"/>
        <v>64.385753517922922</v>
      </c>
      <c r="AA115">
        <f t="shared" si="37"/>
        <v>0.38432519082172983</v>
      </c>
    </row>
    <row r="116" spans="1:27">
      <c r="A116" s="2">
        <v>39629</v>
      </c>
      <c r="B116" s="3">
        <v>2394.638026123047</v>
      </c>
      <c r="C116" s="3">
        <v>4390.8400096893311</v>
      </c>
      <c r="D116" s="4">
        <f t="shared" si="19"/>
        <v>54.537127766868387</v>
      </c>
      <c r="F116" s="2">
        <v>39629</v>
      </c>
      <c r="G116" s="3">
        <v>9961.8300151824951</v>
      </c>
      <c r="H116" s="3">
        <v>601835.90713500977</v>
      </c>
      <c r="I116" s="51">
        <f t="shared" si="20"/>
        <v>1.6552402236358688</v>
      </c>
      <c r="K116" s="2">
        <v>39629</v>
      </c>
      <c r="L116" s="34">
        <v>6.5461750539129797</v>
      </c>
      <c r="M116" s="34">
        <v>78.222860932778246</v>
      </c>
      <c r="N116" s="34">
        <v>15.139956372707847</v>
      </c>
      <c r="P116" s="49">
        <f t="shared" si="21"/>
        <v>54.537127766868387</v>
      </c>
      <c r="Q116" s="50">
        <f t="shared" si="22"/>
        <v>1.6552402236358688</v>
      </c>
      <c r="R116" s="50">
        <f t="shared" si="32"/>
        <v>0.38330104915043173</v>
      </c>
      <c r="S116" s="49">
        <f t="shared" si="23"/>
        <v>15.139956372707847</v>
      </c>
      <c r="T116" s="49">
        <f t="shared" si="24"/>
        <v>6.5461750539129797</v>
      </c>
      <c r="U116" s="34">
        <f t="shared" si="25"/>
        <v>0</v>
      </c>
      <c r="V116" s="48">
        <f t="shared" si="33"/>
        <v>61.953638058219937</v>
      </c>
      <c r="W116" s="34">
        <f t="shared" si="34"/>
        <v>60.312182697116185</v>
      </c>
      <c r="X116" s="34">
        <f t="shared" si="35"/>
        <v>65.419149384721536</v>
      </c>
      <c r="Y116" s="34">
        <f t="shared" si="36"/>
        <v>64.356492252925023</v>
      </c>
      <c r="Z116">
        <v>0.38330104915043173</v>
      </c>
      <c r="AA116">
        <f t="shared" si="37"/>
        <v>0.38330104915043173</v>
      </c>
    </row>
    <row r="117" spans="1:27">
      <c r="A117" s="2">
        <v>39660</v>
      </c>
      <c r="B117" s="3">
        <v>2546.4380261230467</v>
      </c>
      <c r="C117" s="3">
        <v>5164.8400096893311</v>
      </c>
      <c r="D117" s="4">
        <f t="shared" si="19"/>
        <v>49.303328299538492</v>
      </c>
      <c r="F117" s="2">
        <v>39660</v>
      </c>
      <c r="G117" s="3">
        <v>10860.830015182495</v>
      </c>
      <c r="H117" s="3">
        <v>604431.80095672607</v>
      </c>
      <c r="I117" s="51">
        <f t="shared" si="20"/>
        <v>1.7968660811677033</v>
      </c>
      <c r="K117" s="2">
        <v>39660</v>
      </c>
      <c r="L117" s="34">
        <v>6.4939612612491455</v>
      </c>
      <c r="M117" s="34">
        <v>78.645254536003591</v>
      </c>
      <c r="N117" s="34">
        <v>14.860784202747258</v>
      </c>
      <c r="P117" s="49">
        <f t="shared" si="21"/>
        <v>49.303328299538492</v>
      </c>
      <c r="Q117" s="50">
        <f t="shared" si="22"/>
        <v>1.7968660811677033</v>
      </c>
      <c r="R117" s="50">
        <f t="shared" si="32"/>
        <v>0.38330104915043173</v>
      </c>
      <c r="S117" s="49">
        <f t="shared" si="23"/>
        <v>14.860784202747258</v>
      </c>
      <c r="T117" s="49">
        <f t="shared" si="24"/>
        <v>6.4939612612491455</v>
      </c>
      <c r="U117" s="34">
        <f t="shared" si="25"/>
        <v>0</v>
      </c>
      <c r="V117" s="48">
        <f t="shared" si="33"/>
        <v>61.962187849080223</v>
      </c>
      <c r="W117" s="34">
        <f t="shared" si="34"/>
        <v>60.181307774616897</v>
      </c>
      <c r="X117" s="34">
        <f t="shared" si="35"/>
        <v>65.273155616423978</v>
      </c>
      <c r="Y117" s="34">
        <f t="shared" si="36"/>
        <v>64.178447113298859</v>
      </c>
      <c r="AA117">
        <f t="shared" si="37"/>
        <v>0.38330104915043173</v>
      </c>
    </row>
    <row r="118" spans="1:27">
      <c r="A118" s="2">
        <v>39691</v>
      </c>
      <c r="B118" s="3">
        <v>2723.387030029297</v>
      </c>
      <c r="C118" s="3">
        <v>5384.8400096893311</v>
      </c>
      <c r="D118" s="4">
        <f t="shared" si="19"/>
        <v>50.575077906287106</v>
      </c>
      <c r="F118" s="2">
        <v>39691</v>
      </c>
      <c r="G118" s="3">
        <v>11586.580015182495</v>
      </c>
      <c r="H118" s="3">
        <v>605207.27098846436</v>
      </c>
      <c r="I118" s="51">
        <f t="shared" si="20"/>
        <v>1.9144812976649357</v>
      </c>
      <c r="K118" s="2">
        <v>39691</v>
      </c>
      <c r="L118" s="34">
        <v>11.05301791301795</v>
      </c>
      <c r="M118" s="34">
        <v>73.874162336535449</v>
      </c>
      <c r="N118" s="34">
        <v>15.072819750446605</v>
      </c>
      <c r="P118" s="49">
        <f t="shared" si="21"/>
        <v>50.575077906287106</v>
      </c>
      <c r="Q118" s="50">
        <f t="shared" si="22"/>
        <v>1.9144812976649357</v>
      </c>
      <c r="R118" s="50">
        <f t="shared" si="32"/>
        <v>0.38330104915043173</v>
      </c>
      <c r="S118" s="49">
        <f t="shared" si="23"/>
        <v>15.072819750446605</v>
      </c>
      <c r="T118" s="49">
        <f t="shared" si="24"/>
        <v>11.05301791301795</v>
      </c>
      <c r="U118" s="34">
        <f t="shared" si="25"/>
        <v>0</v>
      </c>
      <c r="V118" s="48">
        <f t="shared" si="33"/>
        <v>61.751530334422043</v>
      </c>
      <c r="W118" s="34">
        <f t="shared" si="34"/>
        <v>60.072620825693377</v>
      </c>
      <c r="X118" s="34">
        <f t="shared" si="35"/>
        <v>65.151913006036224</v>
      </c>
      <c r="Y118" s="34">
        <f t="shared" si="36"/>
        <v>64.030586983740932</v>
      </c>
      <c r="AA118">
        <f t="shared" si="37"/>
        <v>0.38330104915043173</v>
      </c>
    </row>
    <row r="119" spans="1:27">
      <c r="A119" s="2">
        <v>39721</v>
      </c>
      <c r="B119" s="3">
        <v>2019.9581909179688</v>
      </c>
      <c r="C119" s="3">
        <v>4549.6199951171875</v>
      </c>
      <c r="D119" s="4">
        <f t="shared" si="19"/>
        <v>44.398393560030485</v>
      </c>
      <c r="F119" s="2">
        <v>39721</v>
      </c>
      <c r="G119" s="3">
        <v>10691.360000610352</v>
      </c>
      <c r="H119" s="3">
        <v>607867.85229492188</v>
      </c>
      <c r="I119" s="51">
        <f t="shared" si="20"/>
        <v>1.7588296469778071</v>
      </c>
      <c r="K119" s="2">
        <v>39721</v>
      </c>
      <c r="L119" s="34">
        <v>10.852706550439779</v>
      </c>
      <c r="M119" s="34">
        <v>72.876317302240807</v>
      </c>
      <c r="N119" s="34">
        <v>16.27097614731942</v>
      </c>
      <c r="P119" s="49">
        <f t="shared" si="21"/>
        <v>44.398393560030485</v>
      </c>
      <c r="Q119" s="50">
        <f t="shared" si="22"/>
        <v>1.7588296469778071</v>
      </c>
      <c r="R119" s="50">
        <f t="shared" si="32"/>
        <v>0.38521093287526026</v>
      </c>
      <c r="S119" s="49">
        <f t="shared" si="23"/>
        <v>16.27097614731942</v>
      </c>
      <c r="T119" s="49">
        <f t="shared" si="24"/>
        <v>10.852706550439779</v>
      </c>
      <c r="U119" s="34">
        <f t="shared" si="25"/>
        <v>0</v>
      </c>
      <c r="V119" s="48">
        <f t="shared" si="33"/>
        <v>60.849016816025369</v>
      </c>
      <c r="W119" s="34">
        <f t="shared" si="34"/>
        <v>59.884677146027016</v>
      </c>
      <c r="X119" s="34">
        <f t="shared" si="35"/>
        <v>64.947028218814751</v>
      </c>
      <c r="Y119" s="34">
        <f t="shared" si="36"/>
        <v>63.989593058997258</v>
      </c>
      <c r="Z119">
        <v>0.38521093287526026</v>
      </c>
      <c r="AA119">
        <f t="shared" si="37"/>
        <v>0.38521093287526026</v>
      </c>
    </row>
    <row r="120" spans="1:27">
      <c r="A120" s="2">
        <v>39752</v>
      </c>
      <c r="B120" s="3">
        <v>1797.4031909179687</v>
      </c>
      <c r="C120" s="3">
        <v>3997.8199920654297</v>
      </c>
      <c r="D120" s="4">
        <f t="shared" si="19"/>
        <v>44.959582834777912</v>
      </c>
      <c r="F120" s="2">
        <v>39752</v>
      </c>
      <c r="G120" s="3">
        <v>9940.2799987792969</v>
      </c>
      <c r="H120" s="3">
        <v>613179.82427215576</v>
      </c>
      <c r="I120" s="51">
        <f t="shared" si="20"/>
        <v>1.6211035662463953</v>
      </c>
      <c r="K120" s="2">
        <v>39752</v>
      </c>
      <c r="L120" s="34">
        <v>10.522529481140461</v>
      </c>
      <c r="M120" s="34">
        <v>73.126782368168719</v>
      </c>
      <c r="N120" s="34">
        <v>16.350688150690821</v>
      </c>
      <c r="P120" s="49">
        <f t="shared" si="21"/>
        <v>44.959582834777912</v>
      </c>
      <c r="Q120" s="50">
        <f t="shared" si="22"/>
        <v>1.6211035662463953</v>
      </c>
      <c r="R120" s="50">
        <f t="shared" si="32"/>
        <v>0.38521093287526026</v>
      </c>
      <c r="S120" s="49">
        <f t="shared" si="23"/>
        <v>16.350688150690821</v>
      </c>
      <c r="T120" s="49">
        <f t="shared" si="24"/>
        <v>10.522529481140461</v>
      </c>
      <c r="U120" s="34">
        <f t="shared" si="25"/>
        <v>0</v>
      </c>
      <c r="V120" s="48">
        <f t="shared" si="33"/>
        <v>60.934782469742288</v>
      </c>
      <c r="W120" s="34">
        <f t="shared" si="34"/>
        <v>60.011948326982093</v>
      </c>
      <c r="X120" s="34">
        <f t="shared" si="35"/>
        <v>65.089001936533037</v>
      </c>
      <c r="Y120" s="34">
        <f t="shared" si="36"/>
        <v>64.16273558890903</v>
      </c>
      <c r="AA120">
        <f t="shared" si="37"/>
        <v>0.38521093287526026</v>
      </c>
    </row>
    <row r="121" spans="1:27">
      <c r="A121" s="2">
        <v>39782</v>
      </c>
      <c r="B121" s="3">
        <v>1862.8464526367188</v>
      </c>
      <c r="C121" s="3">
        <v>4775.0699920654297</v>
      </c>
      <c r="D121" s="4">
        <f t="shared" si="19"/>
        <v>39.011919317039265</v>
      </c>
      <c r="F121" s="2">
        <v>39782</v>
      </c>
      <c r="G121" s="3">
        <v>11083.440002441406</v>
      </c>
      <c r="H121" s="3">
        <v>630522.44690704346</v>
      </c>
      <c r="I121" s="51">
        <f t="shared" si="20"/>
        <v>1.7578184657516902</v>
      </c>
      <c r="K121" s="2">
        <v>39782</v>
      </c>
      <c r="L121" s="34">
        <v>10.551444135769787</v>
      </c>
      <c r="M121" s="34">
        <v>72.967636523922025</v>
      </c>
      <c r="N121" s="34">
        <v>16.480919340308187</v>
      </c>
      <c r="P121" s="49">
        <f t="shared" si="21"/>
        <v>39.011919317039265</v>
      </c>
      <c r="Q121" s="50">
        <f t="shared" si="22"/>
        <v>1.7578184657516902</v>
      </c>
      <c r="R121" s="50">
        <f t="shared" si="32"/>
        <v>0.38521093287526026</v>
      </c>
      <c r="S121" s="49">
        <f t="shared" si="23"/>
        <v>16.480919340308187</v>
      </c>
      <c r="T121" s="49">
        <f t="shared" si="24"/>
        <v>10.551444135769787</v>
      </c>
      <c r="U121" s="34">
        <f t="shared" si="25"/>
        <v>0</v>
      </c>
      <c r="V121" s="48">
        <f t="shared" si="33"/>
        <v>60.746939630446349</v>
      </c>
      <c r="W121" s="34">
        <f t="shared" si="34"/>
        <v>59.885611567656696</v>
      </c>
      <c r="X121" s="34">
        <f t="shared" si="35"/>
        <v>64.948070586078785</v>
      </c>
      <c r="Y121" s="34">
        <f t="shared" si="36"/>
        <v>63.990864266852441</v>
      </c>
      <c r="AA121">
        <f t="shared" si="37"/>
        <v>0.38521093287526026</v>
      </c>
    </row>
    <row r="122" spans="1:27">
      <c r="A122" s="2">
        <v>39813</v>
      </c>
      <c r="B122" s="3">
        <v>12895.8303125</v>
      </c>
      <c r="C122" s="3">
        <v>22679.076906204224</v>
      </c>
      <c r="D122" s="4">
        <f t="shared" si="19"/>
        <v>56.862236350422805</v>
      </c>
      <c r="F122" s="2">
        <v>39813</v>
      </c>
      <c r="G122" s="3">
        <v>32414.966886520386</v>
      </c>
      <c r="H122" s="3">
        <v>634024.56826782227</v>
      </c>
      <c r="I122" s="51">
        <f t="shared" si="20"/>
        <v>5.1125726839070653</v>
      </c>
      <c r="K122" s="2">
        <v>39813</v>
      </c>
      <c r="L122" s="34">
        <v>10.657201992097056</v>
      </c>
      <c r="M122" s="34">
        <v>73.668125544379961</v>
      </c>
      <c r="N122" s="34">
        <v>15.674672463522985</v>
      </c>
      <c r="P122" s="49">
        <f t="shared" si="21"/>
        <v>56.862236350422805</v>
      </c>
      <c r="Q122" s="50">
        <f t="shared" si="22"/>
        <v>5.1125726839070653</v>
      </c>
      <c r="R122" s="50">
        <f t="shared" si="32"/>
        <v>0.39657547981405017</v>
      </c>
      <c r="S122" s="49">
        <f t="shared" si="23"/>
        <v>15.674672463522985</v>
      </c>
      <c r="T122" s="49">
        <f t="shared" si="24"/>
        <v>10.657201992097056</v>
      </c>
      <c r="U122" s="34">
        <f t="shared" si="25"/>
        <v>0</v>
      </c>
      <c r="V122" s="48">
        <f t="shared" si="33"/>
        <v>55.388392324623382</v>
      </c>
      <c r="W122" s="34">
        <f t="shared" si="34"/>
        <v>54.811302025416964</v>
      </c>
      <c r="X122" s="34">
        <f t="shared" si="35"/>
        <v>59.315955739074312</v>
      </c>
      <c r="Y122" s="34">
        <f t="shared" si="36"/>
        <v>58.365142809652575</v>
      </c>
      <c r="Z122">
        <v>0.39657547981405017</v>
      </c>
      <c r="AA122">
        <f t="shared" si="37"/>
        <v>0.39657547981405017</v>
      </c>
    </row>
    <row r="123" spans="1:27">
      <c r="A123" s="2">
        <v>39844</v>
      </c>
      <c r="B123" s="3">
        <v>13303.13081287384</v>
      </c>
      <c r="C123" s="3">
        <v>25495.876905798912</v>
      </c>
      <c r="D123" s="4">
        <f t="shared" si="19"/>
        <v>52.177577033438325</v>
      </c>
      <c r="F123" s="2">
        <v>39844</v>
      </c>
      <c r="G123" s="3">
        <v>35129.316879153252</v>
      </c>
      <c r="H123" s="3">
        <v>634740.23139190674</v>
      </c>
      <c r="I123" s="51">
        <f t="shared" si="20"/>
        <v>5.5344399396457051</v>
      </c>
      <c r="K123" s="2">
        <v>39844</v>
      </c>
      <c r="L123" s="34">
        <v>10.421209375667587</v>
      </c>
      <c r="M123" s="34">
        <v>72.043113642615126</v>
      </c>
      <c r="N123" s="34">
        <v>17.535676981717291</v>
      </c>
      <c r="P123" s="49">
        <f t="shared" si="21"/>
        <v>52.177577033438325</v>
      </c>
      <c r="Q123" s="50">
        <f t="shared" si="22"/>
        <v>5.5344399396457051</v>
      </c>
      <c r="R123" s="50">
        <f t="shared" si="32"/>
        <v>0.39657547981405017</v>
      </c>
      <c r="S123" s="49">
        <f t="shared" si="23"/>
        <v>17.535676981717291</v>
      </c>
      <c r="T123" s="49">
        <f t="shared" si="24"/>
        <v>10.421209375667587</v>
      </c>
      <c r="U123" s="34">
        <f t="shared" si="25"/>
        <v>0</v>
      </c>
      <c r="V123" s="48">
        <f t="shared" si="33"/>
        <v>54.092929918418193</v>
      </c>
      <c r="W123" s="34">
        <f t="shared" si="34"/>
        <v>54.421459059153761</v>
      </c>
      <c r="X123" s="34">
        <f t="shared" si="35"/>
        <v>58.881077592809319</v>
      </c>
      <c r="Y123" s="34">
        <f t="shared" si="36"/>
        <v>57.834791814709398</v>
      </c>
      <c r="AA123">
        <f t="shared" si="37"/>
        <v>0.39657547981405017</v>
      </c>
    </row>
    <row r="124" spans="1:27">
      <c r="A124" s="2">
        <v>39872</v>
      </c>
      <c r="B124" s="3">
        <v>13460.150812873841</v>
      </c>
      <c r="C124" s="3">
        <v>26154.876905798912</v>
      </c>
      <c r="D124" s="4">
        <f t="shared" si="19"/>
        <v>51.463254296140583</v>
      </c>
      <c r="F124" s="2">
        <v>39872</v>
      </c>
      <c r="G124" s="3">
        <v>37915.486866831779</v>
      </c>
      <c r="H124" s="3">
        <v>631704.0103225708</v>
      </c>
      <c r="I124" s="51">
        <f t="shared" si="20"/>
        <v>6.0020969072953596</v>
      </c>
      <c r="K124" s="2">
        <v>39872</v>
      </c>
      <c r="L124" s="34">
        <v>10.201456887458873</v>
      </c>
      <c r="M124" s="34">
        <v>72.864305352285712</v>
      </c>
      <c r="N124" s="34">
        <v>16.934237760255421</v>
      </c>
      <c r="P124" s="49">
        <f t="shared" si="21"/>
        <v>51.463254296140583</v>
      </c>
      <c r="Q124" s="50">
        <f t="shared" si="22"/>
        <v>6.0020969072953596</v>
      </c>
      <c r="R124" s="50">
        <f t="shared" si="32"/>
        <v>0.39657547981405017</v>
      </c>
      <c r="S124" s="49">
        <f t="shared" si="23"/>
        <v>16.934237760255421</v>
      </c>
      <c r="T124" s="49">
        <f t="shared" si="24"/>
        <v>10.201456887458873</v>
      </c>
      <c r="U124" s="34">
        <f t="shared" si="25"/>
        <v>0</v>
      </c>
      <c r="V124" s="48">
        <f t="shared" si="33"/>
        <v>53.963978051539371</v>
      </c>
      <c r="W124" s="34">
        <f t="shared" si="34"/>
        <v>53.98930231557577</v>
      </c>
      <c r="X124" s="34">
        <f t="shared" si="35"/>
        <v>58.398997525174551</v>
      </c>
      <c r="Y124" s="34">
        <f t="shared" si="36"/>
        <v>57.246876221092528</v>
      </c>
      <c r="AA124">
        <f t="shared" si="37"/>
        <v>0.39657547981405017</v>
      </c>
    </row>
    <row r="125" spans="1:27">
      <c r="A125" s="2">
        <v>39903</v>
      </c>
      <c r="B125" s="3">
        <v>17998.169751415251</v>
      </c>
      <c r="C125" s="3">
        <v>35935.169922232628</v>
      </c>
      <c r="D125" s="4">
        <f t="shared" si="19"/>
        <v>50.085111021779291</v>
      </c>
      <c r="F125" s="2">
        <v>39903</v>
      </c>
      <c r="G125" s="3">
        <v>56399.299883723259</v>
      </c>
      <c r="H125" s="3">
        <v>635965.39830780029</v>
      </c>
      <c r="I125" s="51">
        <f t="shared" si="20"/>
        <v>8.8682969283851847</v>
      </c>
      <c r="K125" s="2">
        <v>39903</v>
      </c>
      <c r="L125" s="34">
        <v>9.5268589453648538</v>
      </c>
      <c r="M125" s="34">
        <v>70.451627074920722</v>
      </c>
      <c r="N125" s="34">
        <v>20.021513979714431</v>
      </c>
      <c r="P125" s="49">
        <f t="shared" si="21"/>
        <v>50.085111021779291</v>
      </c>
      <c r="Q125" s="50">
        <f t="shared" si="22"/>
        <v>8.8682969283851847</v>
      </c>
      <c r="R125" s="50">
        <f t="shared" si="32"/>
        <v>0.40651467501300942</v>
      </c>
      <c r="S125" s="49">
        <f t="shared" si="23"/>
        <v>20.021513979714431</v>
      </c>
      <c r="T125" s="49">
        <f t="shared" si="24"/>
        <v>9.5268589453648538</v>
      </c>
      <c r="U125" s="34">
        <f t="shared" si="25"/>
        <v>0</v>
      </c>
      <c r="V125" s="48">
        <f t="shared" si="33"/>
        <v>47.478496309305001</v>
      </c>
      <c r="W125" s="34">
        <f t="shared" si="34"/>
        <v>49.614068558278234</v>
      </c>
      <c r="X125" s="34">
        <f t="shared" si="35"/>
        <v>53.543156469970029</v>
      </c>
      <c r="Y125" s="34">
        <f t="shared" si="36"/>
        <v>52.411970043504766</v>
      </c>
      <c r="Z125">
        <v>0.40651467501300942</v>
      </c>
      <c r="AA125">
        <f t="shared" si="37"/>
        <v>0.40651467501300942</v>
      </c>
    </row>
    <row r="126" spans="1:27">
      <c r="A126" s="2">
        <v>39933</v>
      </c>
      <c r="B126" s="3">
        <v>19336.457091712953</v>
      </c>
      <c r="C126" s="3">
        <v>41246.599880099297</v>
      </c>
      <c r="D126" s="4">
        <f t="shared" si="19"/>
        <v>46.88012381122941</v>
      </c>
      <c r="F126" s="2">
        <v>39933</v>
      </c>
      <c r="G126" s="3">
        <v>62130.854844450951</v>
      </c>
      <c r="H126" s="3">
        <v>635377.20626068115</v>
      </c>
      <c r="I126" s="51">
        <f t="shared" si="20"/>
        <v>9.7785778640224059</v>
      </c>
      <c r="K126" s="2">
        <v>39933</v>
      </c>
      <c r="L126" s="34">
        <v>9.333702343201363</v>
      </c>
      <c r="M126" s="34">
        <v>68.696936183093442</v>
      </c>
      <c r="N126" s="34">
        <v>21.969361473705185</v>
      </c>
      <c r="P126" s="49">
        <f t="shared" si="21"/>
        <v>46.88012381122941</v>
      </c>
      <c r="Q126" s="50">
        <f t="shared" si="22"/>
        <v>9.7785778640224059</v>
      </c>
      <c r="R126" s="50">
        <f t="shared" si="32"/>
        <v>0.40651467501300942</v>
      </c>
      <c r="S126" s="49">
        <f t="shared" si="23"/>
        <v>21.969361473705185</v>
      </c>
      <c r="T126" s="49">
        <f t="shared" si="24"/>
        <v>9.333702343201363</v>
      </c>
      <c r="U126" s="34">
        <f t="shared" si="25"/>
        <v>0</v>
      </c>
      <c r="V126" s="48">
        <f t="shared" si="33"/>
        <v>45.697605095779579</v>
      </c>
      <c r="W126" s="34">
        <f t="shared" si="34"/>
        <v>48.772887795243363</v>
      </c>
      <c r="X126" s="34">
        <f t="shared" si="35"/>
        <v>52.60480138200009</v>
      </c>
      <c r="Y126" s="34">
        <f t="shared" si="36"/>
        <v>51.267609125879773</v>
      </c>
      <c r="AA126">
        <f t="shared" si="37"/>
        <v>0.40651467501300942</v>
      </c>
    </row>
    <row r="127" spans="1:27">
      <c r="A127" s="2">
        <v>39964</v>
      </c>
      <c r="B127" s="3">
        <v>20499.312736244203</v>
      </c>
      <c r="C127" s="3">
        <v>45267.229888796806</v>
      </c>
      <c r="D127" s="4">
        <f t="shared" si="19"/>
        <v>45.285105332494801</v>
      </c>
      <c r="F127" s="2">
        <v>39964</v>
      </c>
      <c r="G127" s="3">
        <v>68742.884831786156</v>
      </c>
      <c r="H127" s="3">
        <v>647253.61628723145</v>
      </c>
      <c r="I127" s="51">
        <f t="shared" si="20"/>
        <v>10.620703091024549</v>
      </c>
      <c r="K127" s="2">
        <v>39964</v>
      </c>
      <c r="L127" s="34">
        <v>9.7000730920137741</v>
      </c>
      <c r="M127" s="34">
        <v>67.882821751413218</v>
      </c>
      <c r="N127" s="34">
        <v>22.417105156573015</v>
      </c>
      <c r="P127" s="49">
        <f t="shared" si="21"/>
        <v>45.285105332494801</v>
      </c>
      <c r="Q127" s="50">
        <f t="shared" si="22"/>
        <v>10.620703091024549</v>
      </c>
      <c r="R127" s="50">
        <f t="shared" si="32"/>
        <v>0.40651467501300942</v>
      </c>
      <c r="S127" s="49">
        <f t="shared" si="23"/>
        <v>22.417105156573015</v>
      </c>
      <c r="T127" s="49">
        <f t="shared" si="24"/>
        <v>9.7000730920137741</v>
      </c>
      <c r="U127" s="34">
        <f t="shared" si="25"/>
        <v>0</v>
      </c>
      <c r="V127" s="48">
        <f t="shared" si="33"/>
        <v>44.714429265603826</v>
      </c>
      <c r="W127" s="34">
        <f t="shared" si="34"/>
        <v>47.994688985087365</v>
      </c>
      <c r="X127" s="34">
        <f t="shared" si="35"/>
        <v>51.736704006202444</v>
      </c>
      <c r="Y127" s="34">
        <f t="shared" si="36"/>
        <v>50.208930250162453</v>
      </c>
      <c r="AA127">
        <f t="shared" si="37"/>
        <v>0.40651467501300942</v>
      </c>
    </row>
    <row r="128" spans="1:27">
      <c r="A128" s="2">
        <v>39994</v>
      </c>
      <c r="B128" s="3">
        <v>23187.462909202575</v>
      </c>
      <c r="C128" s="3">
        <v>65017.979887127876</v>
      </c>
      <c r="D128" s="4">
        <f t="shared" si="19"/>
        <v>35.66315494491883</v>
      </c>
      <c r="F128" s="2">
        <v>39994</v>
      </c>
      <c r="G128" s="3">
        <v>89306.054828286171</v>
      </c>
      <c r="H128" s="3">
        <v>636704.89318084717</v>
      </c>
      <c r="I128" s="51">
        <f t="shared" si="20"/>
        <v>14.026286869279648</v>
      </c>
      <c r="K128" s="2">
        <v>39994</v>
      </c>
      <c r="L128" s="34">
        <v>10.559900156981474</v>
      </c>
      <c r="M128" s="34">
        <v>67.164132409866696</v>
      </c>
      <c r="N128" s="34">
        <v>22.275967433151827</v>
      </c>
      <c r="P128" s="49">
        <f t="shared" si="21"/>
        <v>35.66315494491883</v>
      </c>
      <c r="Q128" s="50">
        <f t="shared" si="22"/>
        <v>14.026286869279648</v>
      </c>
      <c r="R128" s="50">
        <f t="shared" si="32"/>
        <v>0.41479833987017417</v>
      </c>
      <c r="S128" s="49">
        <f t="shared" si="23"/>
        <v>22.275967433151827</v>
      </c>
      <c r="T128" s="49">
        <f t="shared" si="24"/>
        <v>10.559900156981474</v>
      </c>
      <c r="U128" s="34">
        <f t="shared" si="25"/>
        <v>0</v>
      </c>
      <c r="V128" s="48">
        <f t="shared" si="33"/>
        <v>39.718842333196051</v>
      </c>
      <c r="W128" s="34">
        <f t="shared" si="34"/>
        <v>43.408610658101225</v>
      </c>
      <c r="X128" s="34">
        <f t="shared" si="35"/>
        <v>46.641526247006951</v>
      </c>
      <c r="Y128" s="34">
        <f t="shared" si="36"/>
        <v>44.901089343360781</v>
      </c>
      <c r="Z128">
        <v>0.41479833987017417</v>
      </c>
      <c r="AA128">
        <f t="shared" si="37"/>
        <v>0.41479833987017417</v>
      </c>
    </row>
    <row r="129" spans="1:27">
      <c r="A129" s="2">
        <v>40025</v>
      </c>
      <c r="B129" s="3">
        <v>24418.851283226013</v>
      </c>
      <c r="C129" s="3">
        <v>67406.939863324165</v>
      </c>
      <c r="D129" s="4">
        <f t="shared" si="19"/>
        <v>36.226019654264427</v>
      </c>
      <c r="F129" s="2">
        <v>40025</v>
      </c>
      <c r="G129" s="3">
        <v>93334.28481066227</v>
      </c>
      <c r="H129" s="3">
        <v>634948.13060760498</v>
      </c>
      <c r="I129" s="51">
        <f t="shared" si="20"/>
        <v>14.699513284864278</v>
      </c>
      <c r="K129" s="2">
        <v>40025</v>
      </c>
      <c r="L129" s="34">
        <v>10.830298351614148</v>
      </c>
      <c r="M129" s="34">
        <v>67.207145399233738</v>
      </c>
      <c r="N129" s="34">
        <v>21.962556249152112</v>
      </c>
      <c r="P129" s="49">
        <f t="shared" si="21"/>
        <v>36.226019654264427</v>
      </c>
      <c r="Q129" s="50">
        <f t="shared" si="22"/>
        <v>14.699513284864278</v>
      </c>
      <c r="R129" s="50">
        <f t="shared" si="32"/>
        <v>0.41479833987017417</v>
      </c>
      <c r="S129" s="49">
        <f t="shared" si="23"/>
        <v>21.962556249152112</v>
      </c>
      <c r="T129" s="49">
        <f t="shared" si="24"/>
        <v>10.830298351614148</v>
      </c>
      <c r="U129" s="34">
        <f t="shared" si="25"/>
        <v>0</v>
      </c>
      <c r="V129" s="48">
        <f t="shared" si="33"/>
        <v>39.262207915613658</v>
      </c>
      <c r="W129" s="34">
        <f t="shared" si="34"/>
        <v>42.786489412026469</v>
      </c>
      <c r="X129" s="34">
        <f t="shared" si="35"/>
        <v>45.947536723896278</v>
      </c>
      <c r="Y129" s="34">
        <f t="shared" si="36"/>
        <v>44.054741838380352</v>
      </c>
      <c r="AA129">
        <f t="shared" si="37"/>
        <v>0.41479833987017417</v>
      </c>
    </row>
    <row r="130" spans="1:27">
      <c r="A130" s="2">
        <v>40056</v>
      </c>
      <c r="B130" s="3">
        <v>24728.357082176208</v>
      </c>
      <c r="C130" s="3">
        <v>68878.839876294136</v>
      </c>
      <c r="D130" s="4">
        <f t="shared" si="19"/>
        <v>35.901239229040655</v>
      </c>
      <c r="F130" s="2">
        <v>40056</v>
      </c>
      <c r="G130" s="3">
        <v>96095.754846215248</v>
      </c>
      <c r="H130" s="3">
        <v>629986.52118682861</v>
      </c>
      <c r="I130" s="51">
        <f t="shared" si="20"/>
        <v>15.25362077035885</v>
      </c>
      <c r="K130" s="2">
        <v>40056</v>
      </c>
      <c r="L130" s="34">
        <v>10.755693344585096</v>
      </c>
      <c r="M130" s="34">
        <v>65.828874822716344</v>
      </c>
      <c r="N130" s="34">
        <v>23.415431832698559</v>
      </c>
      <c r="P130" s="49">
        <f t="shared" si="21"/>
        <v>35.901239229040655</v>
      </c>
      <c r="Q130" s="50">
        <f t="shared" si="22"/>
        <v>15.25362077035885</v>
      </c>
      <c r="R130" s="50">
        <f t="shared" si="32"/>
        <v>0.41479833987017417</v>
      </c>
      <c r="S130" s="49">
        <f t="shared" si="23"/>
        <v>23.415431832698559</v>
      </c>
      <c r="T130" s="49">
        <f t="shared" si="24"/>
        <v>10.755693344585096</v>
      </c>
      <c r="U130" s="34">
        <f t="shared" si="25"/>
        <v>0</v>
      </c>
      <c r="V130" s="48">
        <f t="shared" si="33"/>
        <v>38.047068519160462</v>
      </c>
      <c r="W130" s="34">
        <f t="shared" si="34"/>
        <v>42.27444468033562</v>
      </c>
      <c r="X130" s="34">
        <f t="shared" si="35"/>
        <v>45.376339901091143</v>
      </c>
      <c r="Y130" s="34">
        <f t="shared" si="36"/>
        <v>43.358144858548457</v>
      </c>
      <c r="AA130">
        <f t="shared" si="37"/>
        <v>0.41479833987017417</v>
      </c>
    </row>
    <row r="131" spans="1:27">
      <c r="A131" s="2">
        <v>40086</v>
      </c>
      <c r="B131" s="3">
        <v>25093.494760398866</v>
      </c>
      <c r="C131" s="3">
        <v>69749.669887661934</v>
      </c>
      <c r="D131" s="4">
        <f t="shared" ref="D131:D194" si="38">B131/C131*100</f>
        <v>35.97650684342188</v>
      </c>
      <c r="F131" s="2">
        <v>40086</v>
      </c>
      <c r="G131" s="3">
        <v>97558.204867959023</v>
      </c>
      <c r="H131" s="3">
        <v>629842.59065246582</v>
      </c>
      <c r="I131" s="51">
        <f t="shared" ref="I131:I194" si="39">G131/H131*100</f>
        <v>15.489299440181814</v>
      </c>
      <c r="K131" s="2">
        <v>40086</v>
      </c>
      <c r="L131" s="34">
        <v>11.269778738076337</v>
      </c>
      <c r="M131" s="34">
        <v>65.73260441942989</v>
      </c>
      <c r="N131" s="34">
        <v>22.99761684249378</v>
      </c>
      <c r="P131" s="49">
        <f t="shared" ref="P131:P194" si="40">D131</f>
        <v>35.97650684342188</v>
      </c>
      <c r="Q131" s="50">
        <f t="shared" ref="Q131:Q194" si="41">I131</f>
        <v>15.489299440181814</v>
      </c>
      <c r="R131" s="50">
        <f t="shared" si="32"/>
        <v>0.42239974550539977</v>
      </c>
      <c r="S131" s="49">
        <f t="shared" ref="S131:S194" si="42">N131</f>
        <v>22.99761684249378</v>
      </c>
      <c r="T131" s="49">
        <f t="shared" ref="T131:T194" si="43">L131</f>
        <v>11.269778738076337</v>
      </c>
      <c r="U131" s="34">
        <f t="shared" ref="U131:U194" si="44">$AB$212+$AC$212*Q131+$AD$212*S131</f>
        <v>0</v>
      </c>
      <c r="V131" s="48">
        <f t="shared" si="33"/>
        <v>36.22408094572755</v>
      </c>
      <c r="W131" s="34">
        <f t="shared" si="34"/>
        <v>40.736161537912807</v>
      </c>
      <c r="X131" s="34">
        <f t="shared" si="35"/>
        <v>43.679338588073733</v>
      </c>
      <c r="Y131" s="34">
        <f t="shared" si="36"/>
        <v>42.119899615377463</v>
      </c>
      <c r="Z131">
        <v>0.42239974550539977</v>
      </c>
      <c r="AA131">
        <f t="shared" si="37"/>
        <v>0.42239974550539977</v>
      </c>
    </row>
    <row r="132" spans="1:27">
      <c r="A132" s="2">
        <v>40117</v>
      </c>
      <c r="B132" s="3">
        <v>25300.901355857848</v>
      </c>
      <c r="C132" s="3">
        <v>70024.159880757332</v>
      </c>
      <c r="D132" s="4">
        <f t="shared" si="38"/>
        <v>36.131674266342102</v>
      </c>
      <c r="F132" s="2">
        <v>40117</v>
      </c>
      <c r="G132" s="3">
        <v>98541.294859528542</v>
      </c>
      <c r="H132" s="3">
        <v>640054.72716522217</v>
      </c>
      <c r="I132" s="51">
        <f t="shared" si="39"/>
        <v>15.39576081188622</v>
      </c>
      <c r="K132" s="2">
        <v>40117</v>
      </c>
      <c r="L132" s="34">
        <v>11.76237701137403</v>
      </c>
      <c r="M132" s="34">
        <v>65.90592365610091</v>
      </c>
      <c r="N132" s="34">
        <v>22.331699332525069</v>
      </c>
      <c r="P132" s="49">
        <f t="shared" si="40"/>
        <v>36.131674266342102</v>
      </c>
      <c r="Q132" s="50">
        <f t="shared" si="41"/>
        <v>15.39576081188622</v>
      </c>
      <c r="R132" s="50">
        <f t="shared" si="32"/>
        <v>0.42239974550539977</v>
      </c>
      <c r="S132" s="49">
        <f t="shared" si="42"/>
        <v>22.331699332525069</v>
      </c>
      <c r="T132" s="49">
        <f t="shared" si="43"/>
        <v>11.76237701137403</v>
      </c>
      <c r="U132" s="34">
        <f t="shared" si="44"/>
        <v>0</v>
      </c>
      <c r="V132" s="48">
        <f t="shared" si="33"/>
        <v>36.63557469589766</v>
      </c>
      <c r="W132" s="34">
        <f t="shared" si="34"/>
        <v>40.822599572197078</v>
      </c>
      <c r="X132" s="34">
        <f t="shared" si="35"/>
        <v>43.775762059495179</v>
      </c>
      <c r="Y132" s="34">
        <f t="shared" si="36"/>
        <v>42.237491829296346</v>
      </c>
      <c r="AA132">
        <f t="shared" si="37"/>
        <v>0.42239974550539977</v>
      </c>
    </row>
    <row r="133" spans="1:27">
      <c r="A133" s="2">
        <v>40147</v>
      </c>
      <c r="B133" s="3">
        <v>25734.588855857848</v>
      </c>
      <c r="C133" s="3">
        <v>70671.659880757332</v>
      </c>
      <c r="D133" s="4">
        <f t="shared" si="38"/>
        <v>36.414298035845242</v>
      </c>
      <c r="F133" s="2">
        <v>40147</v>
      </c>
      <c r="G133" s="3">
        <v>100244.09490835667</v>
      </c>
      <c r="H133" s="3">
        <v>635270.76551818848</v>
      </c>
      <c r="I133" s="51">
        <f t="shared" si="39"/>
        <v>15.779743118918413</v>
      </c>
      <c r="K133" s="2">
        <v>40147</v>
      </c>
      <c r="L133" s="34">
        <v>13.176442831125234</v>
      </c>
      <c r="M133" s="34">
        <v>65.425323358533461</v>
      </c>
      <c r="N133" s="34">
        <v>21.398233810341306</v>
      </c>
      <c r="P133" s="49">
        <f t="shared" si="40"/>
        <v>36.414298035845242</v>
      </c>
      <c r="Q133" s="50">
        <f t="shared" si="41"/>
        <v>15.779743118918413</v>
      </c>
      <c r="R133" s="50">
        <f t="shared" si="32"/>
        <v>0.42239974550539977</v>
      </c>
      <c r="S133" s="49">
        <f t="shared" si="42"/>
        <v>21.398233810341306</v>
      </c>
      <c r="T133" s="49">
        <f t="shared" si="43"/>
        <v>13.176442831125234</v>
      </c>
      <c r="U133" s="34">
        <f t="shared" si="44"/>
        <v>0</v>
      </c>
      <c r="V133" s="48">
        <f t="shared" si="33"/>
        <v>36.745372877890546</v>
      </c>
      <c r="W133" s="34">
        <f t="shared" si="34"/>
        <v>40.467765677103884</v>
      </c>
      <c r="X133" s="34">
        <f t="shared" si="35"/>
        <v>43.379937279047738</v>
      </c>
      <c r="Y133" s="34">
        <f t="shared" si="36"/>
        <v>41.75476794920155</v>
      </c>
      <c r="AA133">
        <f t="shared" si="37"/>
        <v>0.42239974550539977</v>
      </c>
    </row>
    <row r="134" spans="1:27">
      <c r="A134" s="2">
        <v>40178</v>
      </c>
      <c r="B134" s="3">
        <v>26425.577600975037</v>
      </c>
      <c r="C134" s="3">
        <v>73016.979853749275</v>
      </c>
      <c r="D134" s="4">
        <f t="shared" si="38"/>
        <v>36.191003317179977</v>
      </c>
      <c r="F134" s="2">
        <v>40178</v>
      </c>
      <c r="G134" s="3">
        <v>104585.61488211155</v>
      </c>
      <c r="H134" s="3">
        <v>650362.32292175293</v>
      </c>
      <c r="I134" s="51">
        <f t="shared" si="39"/>
        <v>16.081130655333883</v>
      </c>
      <c r="K134" s="2">
        <v>40178</v>
      </c>
      <c r="L134" s="34">
        <v>14.120466166092871</v>
      </c>
      <c r="M134" s="34">
        <v>65.726629654087546</v>
      </c>
      <c r="N134" s="34">
        <v>20.152904179819586</v>
      </c>
      <c r="P134" s="49">
        <f t="shared" si="40"/>
        <v>36.191003317179977</v>
      </c>
      <c r="Q134" s="50">
        <f t="shared" si="41"/>
        <v>16.081130655333883</v>
      </c>
      <c r="R134" s="50">
        <f t="shared" si="32"/>
        <v>0.42971382388600332</v>
      </c>
      <c r="S134" s="49">
        <f t="shared" si="42"/>
        <v>20.152904179819586</v>
      </c>
      <c r="T134" s="49">
        <f t="shared" si="43"/>
        <v>14.120466166092871</v>
      </c>
      <c r="U134" s="34">
        <f t="shared" si="44"/>
        <v>0</v>
      </c>
      <c r="V134" s="48">
        <f t="shared" si="33"/>
        <v>35.337350348816088</v>
      </c>
      <c r="W134" s="34">
        <f t="shared" si="34"/>
        <v>38.9186753731571</v>
      </c>
      <c r="X134" s="34">
        <f t="shared" si="35"/>
        <v>41.670162677353318</v>
      </c>
      <c r="Y134" s="34">
        <f t="shared" si="36"/>
        <v>40.469522130520907</v>
      </c>
      <c r="Z134">
        <v>0.42971382388600332</v>
      </c>
      <c r="AA134">
        <f t="shared" si="37"/>
        <v>0.42971382388600332</v>
      </c>
    </row>
    <row r="135" spans="1:27" s="14" customFormat="1">
      <c r="A135" s="8">
        <v>40209</v>
      </c>
      <c r="B135" s="9">
        <v>26122.419200859069</v>
      </c>
      <c r="C135" s="9">
        <v>72161.949853539467</v>
      </c>
      <c r="D135" s="10">
        <f t="shared" si="38"/>
        <v>36.199713635617329</v>
      </c>
      <c r="F135" s="8">
        <v>40209</v>
      </c>
      <c r="G135" s="9">
        <v>103097.58488190174</v>
      </c>
      <c r="H135" s="9">
        <v>644497.89359283447</v>
      </c>
      <c r="I135" s="61">
        <f t="shared" si="39"/>
        <v>15.996574373140508</v>
      </c>
      <c r="K135" s="8">
        <v>40209</v>
      </c>
      <c r="L135" s="48">
        <v>14.752599183137564</v>
      </c>
      <c r="M135" s="48">
        <v>65.831816734446917</v>
      </c>
      <c r="N135" s="48">
        <v>19.415584082415524</v>
      </c>
      <c r="P135" s="59">
        <f t="shared" si="40"/>
        <v>36.199713635617329</v>
      </c>
      <c r="Q135" s="60">
        <f t="shared" si="41"/>
        <v>15.996574373140508</v>
      </c>
      <c r="R135" s="60">
        <f t="shared" si="32"/>
        <v>0.42971382388600332</v>
      </c>
      <c r="S135" s="59">
        <f t="shared" si="42"/>
        <v>19.415584082415524</v>
      </c>
      <c r="T135" s="59">
        <f t="shared" si="43"/>
        <v>14.752599183137564</v>
      </c>
      <c r="U135" s="48">
        <f t="shared" si="44"/>
        <v>0</v>
      </c>
      <c r="V135" s="48">
        <f t="shared" si="33"/>
        <v>35.775728860194832</v>
      </c>
      <c r="W135" s="34">
        <f t="shared" si="34"/>
        <v>38.996812918600725</v>
      </c>
      <c r="X135" s="34">
        <f t="shared" si="35"/>
        <v>41.757326776379998</v>
      </c>
      <c r="Y135" s="34">
        <f t="shared" si="36"/>
        <v>40.575822175807509</v>
      </c>
      <c r="AA135" s="14">
        <f t="shared" si="37"/>
        <v>0.42971382388600332</v>
      </c>
    </row>
    <row r="136" spans="1:27" s="14" customFormat="1">
      <c r="A136" s="8">
        <v>40237</v>
      </c>
      <c r="B136" s="9">
        <v>28530.43567943573</v>
      </c>
      <c r="C136" s="9">
        <v>76044.329894661903</v>
      </c>
      <c r="D136" s="10">
        <f t="shared" si="38"/>
        <v>37.518163049048695</v>
      </c>
      <c r="F136" s="8">
        <v>40237</v>
      </c>
      <c r="G136" s="9">
        <v>113299.95503532887</v>
      </c>
      <c r="H136" s="9">
        <v>645689.39631652832</v>
      </c>
      <c r="I136" s="61">
        <f t="shared" si="39"/>
        <v>17.547129576801542</v>
      </c>
      <c r="K136" s="8">
        <v>40237</v>
      </c>
      <c r="L136" s="48">
        <v>16.192695846534036</v>
      </c>
      <c r="M136" s="48">
        <v>63.386361677002277</v>
      </c>
      <c r="N136" s="48">
        <v>20.420942476463683</v>
      </c>
      <c r="P136" s="59">
        <f t="shared" si="40"/>
        <v>37.518163049048695</v>
      </c>
      <c r="Q136" s="60">
        <f t="shared" si="41"/>
        <v>17.547129576801542</v>
      </c>
      <c r="R136" s="60">
        <f t="shared" si="32"/>
        <v>0.42971382388600332</v>
      </c>
      <c r="S136" s="59">
        <f t="shared" si="42"/>
        <v>20.420942476463683</v>
      </c>
      <c r="T136" s="59">
        <f t="shared" si="43"/>
        <v>16.192695846534036</v>
      </c>
      <c r="U136" s="48">
        <f t="shared" si="44"/>
        <v>0</v>
      </c>
      <c r="V136" s="48">
        <f t="shared" si="33"/>
        <v>33.876692837211593</v>
      </c>
      <c r="W136" s="34">
        <f t="shared" si="34"/>
        <v>37.563961632497239</v>
      </c>
      <c r="X136" s="34">
        <f t="shared" si="35"/>
        <v>40.158950596486605</v>
      </c>
      <c r="Y136" s="34">
        <f t="shared" si="36"/>
        <v>38.626539590374016</v>
      </c>
      <c r="AA136" s="14">
        <f t="shared" si="37"/>
        <v>0.42971382388600332</v>
      </c>
    </row>
    <row r="137" spans="1:27" s="14" customFormat="1">
      <c r="A137" s="8">
        <v>40268</v>
      </c>
      <c r="B137" s="9">
        <v>28530.43567943573</v>
      </c>
      <c r="C137" s="9">
        <v>76044.329894661903</v>
      </c>
      <c r="D137" s="10">
        <f t="shared" si="38"/>
        <v>37.518163049048695</v>
      </c>
      <c r="F137" s="8">
        <v>40268</v>
      </c>
      <c r="G137" s="9">
        <v>113734.52505791187</v>
      </c>
      <c r="H137" s="9">
        <v>642206.59491729736</v>
      </c>
      <c r="I137" s="61">
        <f t="shared" si="39"/>
        <v>17.709959062715399</v>
      </c>
      <c r="K137" s="8">
        <v>40268</v>
      </c>
      <c r="L137" s="48">
        <v>16.379592205115884</v>
      </c>
      <c r="M137" s="48">
        <v>62.966357835869147</v>
      </c>
      <c r="N137" s="48">
        <v>20.654049959014973</v>
      </c>
      <c r="P137" s="59">
        <f t="shared" si="40"/>
        <v>37.518163049048695</v>
      </c>
      <c r="Q137" s="60">
        <f t="shared" si="41"/>
        <v>17.709959062715399</v>
      </c>
      <c r="R137" s="60">
        <f t="shared" si="32"/>
        <v>0.43461386966914239</v>
      </c>
      <c r="S137" s="59">
        <f t="shared" si="42"/>
        <v>20.654049959014973</v>
      </c>
      <c r="T137" s="59">
        <f t="shared" si="43"/>
        <v>16.379592205115884</v>
      </c>
      <c r="U137" s="48">
        <f t="shared" si="44"/>
        <v>0</v>
      </c>
      <c r="V137" s="48">
        <f t="shared" si="33"/>
        <v>32.445176831975033</v>
      </c>
      <c r="W137" s="34">
        <f t="shared" si="34"/>
        <v>36.562270348833664</v>
      </c>
      <c r="X137" s="34">
        <f t="shared" si="35"/>
        <v>39.053781649602911</v>
      </c>
      <c r="Y137" s="34">
        <f t="shared" si="36"/>
        <v>37.814627639192608</v>
      </c>
      <c r="Z137" s="14">
        <v>0.43461386966914239</v>
      </c>
      <c r="AA137" s="14">
        <f t="shared" si="37"/>
        <v>0.43461386966914239</v>
      </c>
    </row>
    <row r="138" spans="1:27" s="14" customFormat="1">
      <c r="A138" s="8">
        <v>40298</v>
      </c>
      <c r="B138" s="9">
        <v>28085.671677894592</v>
      </c>
      <c r="C138" s="9">
        <v>75842.099883675575</v>
      </c>
      <c r="D138" s="10">
        <f t="shared" si="38"/>
        <v>37.031769585720312</v>
      </c>
      <c r="F138" s="8">
        <v>40298</v>
      </c>
      <c r="G138" s="9">
        <v>113636.44505608082</v>
      </c>
      <c r="H138" s="9">
        <v>637701.19631195068</v>
      </c>
      <c r="I138" s="61">
        <f t="shared" si="39"/>
        <v>17.819700780440773</v>
      </c>
      <c r="K138" s="8">
        <v>40298</v>
      </c>
      <c r="L138" s="48">
        <v>16.761357143918275</v>
      </c>
      <c r="M138" s="48">
        <v>63.148834358977943</v>
      </c>
      <c r="N138" s="48">
        <v>20.089808497103778</v>
      </c>
      <c r="P138" s="59">
        <f t="shared" si="40"/>
        <v>37.031769585720312</v>
      </c>
      <c r="Q138" s="60">
        <f t="shared" si="41"/>
        <v>17.819700780440773</v>
      </c>
      <c r="R138" s="60">
        <f t="shared" si="32"/>
        <v>0.43461386966914239</v>
      </c>
      <c r="S138" s="59">
        <f t="shared" si="42"/>
        <v>20.089808497103778</v>
      </c>
      <c r="T138" s="59">
        <f t="shared" si="43"/>
        <v>16.761357143918275</v>
      </c>
      <c r="U138" s="48">
        <f t="shared" si="44"/>
        <v>0</v>
      </c>
      <c r="V138" s="48">
        <f t="shared" si="33"/>
        <v>32.622484074668847</v>
      </c>
      <c r="W138" s="34">
        <f t="shared" si="34"/>
        <v>36.460859214930949</v>
      </c>
      <c r="X138" s="34">
        <f t="shared" si="35"/>
        <v>38.94065536610222</v>
      </c>
      <c r="Y138" s="34">
        <f t="shared" si="36"/>
        <v>37.676665689335849</v>
      </c>
      <c r="AA138" s="14">
        <f t="shared" si="37"/>
        <v>0.43461386966914239</v>
      </c>
    </row>
    <row r="139" spans="1:27" s="14" customFormat="1">
      <c r="A139" s="8">
        <v>40329</v>
      </c>
      <c r="B139" s="9">
        <v>28112.595310707093</v>
      </c>
      <c r="C139" s="9">
        <v>75494.189880013466</v>
      </c>
      <c r="D139" s="10">
        <f t="shared" si="38"/>
        <v>37.238091243031803</v>
      </c>
      <c r="F139" s="8">
        <v>40329</v>
      </c>
      <c r="G139" s="9">
        <v>111836.54102241993</v>
      </c>
      <c r="H139" s="9">
        <v>670151.79887390137</v>
      </c>
      <c r="I139" s="61">
        <f t="shared" si="39"/>
        <v>16.688240068943479</v>
      </c>
      <c r="K139" s="8">
        <v>40329</v>
      </c>
      <c r="L139" s="48">
        <v>19.257831931696572</v>
      </c>
      <c r="M139" s="48">
        <v>61.835931684021972</v>
      </c>
      <c r="N139" s="48">
        <v>18.906236384281456</v>
      </c>
      <c r="P139" s="59">
        <f t="shared" si="40"/>
        <v>37.238091243031803</v>
      </c>
      <c r="Q139" s="60">
        <f t="shared" si="41"/>
        <v>16.688240068943479</v>
      </c>
      <c r="R139" s="60">
        <f t="shared" si="32"/>
        <v>0.43461386966914239</v>
      </c>
      <c r="S139" s="59">
        <f t="shared" si="42"/>
        <v>18.906236384281456</v>
      </c>
      <c r="T139" s="59">
        <f t="shared" si="43"/>
        <v>19.257831931696572</v>
      </c>
      <c r="U139" s="48">
        <f t="shared" si="44"/>
        <v>0</v>
      </c>
      <c r="V139" s="48">
        <f t="shared" si="33"/>
        <v>34.228971833972338</v>
      </c>
      <c r="W139" s="34">
        <f t="shared" si="34"/>
        <v>37.506429815588447</v>
      </c>
      <c r="X139" s="34">
        <f t="shared" si="35"/>
        <v>40.10701167864913</v>
      </c>
      <c r="Y139" s="34">
        <f t="shared" si="36"/>
        <v>39.099083063329587</v>
      </c>
      <c r="AA139" s="14">
        <f t="shared" si="37"/>
        <v>0.43461386966914239</v>
      </c>
    </row>
    <row r="140" spans="1:27" s="14" customFormat="1">
      <c r="A140" s="8">
        <v>40359</v>
      </c>
      <c r="B140" s="9">
        <v>27984.220354652403</v>
      </c>
      <c r="C140" s="9">
        <v>75746.879882454872</v>
      </c>
      <c r="D140" s="10">
        <f t="shared" si="38"/>
        <v>36.94438688178144</v>
      </c>
      <c r="F140" s="8">
        <v>40359</v>
      </c>
      <c r="G140" s="9">
        <v>113407.43106758595</v>
      </c>
      <c r="H140" s="9">
        <v>669409.54500579834</v>
      </c>
      <c r="I140" s="61">
        <f t="shared" si="39"/>
        <v>16.941412310845315</v>
      </c>
      <c r="K140" s="8">
        <v>40359</v>
      </c>
      <c r="L140" s="48">
        <v>19.645570854395647</v>
      </c>
      <c r="M140" s="48">
        <v>61.855141822047536</v>
      </c>
      <c r="N140" s="48">
        <v>18.499287323556825</v>
      </c>
      <c r="P140" s="59">
        <f t="shared" si="40"/>
        <v>36.94438688178144</v>
      </c>
      <c r="Q140" s="60">
        <f t="shared" si="41"/>
        <v>16.941412310845315</v>
      </c>
      <c r="R140" s="60">
        <f t="shared" si="32"/>
        <v>0.43909318917390627</v>
      </c>
      <c r="S140" s="59">
        <f t="shared" si="42"/>
        <v>18.499287323556825</v>
      </c>
      <c r="T140" s="59">
        <f t="shared" si="43"/>
        <v>19.645570854395647</v>
      </c>
      <c r="U140" s="48">
        <f t="shared" si="44"/>
        <v>0</v>
      </c>
      <c r="V140" s="48">
        <f t="shared" si="33"/>
        <v>33.129962306702097</v>
      </c>
      <c r="W140" s="34">
        <f t="shared" si="34"/>
        <v>36.494341166942476</v>
      </c>
      <c r="X140" s="34">
        <f t="shared" si="35"/>
        <v>38.989193383495916</v>
      </c>
      <c r="Y140" s="34">
        <f t="shared" si="36"/>
        <v>38.225732733520132</v>
      </c>
      <c r="Z140" s="14">
        <v>0.43909318917390627</v>
      </c>
      <c r="AA140" s="14">
        <f t="shared" si="37"/>
        <v>0.43909318917390627</v>
      </c>
    </row>
    <row r="141" spans="1:27" s="14" customFormat="1">
      <c r="A141" s="8">
        <v>40390</v>
      </c>
      <c r="B141" s="9">
        <v>28125.595374183657</v>
      </c>
      <c r="C141" s="9">
        <v>75167.079894661903</v>
      </c>
      <c r="D141" s="10">
        <f t="shared" si="38"/>
        <v>37.41743781133772</v>
      </c>
      <c r="F141" s="8">
        <v>40390</v>
      </c>
      <c r="G141" s="9">
        <v>112756.21108162403</v>
      </c>
      <c r="H141" s="9">
        <v>671711.14200592041</v>
      </c>
      <c r="I141" s="61">
        <f t="shared" si="39"/>
        <v>16.786413687422534</v>
      </c>
      <c r="K141" s="8">
        <v>40390</v>
      </c>
      <c r="L141" s="48">
        <v>20.118280948679963</v>
      </c>
      <c r="M141" s="48">
        <v>61.603328349779815</v>
      </c>
      <c r="N141" s="48">
        <v>18.278390701540221</v>
      </c>
      <c r="P141" s="59">
        <f t="shared" si="40"/>
        <v>37.41743781133772</v>
      </c>
      <c r="Q141" s="60">
        <f t="shared" si="41"/>
        <v>16.786413687422534</v>
      </c>
      <c r="R141" s="60">
        <f t="shared" ref="R141:R172" si="45">AA141</f>
        <v>0.43909318917390627</v>
      </c>
      <c r="S141" s="59">
        <f t="shared" si="42"/>
        <v>18.278390701540221</v>
      </c>
      <c r="T141" s="59">
        <f t="shared" si="43"/>
        <v>20.118280948679963</v>
      </c>
      <c r="U141" s="48">
        <f t="shared" si="44"/>
        <v>0</v>
      </c>
      <c r="V141" s="48">
        <f t="shared" si="33"/>
        <v>33.378860945322131</v>
      </c>
      <c r="W141" s="34">
        <f t="shared" si="34"/>
        <v>36.637573717703148</v>
      </c>
      <c r="X141" s="34">
        <f t="shared" si="35"/>
        <v>39.14897234977218</v>
      </c>
      <c r="Y141" s="34">
        <f t="shared" si="36"/>
        <v>38.420589463993721</v>
      </c>
      <c r="AA141" s="14">
        <f t="shared" si="37"/>
        <v>0.43909318917390627</v>
      </c>
    </row>
    <row r="142" spans="1:27" s="14" customFormat="1">
      <c r="A142" s="8">
        <v>40421</v>
      </c>
      <c r="B142" s="9">
        <v>27946.842371253966</v>
      </c>
      <c r="C142" s="9">
        <v>74637.739898324013</v>
      </c>
      <c r="D142" s="10">
        <f t="shared" si="38"/>
        <v>37.443312738736232</v>
      </c>
      <c r="F142" s="8">
        <v>40421</v>
      </c>
      <c r="G142" s="9">
        <v>112094.12108528614</v>
      </c>
      <c r="H142" s="9">
        <v>667045.53112030029</v>
      </c>
      <c r="I142" s="61">
        <f t="shared" si="39"/>
        <v>16.804568182478416</v>
      </c>
      <c r="K142" s="8">
        <v>40421</v>
      </c>
      <c r="L142" s="48">
        <v>20.702808994014465</v>
      </c>
      <c r="M142" s="48">
        <v>61.592448269513042</v>
      </c>
      <c r="N142" s="48">
        <v>17.704742736472497</v>
      </c>
      <c r="P142" s="59">
        <f t="shared" si="40"/>
        <v>37.443312738736232</v>
      </c>
      <c r="Q142" s="60">
        <f t="shared" si="41"/>
        <v>16.804568182478416</v>
      </c>
      <c r="R142" s="60">
        <f t="shared" si="45"/>
        <v>0.43909318917390627</v>
      </c>
      <c r="S142" s="59">
        <f t="shared" si="42"/>
        <v>17.704742736472497</v>
      </c>
      <c r="T142" s="59">
        <f t="shared" si="43"/>
        <v>20.702808994014465</v>
      </c>
      <c r="U142" s="48">
        <f t="shared" si="44"/>
        <v>0</v>
      </c>
      <c r="V142" s="48">
        <f t="shared" ref="V142:V173" si="46">$AB$213+$AC$213*Q142+$AD$213*S142+$AE$213*R142</f>
        <v>33.643821343673849</v>
      </c>
      <c r="W142" s="34">
        <f t="shared" ref="W142:W173" si="47">$AB$214+$AC$214*Q142+$AE$214*R142</f>
        <v>36.620797345260584</v>
      </c>
      <c r="X142" s="34">
        <f t="shared" ref="X142:X173" si="48">$AB$215+$AC$215*Q142+$AE$215*R142</f>
        <v>39.130257948384354</v>
      </c>
      <c r="Y142" s="34">
        <f t="shared" ref="Y142:Y173" si="49">$AB$216+$AC$216*Q142+$AE$216*R142</f>
        <v>38.397766515816045</v>
      </c>
      <c r="AA142" s="14">
        <f t="shared" ref="AA142:AA173" si="50">AVERAGE(Z140:Z142)</f>
        <v>0.43909318917390627</v>
      </c>
    </row>
    <row r="143" spans="1:27" s="14" customFormat="1">
      <c r="A143" s="8">
        <v>40451</v>
      </c>
      <c r="B143" s="9">
        <v>27676.204773597718</v>
      </c>
      <c r="C143" s="9">
        <v>74324.029906868935</v>
      </c>
      <c r="D143" s="10">
        <f t="shared" si="38"/>
        <v>37.237223019630584</v>
      </c>
      <c r="F143" s="8">
        <v>40451</v>
      </c>
      <c r="G143" s="9">
        <v>111977.41109383106</v>
      </c>
      <c r="H143" s="9">
        <v>660767.43225097656</v>
      </c>
      <c r="I143" s="61">
        <f t="shared" si="39"/>
        <v>16.946569341707377</v>
      </c>
      <c r="K143" s="8">
        <v>40451</v>
      </c>
      <c r="L143" s="48">
        <v>20.393869484764359</v>
      </c>
      <c r="M143" s="48">
        <v>62.595295166384879</v>
      </c>
      <c r="N143" s="48">
        <v>17.010835348850762</v>
      </c>
      <c r="P143" s="59">
        <f t="shared" si="40"/>
        <v>37.237223019630584</v>
      </c>
      <c r="Q143" s="60">
        <f t="shared" si="41"/>
        <v>16.946569341707377</v>
      </c>
      <c r="R143" s="60">
        <f t="shared" si="45"/>
        <v>0.43965105696718881</v>
      </c>
      <c r="S143" s="59">
        <f t="shared" si="42"/>
        <v>17.010835348850762</v>
      </c>
      <c r="T143" s="59">
        <f t="shared" si="43"/>
        <v>20.393869484764359</v>
      </c>
      <c r="U143" s="48">
        <f t="shared" si="44"/>
        <v>0</v>
      </c>
      <c r="V143" s="48">
        <f t="shared" si="46"/>
        <v>33.722341694510732</v>
      </c>
      <c r="W143" s="34">
        <f t="shared" si="47"/>
        <v>36.392664369908402</v>
      </c>
      <c r="X143" s="34">
        <f t="shared" si="48"/>
        <v>38.877164157061458</v>
      </c>
      <c r="Y143" s="34">
        <f t="shared" si="49"/>
        <v>38.150118933419158</v>
      </c>
      <c r="Z143" s="14">
        <v>0.43965105696718881</v>
      </c>
      <c r="AA143" s="14">
        <f t="shared" si="50"/>
        <v>0.43965105696718881</v>
      </c>
    </row>
    <row r="144" spans="1:27" s="14" customFormat="1">
      <c r="A144" s="8">
        <v>40482</v>
      </c>
      <c r="B144" s="9">
        <v>27583.454773597718</v>
      </c>
      <c r="C144" s="9">
        <v>73824.029906868935</v>
      </c>
      <c r="D144" s="10">
        <f t="shared" si="38"/>
        <v>37.363789010698838</v>
      </c>
      <c r="F144" s="8">
        <v>40482</v>
      </c>
      <c r="G144" s="9">
        <v>110458.99109566212</v>
      </c>
      <c r="H144" s="9">
        <v>664872.45429229736</v>
      </c>
      <c r="I144" s="61">
        <f t="shared" si="39"/>
        <v>16.613561049575551</v>
      </c>
      <c r="K144" s="8">
        <v>40482</v>
      </c>
      <c r="L144" s="48">
        <v>21.413089279465812</v>
      </c>
      <c r="M144" s="48">
        <v>61.536601274729442</v>
      </c>
      <c r="N144" s="48">
        <v>17.050309445804746</v>
      </c>
      <c r="P144" s="59">
        <f t="shared" si="40"/>
        <v>37.363789010698838</v>
      </c>
      <c r="Q144" s="60">
        <f t="shared" si="41"/>
        <v>16.613561049575551</v>
      </c>
      <c r="R144" s="60">
        <f t="shared" si="45"/>
        <v>0.43965105696718881</v>
      </c>
      <c r="S144" s="59">
        <f t="shared" si="42"/>
        <v>17.050309445804746</v>
      </c>
      <c r="T144" s="59">
        <f t="shared" si="43"/>
        <v>21.413089279465812</v>
      </c>
      <c r="U144" s="48">
        <f t="shared" si="44"/>
        <v>0</v>
      </c>
      <c r="V144" s="48">
        <f t="shared" si="46"/>
        <v>34.004901924766642</v>
      </c>
      <c r="W144" s="34">
        <f t="shared" si="47"/>
        <v>36.700393729390484</v>
      </c>
      <c r="X144" s="34">
        <f t="shared" si="48"/>
        <v>39.220442823047506</v>
      </c>
      <c r="Y144" s="34">
        <f t="shared" si="49"/>
        <v>38.568760761278519</v>
      </c>
      <c r="AA144" s="14">
        <f t="shared" si="50"/>
        <v>0.43965105696718881</v>
      </c>
    </row>
    <row r="145" spans="1:27" s="14" customFormat="1">
      <c r="A145" s="8">
        <v>40512</v>
      </c>
      <c r="B145" s="9">
        <v>27405.838872184755</v>
      </c>
      <c r="C145" s="9">
        <v>72906.929906964302</v>
      </c>
      <c r="D145" s="10">
        <f t="shared" si="38"/>
        <v>37.590169970340312</v>
      </c>
      <c r="F145" s="8">
        <v>40512</v>
      </c>
      <c r="G145" s="9">
        <v>110545.01111376286</v>
      </c>
      <c r="H145" s="9">
        <v>659316.97416687012</v>
      </c>
      <c r="I145" s="61">
        <f t="shared" si="39"/>
        <v>16.766595650513985</v>
      </c>
      <c r="K145" s="8">
        <v>40512</v>
      </c>
      <c r="L145" s="48">
        <v>21.622361320562643</v>
      </c>
      <c r="M145" s="48">
        <v>62.030469309456947</v>
      </c>
      <c r="N145" s="48">
        <v>16.34716936998041</v>
      </c>
      <c r="P145" s="59">
        <f t="shared" si="40"/>
        <v>37.590169970340312</v>
      </c>
      <c r="Q145" s="60">
        <f t="shared" si="41"/>
        <v>16.766595650513985</v>
      </c>
      <c r="R145" s="60">
        <f t="shared" si="45"/>
        <v>0.43965105696718881</v>
      </c>
      <c r="S145" s="59">
        <f t="shared" si="42"/>
        <v>16.34716936998041</v>
      </c>
      <c r="T145" s="59">
        <f t="shared" si="43"/>
        <v>21.622361320562643</v>
      </c>
      <c r="U145" s="48">
        <f t="shared" si="44"/>
        <v>0</v>
      </c>
      <c r="V145" s="48">
        <f t="shared" si="46"/>
        <v>34.211098139595833</v>
      </c>
      <c r="W145" s="34">
        <f t="shared" si="47"/>
        <v>36.558976110556117</v>
      </c>
      <c r="X145" s="34">
        <f t="shared" si="48"/>
        <v>39.062688452057088</v>
      </c>
      <c r="Y145" s="34">
        <f t="shared" si="49"/>
        <v>38.376373104345241</v>
      </c>
      <c r="AA145" s="14">
        <f t="shared" si="50"/>
        <v>0.43965105696718881</v>
      </c>
    </row>
    <row r="146" spans="1:27" s="14" customFormat="1">
      <c r="A146" s="8">
        <v>40543</v>
      </c>
      <c r="B146" s="9">
        <v>15574.20758190155</v>
      </c>
      <c r="C146" s="9">
        <v>51589.85998737812</v>
      </c>
      <c r="D146" s="10">
        <f t="shared" si="38"/>
        <v>30.188505232834334</v>
      </c>
      <c r="F146" s="8">
        <v>40543</v>
      </c>
      <c r="G146" s="9">
        <v>85952.955224633217</v>
      </c>
      <c r="H146" s="9">
        <v>645940.00736236572</v>
      </c>
      <c r="I146" s="61">
        <f t="shared" si="39"/>
        <v>13.306646785297275</v>
      </c>
      <c r="K146" s="8">
        <v>40543</v>
      </c>
      <c r="L146" s="48">
        <v>22.009261558134153</v>
      </c>
      <c r="M146" s="48">
        <v>62.454131284521111</v>
      </c>
      <c r="N146" s="48">
        <v>15.536607157344736</v>
      </c>
      <c r="P146" s="59">
        <f t="shared" si="40"/>
        <v>30.188505232834334</v>
      </c>
      <c r="Q146" s="60">
        <f t="shared" si="41"/>
        <v>13.306646785297275</v>
      </c>
      <c r="R146" s="60">
        <f t="shared" si="45"/>
        <v>0.4381444258875572</v>
      </c>
      <c r="S146" s="59">
        <f t="shared" si="42"/>
        <v>15.536607157344736</v>
      </c>
      <c r="T146" s="59">
        <f t="shared" si="43"/>
        <v>22.009261558134153</v>
      </c>
      <c r="U146" s="48">
        <f t="shared" si="44"/>
        <v>0</v>
      </c>
      <c r="V146" s="48">
        <f t="shared" si="46"/>
        <v>38.105340505574134</v>
      </c>
      <c r="W146" s="34">
        <f t="shared" si="47"/>
        <v>40.01800517743753</v>
      </c>
      <c r="X146" s="34">
        <f t="shared" si="48"/>
        <v>42.917545999321206</v>
      </c>
      <c r="Y146" s="34">
        <f t="shared" si="49"/>
        <v>42.912753322203706</v>
      </c>
      <c r="Z146" s="14">
        <v>0.4381444258875572</v>
      </c>
      <c r="AA146" s="14">
        <f t="shared" si="50"/>
        <v>0.4381444258875572</v>
      </c>
    </row>
    <row r="147" spans="1:27" s="14" customFormat="1">
      <c r="A147" s="8">
        <v>40574</v>
      </c>
      <c r="B147" s="9">
        <v>15886.496569900513</v>
      </c>
      <c r="C147" s="9">
        <v>50875.149966001511</v>
      </c>
      <c r="D147" s="10">
        <f t="shared" si="38"/>
        <v>31.22643683707474</v>
      </c>
      <c r="F147" s="8">
        <v>40574</v>
      </c>
      <c r="G147" s="9">
        <v>85724.345204114914</v>
      </c>
      <c r="H147" s="9">
        <v>644583.22322845459</v>
      </c>
      <c r="I147" s="61">
        <f t="shared" si="39"/>
        <v>13.299189633691769</v>
      </c>
      <c r="K147" s="8">
        <v>40574</v>
      </c>
      <c r="L147" s="48">
        <v>22.68086627699698</v>
      </c>
      <c r="M147" s="48">
        <v>63.168045313481834</v>
      </c>
      <c r="N147" s="48">
        <v>14.15108840952119</v>
      </c>
      <c r="P147" s="59">
        <f t="shared" si="40"/>
        <v>31.22643683707474</v>
      </c>
      <c r="Q147" s="60">
        <f t="shared" si="41"/>
        <v>13.299189633691769</v>
      </c>
      <c r="R147" s="60">
        <f t="shared" si="45"/>
        <v>0.4381444258875572</v>
      </c>
      <c r="S147" s="59">
        <f t="shared" si="42"/>
        <v>14.15108840952119</v>
      </c>
      <c r="T147" s="59">
        <f t="shared" si="43"/>
        <v>22.68086627699698</v>
      </c>
      <c r="U147" s="48">
        <f t="shared" si="44"/>
        <v>0</v>
      </c>
      <c r="V147" s="48">
        <f t="shared" si="46"/>
        <v>38.791809740174131</v>
      </c>
      <c r="W147" s="34">
        <f t="shared" si="47"/>
        <v>40.024896250546959</v>
      </c>
      <c r="X147" s="34">
        <f t="shared" si="48"/>
        <v>42.925233138397545</v>
      </c>
      <c r="Y147" s="34">
        <f t="shared" si="49"/>
        <v>42.922128090497814</v>
      </c>
      <c r="AA147" s="14">
        <f t="shared" si="50"/>
        <v>0.4381444258875572</v>
      </c>
    </row>
    <row r="148" spans="1:27" s="14" customFormat="1">
      <c r="A148" s="8">
        <v>40602</v>
      </c>
      <c r="B148" s="9">
        <v>15700.999069900512</v>
      </c>
      <c r="C148" s="9">
        <v>49202.149966001511</v>
      </c>
      <c r="D148" s="10">
        <f t="shared" si="38"/>
        <v>31.911205263895663</v>
      </c>
      <c r="F148" s="8">
        <v>40602</v>
      </c>
      <c r="G148" s="9">
        <v>82704.535034894943</v>
      </c>
      <c r="H148" s="9">
        <v>653107.7353515625</v>
      </c>
      <c r="I148" s="61">
        <f t="shared" si="39"/>
        <v>12.663230055049917</v>
      </c>
      <c r="K148" s="8">
        <v>40602</v>
      </c>
      <c r="L148" s="48">
        <v>23.243159364916561</v>
      </c>
      <c r="M148" s="48">
        <v>63.08037235847759</v>
      </c>
      <c r="N148" s="48">
        <v>13.676468276605849</v>
      </c>
      <c r="P148" s="59">
        <f t="shared" si="40"/>
        <v>31.911205263895663</v>
      </c>
      <c r="Q148" s="60">
        <f t="shared" si="41"/>
        <v>12.663230055049917</v>
      </c>
      <c r="R148" s="60">
        <f t="shared" si="45"/>
        <v>0.4381444258875572</v>
      </c>
      <c r="S148" s="59">
        <f t="shared" si="42"/>
        <v>13.676468276605849</v>
      </c>
      <c r="T148" s="59">
        <f t="shared" si="43"/>
        <v>23.243159364916561</v>
      </c>
      <c r="U148" s="48">
        <f t="shared" si="44"/>
        <v>0</v>
      </c>
      <c r="V148" s="48">
        <f t="shared" si="46"/>
        <v>39.601248389747326</v>
      </c>
      <c r="W148" s="34">
        <f t="shared" si="47"/>
        <v>40.612579615844282</v>
      </c>
      <c r="X148" s="34">
        <f t="shared" si="48"/>
        <v>43.580806470760109</v>
      </c>
      <c r="Y148" s="34">
        <f t="shared" si="49"/>
        <v>43.721625540675142</v>
      </c>
      <c r="AA148" s="14">
        <f t="shared" si="50"/>
        <v>0.4381444258875572</v>
      </c>
    </row>
    <row r="149" spans="1:27" s="14" customFormat="1">
      <c r="A149" s="8">
        <v>40633</v>
      </c>
      <c r="B149" s="9">
        <v>11030.09443397522</v>
      </c>
      <c r="C149" s="9">
        <v>35382.979943037033</v>
      </c>
      <c r="D149" s="10">
        <f t="shared" si="38"/>
        <v>31.173446814633877</v>
      </c>
      <c r="F149" s="8">
        <v>40633</v>
      </c>
      <c r="G149" s="9">
        <v>59231.974962949753</v>
      </c>
      <c r="H149" s="9">
        <v>684415.35410308838</v>
      </c>
      <c r="I149" s="61">
        <f t="shared" si="39"/>
        <v>8.6543901459621662</v>
      </c>
      <c r="K149" s="8">
        <v>40633</v>
      </c>
      <c r="L149" s="48">
        <v>23.508407776933232</v>
      </c>
      <c r="M149" s="48">
        <v>63.162223263654624</v>
      </c>
      <c r="N149" s="48">
        <v>13.329368959412141</v>
      </c>
      <c r="P149" s="59">
        <f t="shared" si="40"/>
        <v>31.173446814633877</v>
      </c>
      <c r="Q149" s="60">
        <f t="shared" si="41"/>
        <v>8.6543901459621662</v>
      </c>
      <c r="R149" s="60">
        <f t="shared" si="45"/>
        <v>0.4341401428560025</v>
      </c>
      <c r="S149" s="59">
        <f t="shared" si="42"/>
        <v>13.329368959412141</v>
      </c>
      <c r="T149" s="59">
        <f t="shared" si="43"/>
        <v>23.508407776933232</v>
      </c>
      <c r="U149" s="48">
        <f t="shared" si="44"/>
        <v>0</v>
      </c>
      <c r="V149" s="48">
        <f t="shared" si="46"/>
        <v>44.361914268333706</v>
      </c>
      <c r="W149" s="34">
        <f t="shared" si="47"/>
        <v>45.012718103782603</v>
      </c>
      <c r="X149" s="34">
        <f t="shared" si="48"/>
        <v>48.479253165214487</v>
      </c>
      <c r="Y149" s="34">
        <f t="shared" si="49"/>
        <v>49.257552365994428</v>
      </c>
      <c r="Z149" s="14">
        <v>0.4341401428560025</v>
      </c>
      <c r="AA149" s="14">
        <f t="shared" si="50"/>
        <v>0.4341401428560025</v>
      </c>
    </row>
    <row r="150" spans="1:27" s="14" customFormat="1">
      <c r="A150" s="8">
        <v>40663</v>
      </c>
      <c r="B150" s="9">
        <v>9298.0417441558839</v>
      </c>
      <c r="C150" s="9">
        <v>29367.299990415573</v>
      </c>
      <c r="D150" s="10">
        <f t="shared" si="38"/>
        <v>31.661207353724819</v>
      </c>
      <c r="F150" s="8">
        <v>40663</v>
      </c>
      <c r="G150" s="9">
        <v>51235.03000330925</v>
      </c>
      <c r="H150" s="9">
        <v>674425.61008453369</v>
      </c>
      <c r="I150" s="61">
        <f t="shared" si="39"/>
        <v>7.5968393307139337</v>
      </c>
      <c r="K150" s="8">
        <v>40663</v>
      </c>
      <c r="L150" s="48">
        <v>23.632298053876291</v>
      </c>
      <c r="M150" s="48">
        <v>63.339592649747424</v>
      </c>
      <c r="N150" s="48">
        <v>13.028109296376289</v>
      </c>
      <c r="P150" s="59">
        <f t="shared" si="40"/>
        <v>31.661207353724819</v>
      </c>
      <c r="Q150" s="60">
        <f t="shared" si="41"/>
        <v>7.5968393307139337</v>
      </c>
      <c r="R150" s="60">
        <f t="shared" si="45"/>
        <v>0.4341401428560025</v>
      </c>
      <c r="S150" s="59">
        <f t="shared" si="42"/>
        <v>13.028109296376289</v>
      </c>
      <c r="T150" s="59">
        <f t="shared" si="43"/>
        <v>23.632298053876291</v>
      </c>
      <c r="U150" s="48">
        <f t="shared" si="44"/>
        <v>0</v>
      </c>
      <c r="V150" s="48">
        <f t="shared" si="46"/>
        <v>45.468545789029562</v>
      </c>
      <c r="W150" s="34">
        <f t="shared" si="47"/>
        <v>45.989989369049653</v>
      </c>
      <c r="X150" s="34">
        <f t="shared" si="48"/>
        <v>49.569420111949739</v>
      </c>
      <c r="Y150" s="34">
        <f t="shared" si="49"/>
        <v>50.587053813287</v>
      </c>
      <c r="AA150" s="14">
        <f t="shared" si="50"/>
        <v>0.4341401428560025</v>
      </c>
    </row>
    <row r="151" spans="1:27" s="14" customFormat="1">
      <c r="A151" s="8">
        <v>40694</v>
      </c>
      <c r="B151" s="9">
        <v>8114.1445615386965</v>
      </c>
      <c r="C151" s="9">
        <v>25449.069994688034</v>
      </c>
      <c r="D151" s="10">
        <f t="shared" si="38"/>
        <v>31.883854943352961</v>
      </c>
      <c r="F151" s="8">
        <v>40694</v>
      </c>
      <c r="G151" s="9">
        <v>41789.309986829758</v>
      </c>
      <c r="H151" s="9">
        <v>706450.31004333496</v>
      </c>
      <c r="I151" s="61">
        <f t="shared" si="39"/>
        <v>5.9153926883075929</v>
      </c>
      <c r="K151" s="8">
        <v>40694</v>
      </c>
      <c r="L151" s="48">
        <v>24.222837858832548</v>
      </c>
      <c r="M151" s="48">
        <v>63.387789237293582</v>
      </c>
      <c r="N151" s="48">
        <v>12.389372903873873</v>
      </c>
      <c r="P151" s="59">
        <f t="shared" si="40"/>
        <v>31.883854943352961</v>
      </c>
      <c r="Q151" s="60">
        <f t="shared" si="41"/>
        <v>5.9153926883075929</v>
      </c>
      <c r="R151" s="60">
        <f t="shared" si="45"/>
        <v>0.4341401428560025</v>
      </c>
      <c r="S151" s="59">
        <f t="shared" si="42"/>
        <v>12.389372903873873</v>
      </c>
      <c r="T151" s="59">
        <f t="shared" si="43"/>
        <v>24.222837858832548</v>
      </c>
      <c r="U151" s="48">
        <f t="shared" si="44"/>
        <v>0</v>
      </c>
      <c r="V151" s="48">
        <f t="shared" si="46"/>
        <v>47.306398388334671</v>
      </c>
      <c r="W151" s="34">
        <f t="shared" si="47"/>
        <v>47.5437960174023</v>
      </c>
      <c r="X151" s="34">
        <f t="shared" si="48"/>
        <v>51.302724579045361</v>
      </c>
      <c r="Y151" s="34">
        <f t="shared" si="49"/>
        <v>52.700886749153767</v>
      </c>
      <c r="AA151" s="14">
        <f t="shared" si="50"/>
        <v>0.4341401428560025</v>
      </c>
    </row>
    <row r="152" spans="1:27">
      <c r="A152" s="2">
        <v>40724</v>
      </c>
      <c r="B152" s="3">
        <v>5548.9075933837894</v>
      </c>
      <c r="C152" s="3">
        <v>9087.3599948883057</v>
      </c>
      <c r="D152" s="4">
        <f t="shared" si="38"/>
        <v>61.061822096902539</v>
      </c>
      <c r="F152" s="2">
        <v>40724</v>
      </c>
      <c r="G152" s="3">
        <v>24930.489988327026</v>
      </c>
      <c r="H152" s="3">
        <v>697573.01435852051</v>
      </c>
      <c r="I152" s="51">
        <f t="shared" si="39"/>
        <v>3.573889682537791</v>
      </c>
      <c r="K152" s="2">
        <v>40724</v>
      </c>
      <c r="L152" s="34">
        <v>24.423130462809571</v>
      </c>
      <c r="M152" s="34">
        <v>63.371896301673537</v>
      </c>
      <c r="N152" s="34">
        <v>12.204973235516897</v>
      </c>
      <c r="P152" s="49">
        <f t="shared" si="40"/>
        <v>61.061822096902539</v>
      </c>
      <c r="Q152" s="50">
        <f t="shared" si="41"/>
        <v>3.573889682537791</v>
      </c>
      <c r="R152" s="50">
        <f t="shared" si="45"/>
        <v>0.4319103117923121</v>
      </c>
      <c r="S152" s="49">
        <f t="shared" si="42"/>
        <v>12.204973235516897</v>
      </c>
      <c r="T152" s="49">
        <f t="shared" si="43"/>
        <v>24.423130462809571</v>
      </c>
      <c r="U152" s="34">
        <f t="shared" si="44"/>
        <v>0</v>
      </c>
      <c r="V152" s="48">
        <f t="shared" si="46"/>
        <v>50.052018195883903</v>
      </c>
      <c r="W152" s="34">
        <f t="shared" si="47"/>
        <v>50.094913656291311</v>
      </c>
      <c r="X152" s="34">
        <f t="shared" si="48"/>
        <v>54.142981190708284</v>
      </c>
      <c r="Y152" s="34">
        <f t="shared" si="49"/>
        <v>55.920829726497445</v>
      </c>
      <c r="Z152">
        <v>0.4319103117923121</v>
      </c>
      <c r="AA152">
        <f t="shared" si="50"/>
        <v>0.4319103117923121</v>
      </c>
    </row>
    <row r="153" spans="1:27">
      <c r="A153" s="2">
        <v>40755</v>
      </c>
      <c r="B153" s="3">
        <v>4185.3659185791012</v>
      </c>
      <c r="C153" s="3">
        <v>6107.9000225067139</v>
      </c>
      <c r="D153" s="4">
        <f t="shared" si="38"/>
        <v>68.523811836419114</v>
      </c>
      <c r="F153" s="2">
        <v>40755</v>
      </c>
      <c r="G153" s="3">
        <v>21242.710008621216</v>
      </c>
      <c r="H153" s="3">
        <v>692364.39226531982</v>
      </c>
      <c r="I153" s="51">
        <f t="shared" si="39"/>
        <v>3.068140165197986</v>
      </c>
      <c r="K153" s="2">
        <v>40755</v>
      </c>
      <c r="L153" s="34">
        <v>24.461243508866602</v>
      </c>
      <c r="M153" s="34">
        <v>63.859032636578824</v>
      </c>
      <c r="N153" s="34">
        <v>11.679723854554567</v>
      </c>
      <c r="P153" s="49">
        <f t="shared" si="40"/>
        <v>68.523811836419114</v>
      </c>
      <c r="Q153" s="50">
        <f t="shared" si="41"/>
        <v>3.068140165197986</v>
      </c>
      <c r="R153" s="50">
        <f t="shared" si="45"/>
        <v>0.4319103117923121</v>
      </c>
      <c r="S153" s="49">
        <f t="shared" si="42"/>
        <v>11.679723854554567</v>
      </c>
      <c r="T153" s="49">
        <f t="shared" si="43"/>
        <v>24.461243508866602</v>
      </c>
      <c r="U153" s="34">
        <f t="shared" si="44"/>
        <v>0</v>
      </c>
      <c r="V153" s="48">
        <f t="shared" si="46"/>
        <v>50.768238243867899</v>
      </c>
      <c r="W153" s="34">
        <f t="shared" si="47"/>
        <v>50.562271312862023</v>
      </c>
      <c r="X153" s="34">
        <f t="shared" si="48"/>
        <v>54.664328627806853</v>
      </c>
      <c r="Y153" s="34">
        <f t="shared" si="49"/>
        <v>56.556633420822024</v>
      </c>
      <c r="AA153">
        <f t="shared" si="50"/>
        <v>0.4319103117923121</v>
      </c>
    </row>
    <row r="154" spans="1:27">
      <c r="A154" s="2">
        <v>40786</v>
      </c>
      <c r="B154" s="3">
        <v>3999.0160180664061</v>
      </c>
      <c r="C154" s="3">
        <v>5625.5800266265869</v>
      </c>
      <c r="D154" s="4">
        <f t="shared" si="38"/>
        <v>71.086287976325181</v>
      </c>
      <c r="F154" s="2">
        <v>40786</v>
      </c>
      <c r="G154" s="3">
        <v>19997.090009689331</v>
      </c>
      <c r="H154" s="3">
        <v>696268.54719543457</v>
      </c>
      <c r="I154" s="51">
        <f t="shared" si="39"/>
        <v>2.8720369590494195</v>
      </c>
      <c r="K154" s="2">
        <v>40786</v>
      </c>
      <c r="L154" s="34">
        <v>24.29056783427848</v>
      </c>
      <c r="M154" s="34">
        <v>64.05350469789316</v>
      </c>
      <c r="N154" s="34">
        <v>11.655927467828365</v>
      </c>
      <c r="P154" s="49">
        <f t="shared" si="40"/>
        <v>71.086287976325181</v>
      </c>
      <c r="Q154" s="50">
        <f t="shared" si="41"/>
        <v>2.8720369590494195</v>
      </c>
      <c r="R154" s="50">
        <f t="shared" si="45"/>
        <v>0.4319103117923121</v>
      </c>
      <c r="S154" s="49">
        <f t="shared" si="42"/>
        <v>11.655927467828365</v>
      </c>
      <c r="T154" s="49">
        <f t="shared" si="43"/>
        <v>24.29056783427848</v>
      </c>
      <c r="U154" s="34">
        <f t="shared" si="44"/>
        <v>0</v>
      </c>
      <c r="V154" s="48">
        <f t="shared" si="46"/>
        <v>50.957711299061003</v>
      </c>
      <c r="W154" s="34">
        <f t="shared" si="47"/>
        <v>50.743488163752303</v>
      </c>
      <c r="X154" s="34">
        <f t="shared" si="48"/>
        <v>54.866479891282367</v>
      </c>
      <c r="Y154" s="34">
        <f t="shared" si="49"/>
        <v>56.803164833435076</v>
      </c>
      <c r="AA154">
        <f t="shared" si="50"/>
        <v>0.4319103117923121</v>
      </c>
    </row>
    <row r="155" spans="1:27">
      <c r="A155" s="2">
        <v>40816</v>
      </c>
      <c r="B155" s="3">
        <v>1070.7569531250001</v>
      </c>
      <c r="C155" s="3">
        <v>1869.25</v>
      </c>
      <c r="D155" s="4">
        <f t="shared" si="38"/>
        <v>57.282704460345066</v>
      </c>
      <c r="F155" s="2">
        <v>40816</v>
      </c>
      <c r="G155" s="3">
        <v>16061.869968414307</v>
      </c>
      <c r="H155" s="3">
        <v>698816.28284454346</v>
      </c>
      <c r="I155" s="51">
        <f t="shared" si="39"/>
        <v>2.2984395702736338</v>
      </c>
      <c r="K155" s="2">
        <v>40816</v>
      </c>
      <c r="L155" s="34">
        <v>24.091824305134008</v>
      </c>
      <c r="M155" s="34">
        <v>64.032534887238924</v>
      </c>
      <c r="N155" s="34">
        <v>11.87564080762707</v>
      </c>
      <c r="P155" s="49">
        <f t="shared" si="40"/>
        <v>57.282704460345066</v>
      </c>
      <c r="Q155" s="50">
        <f t="shared" si="41"/>
        <v>2.2984395702736338</v>
      </c>
      <c r="R155" s="50">
        <f t="shared" si="45"/>
        <v>0.43127297307116896</v>
      </c>
      <c r="S155" s="49">
        <f t="shared" si="42"/>
        <v>11.87564080762707</v>
      </c>
      <c r="T155" s="49">
        <f t="shared" si="43"/>
        <v>24.091824305134008</v>
      </c>
      <c r="U155" s="34">
        <f t="shared" si="44"/>
        <v>0</v>
      </c>
      <c r="V155" s="48">
        <f t="shared" si="46"/>
        <v>51.522100269352052</v>
      </c>
      <c r="W155" s="34">
        <f t="shared" si="47"/>
        <v>51.38426001322901</v>
      </c>
      <c r="X155" s="34">
        <f t="shared" si="48"/>
        <v>55.57968265255181</v>
      </c>
      <c r="Y155" s="34">
        <f t="shared" si="49"/>
        <v>57.60324219164788</v>
      </c>
      <c r="Z155">
        <v>0.43127297307116896</v>
      </c>
      <c r="AA155">
        <f t="shared" si="50"/>
        <v>0.43127297307116896</v>
      </c>
    </row>
    <row r="156" spans="1:27">
      <c r="A156" s="2">
        <v>40847</v>
      </c>
      <c r="B156" s="3">
        <v>870.34635742187504</v>
      </c>
      <c r="C156" s="3">
        <v>1602.7100067138672</v>
      </c>
      <c r="D156" s="4">
        <f t="shared" si="38"/>
        <v>54.304668578590743</v>
      </c>
      <c r="F156" s="2">
        <v>40847</v>
      </c>
      <c r="G156" s="3">
        <v>14270.809955596924</v>
      </c>
      <c r="H156" s="3">
        <v>703375.38886260986</v>
      </c>
      <c r="I156" s="51">
        <f t="shared" si="39"/>
        <v>2.0289037946968085</v>
      </c>
      <c r="K156" s="2">
        <v>40847</v>
      </c>
      <c r="L156" s="34">
        <v>24.211953624349054</v>
      </c>
      <c r="M156" s="34">
        <v>63.822721151505249</v>
      </c>
      <c r="N156" s="34">
        <v>11.965325224145703</v>
      </c>
      <c r="P156" s="49">
        <f t="shared" si="40"/>
        <v>54.304668578590743</v>
      </c>
      <c r="Q156" s="50">
        <f t="shared" si="41"/>
        <v>2.0289037946968085</v>
      </c>
      <c r="R156" s="50">
        <f t="shared" si="45"/>
        <v>0.43127297307116896</v>
      </c>
      <c r="S156" s="49">
        <f t="shared" si="42"/>
        <v>11.965325224145703</v>
      </c>
      <c r="T156" s="49">
        <f t="shared" si="43"/>
        <v>24.211953624349054</v>
      </c>
      <c r="U156" s="34">
        <f t="shared" si="44"/>
        <v>0</v>
      </c>
      <c r="V156" s="48">
        <f t="shared" si="46"/>
        <v>51.722480289229736</v>
      </c>
      <c r="W156" s="34">
        <f t="shared" si="47"/>
        <v>51.633335106959478</v>
      </c>
      <c r="X156" s="34">
        <f t="shared" si="48"/>
        <v>55.85753123368832</v>
      </c>
      <c r="Y156" s="34">
        <f t="shared" si="49"/>
        <v>57.942089458899432</v>
      </c>
      <c r="AA156">
        <f t="shared" si="50"/>
        <v>0.43127297307116896</v>
      </c>
    </row>
    <row r="157" spans="1:27">
      <c r="A157" s="2">
        <v>40877</v>
      </c>
      <c r="B157" s="3">
        <v>3342.4392730712889</v>
      </c>
      <c r="C157" s="3">
        <v>5795.7540254592896</v>
      </c>
      <c r="D157" s="10">
        <f t="shared" si="38"/>
        <v>57.670481845654486</v>
      </c>
      <c r="F157" s="2">
        <v>40877</v>
      </c>
      <c r="G157" s="3">
        <v>19385.653973579407</v>
      </c>
      <c r="H157" s="3">
        <v>713241.52253723145</v>
      </c>
      <c r="I157" s="51">
        <f t="shared" si="39"/>
        <v>2.7179648633773241</v>
      </c>
      <c r="K157" s="2">
        <v>40877</v>
      </c>
      <c r="L157" s="34">
        <v>23.683258994937344</v>
      </c>
      <c r="M157" s="34">
        <v>64.312342633353765</v>
      </c>
      <c r="N157" s="34">
        <v>12.004398371708898</v>
      </c>
      <c r="P157" s="49">
        <f t="shared" si="40"/>
        <v>57.670481845654486</v>
      </c>
      <c r="Q157" s="50">
        <f t="shared" si="41"/>
        <v>2.7179648633773241</v>
      </c>
      <c r="R157" s="50">
        <f t="shared" si="45"/>
        <v>0.43127297307116896</v>
      </c>
      <c r="S157" s="49">
        <f t="shared" si="42"/>
        <v>12.004398371708898</v>
      </c>
      <c r="T157" s="49">
        <f t="shared" si="43"/>
        <v>23.683258994937344</v>
      </c>
      <c r="U157" s="34">
        <f t="shared" si="44"/>
        <v>0</v>
      </c>
      <c r="V157" s="48">
        <f t="shared" si="46"/>
        <v>51.078567367571054</v>
      </c>
      <c r="W157" s="34">
        <f t="shared" si="47"/>
        <v>50.996581229295828</v>
      </c>
      <c r="X157" s="34">
        <f t="shared" si="48"/>
        <v>55.147218697849326</v>
      </c>
      <c r="Y157" s="34">
        <f t="shared" si="49"/>
        <v>57.075835398219922</v>
      </c>
      <c r="AA157">
        <f t="shared" si="50"/>
        <v>0.43127297307116896</v>
      </c>
    </row>
    <row r="158" spans="1:27">
      <c r="A158" s="2">
        <v>40908</v>
      </c>
      <c r="B158" s="3">
        <v>3096.6933941650391</v>
      </c>
      <c r="C158" s="3">
        <v>5484.4940156936646</v>
      </c>
      <c r="D158" s="10">
        <f t="shared" si="38"/>
        <v>56.462699846220502</v>
      </c>
      <c r="F158" s="2">
        <v>40908</v>
      </c>
      <c r="G158" s="3">
        <v>19558.367505073547</v>
      </c>
      <c r="H158" s="3">
        <v>725881.40866088867</v>
      </c>
      <c r="I158" s="51">
        <f t="shared" si="39"/>
        <v>2.6944301468135086</v>
      </c>
      <c r="K158" s="2">
        <v>40908</v>
      </c>
      <c r="L158" s="34">
        <v>23.133632175563804</v>
      </c>
      <c r="M158" s="34">
        <v>64.722900155539335</v>
      </c>
      <c r="N158" s="34">
        <v>12.143467668896868</v>
      </c>
      <c r="P158" s="49">
        <f t="shared" si="40"/>
        <v>56.462699846220502</v>
      </c>
      <c r="Q158" s="50">
        <f t="shared" si="41"/>
        <v>2.6944301468135086</v>
      </c>
      <c r="R158" s="50">
        <f t="shared" si="45"/>
        <v>0.43059261837026808</v>
      </c>
      <c r="S158" s="49">
        <f t="shared" si="42"/>
        <v>12.143467668896868</v>
      </c>
      <c r="T158" s="49">
        <f t="shared" si="43"/>
        <v>23.133632175563804</v>
      </c>
      <c r="U158" s="34">
        <f t="shared" si="44"/>
        <v>0</v>
      </c>
      <c r="V158" s="48">
        <f t="shared" si="46"/>
        <v>51.194065565854373</v>
      </c>
      <c r="W158" s="34">
        <f t="shared" si="47"/>
        <v>51.136518731568415</v>
      </c>
      <c r="X158" s="34">
        <f t="shared" si="48"/>
        <v>55.301622616554923</v>
      </c>
      <c r="Y158" s="34">
        <f t="shared" si="49"/>
        <v>57.18973123271924</v>
      </c>
      <c r="Z158">
        <v>0.43059261837026808</v>
      </c>
      <c r="AA158">
        <f t="shared" si="50"/>
        <v>0.43059261837026808</v>
      </c>
    </row>
    <row r="159" spans="1:27">
      <c r="A159" s="2">
        <v>40939</v>
      </c>
      <c r="B159" s="3">
        <v>3108.0045416259763</v>
      </c>
      <c r="C159" s="3">
        <v>5645.9940156936646</v>
      </c>
      <c r="D159" s="10">
        <f t="shared" si="38"/>
        <v>55.047960252648764</v>
      </c>
      <c r="F159" s="2">
        <v>40939</v>
      </c>
      <c r="G159" s="3">
        <v>19776.867505073547</v>
      </c>
      <c r="H159" s="3">
        <v>743931.16483306885</v>
      </c>
      <c r="I159" s="51">
        <f t="shared" si="39"/>
        <v>2.6584270749715517</v>
      </c>
      <c r="K159" s="2">
        <v>40939</v>
      </c>
      <c r="L159" s="34">
        <v>22.534549675552455</v>
      </c>
      <c r="M159" s="34">
        <v>65.418027944682478</v>
      </c>
      <c r="N159" s="34">
        <v>12.047422379765067</v>
      </c>
      <c r="P159" s="49">
        <f t="shared" si="40"/>
        <v>55.047960252648764</v>
      </c>
      <c r="Q159" s="50">
        <f t="shared" si="41"/>
        <v>2.6584270749715517</v>
      </c>
      <c r="R159" s="50">
        <f t="shared" si="45"/>
        <v>0.43059261837026808</v>
      </c>
      <c r="S159" s="49">
        <f t="shared" si="42"/>
        <v>12.047422379765067</v>
      </c>
      <c r="T159" s="49">
        <f t="shared" si="43"/>
        <v>22.534549675552455</v>
      </c>
      <c r="U159" s="34">
        <f t="shared" si="44"/>
        <v>0</v>
      </c>
      <c r="V159" s="48">
        <f t="shared" si="46"/>
        <v>51.273826048297082</v>
      </c>
      <c r="W159" s="34">
        <f t="shared" si="47"/>
        <v>51.169788780690567</v>
      </c>
      <c r="X159" s="34">
        <f t="shared" si="48"/>
        <v>55.338736066175628</v>
      </c>
      <c r="Y159" s="34">
        <f t="shared" si="49"/>
        <v>57.234992543505172</v>
      </c>
      <c r="AA159">
        <f t="shared" si="50"/>
        <v>0.43059261837026808</v>
      </c>
    </row>
    <row r="160" spans="1:27">
      <c r="A160" s="2">
        <v>40968</v>
      </c>
      <c r="B160" s="3">
        <v>3207.4545416259766</v>
      </c>
      <c r="C160" s="3">
        <v>5840.9940156936646</v>
      </c>
      <c r="D160" s="10">
        <f t="shared" si="38"/>
        <v>54.912820198208436</v>
      </c>
      <c r="F160" s="2">
        <v>40968</v>
      </c>
      <c r="G160" s="3">
        <v>22703.628506660461</v>
      </c>
      <c r="H160" s="3">
        <v>749739.93076324463</v>
      </c>
      <c r="I160" s="51">
        <f t="shared" si="39"/>
        <v>3.0282005232865061</v>
      </c>
      <c r="K160" s="2">
        <v>40968</v>
      </c>
      <c r="L160" s="34">
        <v>23.150109681563286</v>
      </c>
      <c r="M160" s="34">
        <v>64.873761446541209</v>
      </c>
      <c r="N160" s="34">
        <v>11.976128871895504</v>
      </c>
      <c r="P160" s="49">
        <f t="shared" si="40"/>
        <v>54.912820198208436</v>
      </c>
      <c r="Q160" s="50">
        <f t="shared" si="41"/>
        <v>3.0282005232865061</v>
      </c>
      <c r="R160" s="50">
        <f t="shared" si="45"/>
        <v>0.43059261837026808</v>
      </c>
      <c r="S160" s="49">
        <f t="shared" si="42"/>
        <v>11.976128871895504</v>
      </c>
      <c r="T160" s="49">
        <f t="shared" si="43"/>
        <v>23.150109681563286</v>
      </c>
      <c r="U160" s="34">
        <f t="shared" si="44"/>
        <v>0</v>
      </c>
      <c r="V160" s="48">
        <f t="shared" si="46"/>
        <v>50.97354228008146</v>
      </c>
      <c r="W160" s="34">
        <f t="shared" si="47"/>
        <v>50.828085138192705</v>
      </c>
      <c r="X160" s="34">
        <f t="shared" si="48"/>
        <v>54.957558362635538</v>
      </c>
      <c r="Y160" s="34">
        <f t="shared" si="49"/>
        <v>56.770131349492758</v>
      </c>
      <c r="AA160">
        <f t="shared" si="50"/>
        <v>0.43059261837026808</v>
      </c>
    </row>
    <row r="161" spans="1:27">
      <c r="A161" s="2">
        <v>40999</v>
      </c>
      <c r="B161" s="3">
        <v>3207.4545416259766</v>
      </c>
      <c r="C161" s="3">
        <v>5840.9940156936646</v>
      </c>
      <c r="D161" s="45">
        <f t="shared" si="38"/>
        <v>54.912820198208436</v>
      </c>
      <c r="F161" s="2">
        <v>40999</v>
      </c>
      <c r="G161" s="3">
        <v>23414.958508491516</v>
      </c>
      <c r="H161" s="3">
        <v>761612.8395614624</v>
      </c>
      <c r="I161" s="51">
        <f t="shared" si="39"/>
        <v>3.0743912513310407</v>
      </c>
      <c r="K161" s="2">
        <v>40999</v>
      </c>
      <c r="L161" s="34">
        <v>22.647191897316045</v>
      </c>
      <c r="M161" s="34">
        <v>64.695344273017596</v>
      </c>
      <c r="N161" s="34">
        <v>12.657463829666362</v>
      </c>
      <c r="P161" s="49">
        <f t="shared" si="40"/>
        <v>54.912820198208436</v>
      </c>
      <c r="Q161" s="50">
        <f t="shared" si="41"/>
        <v>3.0743912513310407</v>
      </c>
      <c r="R161" s="50">
        <f t="shared" si="45"/>
        <v>0.43350968503664061</v>
      </c>
      <c r="S161" s="49">
        <f t="shared" si="42"/>
        <v>12.657463829666362</v>
      </c>
      <c r="T161" s="49">
        <f t="shared" si="43"/>
        <v>22.647191897316045</v>
      </c>
      <c r="U161" s="34">
        <f t="shared" si="44"/>
        <v>0</v>
      </c>
      <c r="V161" s="48">
        <f t="shared" si="46"/>
        <v>49.901177496521356</v>
      </c>
      <c r="W161" s="34">
        <f t="shared" si="47"/>
        <v>50.278656082534013</v>
      </c>
      <c r="X161" s="34">
        <f t="shared" si="48"/>
        <v>54.351944609499299</v>
      </c>
      <c r="Y161" s="34">
        <f t="shared" si="49"/>
        <v>56.35058151664451</v>
      </c>
      <c r="Z161">
        <v>0.43350968503664061</v>
      </c>
      <c r="AA161">
        <f t="shared" si="50"/>
        <v>0.43350968503664061</v>
      </c>
    </row>
    <row r="162" spans="1:27">
      <c r="A162" s="2">
        <v>41029</v>
      </c>
      <c r="B162" s="3">
        <v>3288.4414947509767</v>
      </c>
      <c r="C162" s="3">
        <v>6326.4940156936646</v>
      </c>
      <c r="D162" s="45">
        <f t="shared" si="38"/>
        <v>51.978892046583525</v>
      </c>
      <c r="F162" s="2">
        <v>41029</v>
      </c>
      <c r="G162" s="3">
        <v>23773.798504829407</v>
      </c>
      <c r="H162" s="3">
        <v>789952.70077514648</v>
      </c>
      <c r="I162" s="51">
        <f t="shared" si="39"/>
        <v>3.0095217702909562</v>
      </c>
      <c r="K162" s="2">
        <v>41029</v>
      </c>
      <c r="L162" s="34">
        <v>22.697755649134372</v>
      </c>
      <c r="M162" s="34">
        <v>65.10452390629716</v>
      </c>
      <c r="N162" s="34">
        <v>12.197720444568461</v>
      </c>
      <c r="P162" s="49">
        <f t="shared" si="40"/>
        <v>51.978892046583525</v>
      </c>
      <c r="Q162" s="50">
        <f t="shared" si="41"/>
        <v>3.0095217702909562</v>
      </c>
      <c r="R162" s="50">
        <f t="shared" si="45"/>
        <v>0.43350968503664061</v>
      </c>
      <c r="S162" s="49">
        <f t="shared" si="42"/>
        <v>12.197720444568461</v>
      </c>
      <c r="T162" s="49">
        <f t="shared" si="43"/>
        <v>22.697755649134372</v>
      </c>
      <c r="U162" s="34">
        <f t="shared" si="44"/>
        <v>0</v>
      </c>
      <c r="V162" s="48">
        <f t="shared" si="46"/>
        <v>50.185533111994474</v>
      </c>
      <c r="W162" s="34">
        <f t="shared" si="47"/>
        <v>50.338601268050581</v>
      </c>
      <c r="X162" s="34">
        <f t="shared" si="48"/>
        <v>54.41881474288877</v>
      </c>
      <c r="Y162" s="34">
        <f t="shared" si="49"/>
        <v>56.432132273056794</v>
      </c>
      <c r="AA162">
        <f t="shared" si="50"/>
        <v>0.43350968503664061</v>
      </c>
    </row>
    <row r="163" spans="1:27">
      <c r="A163" s="2">
        <v>41060</v>
      </c>
      <c r="B163" s="3">
        <v>3435.3314947509766</v>
      </c>
      <c r="C163" s="3">
        <v>6524.9940156936646</v>
      </c>
      <c r="D163" s="45">
        <f t="shared" si="38"/>
        <v>52.648806826312011</v>
      </c>
      <c r="F163" s="2">
        <v>41060</v>
      </c>
      <c r="G163" s="3">
        <v>24130.298504829407</v>
      </c>
      <c r="H163" s="3">
        <v>792328.54074859619</v>
      </c>
      <c r="I163" s="51">
        <f t="shared" si="39"/>
        <v>3.0454915182066991</v>
      </c>
      <c r="K163" s="2">
        <v>41060</v>
      </c>
      <c r="L163" s="34">
        <v>23.398489061643009</v>
      </c>
      <c r="M163" s="34">
        <v>64.148110453305549</v>
      </c>
      <c r="N163" s="34">
        <v>12.453400485051436</v>
      </c>
      <c r="P163" s="49">
        <f t="shared" si="40"/>
        <v>52.648806826312011</v>
      </c>
      <c r="Q163" s="50">
        <f t="shared" si="41"/>
        <v>3.0454915182066991</v>
      </c>
      <c r="R163" s="50">
        <f t="shared" si="45"/>
        <v>0.43350968503664061</v>
      </c>
      <c r="S163" s="49">
        <f t="shared" si="42"/>
        <v>12.453400485051436</v>
      </c>
      <c r="T163" s="49">
        <f t="shared" si="43"/>
        <v>23.398489061643009</v>
      </c>
      <c r="U163" s="34">
        <f t="shared" si="44"/>
        <v>0</v>
      </c>
      <c r="V163" s="48">
        <f t="shared" si="46"/>
        <v>50.027489187201681</v>
      </c>
      <c r="W163" s="34">
        <f t="shared" si="47"/>
        <v>50.305362013208068</v>
      </c>
      <c r="X163" s="34">
        <f t="shared" si="48"/>
        <v>54.381735644944001</v>
      </c>
      <c r="Y163" s="34">
        <f t="shared" si="49"/>
        <v>56.386912855490067</v>
      </c>
      <c r="AA163">
        <f t="shared" si="50"/>
        <v>0.43350968503664061</v>
      </c>
    </row>
    <row r="164" spans="1:27">
      <c r="A164" s="2">
        <v>41090</v>
      </c>
      <c r="B164" s="3">
        <v>3347.8314947509766</v>
      </c>
      <c r="C164" s="3">
        <v>6349.9940156936646</v>
      </c>
      <c r="D164" s="45">
        <f t="shared" si="38"/>
        <v>52.7218055084303</v>
      </c>
      <c r="F164" s="2">
        <v>41090</v>
      </c>
      <c r="G164" s="3">
        <v>23955.298504829407</v>
      </c>
      <c r="H164" s="3">
        <v>789665.38082122803</v>
      </c>
      <c r="I164" s="51">
        <f t="shared" si="39"/>
        <v>3.0336012045908136</v>
      </c>
      <c r="K164" s="2">
        <v>41090</v>
      </c>
      <c r="L164" s="34">
        <v>22.842990244427579</v>
      </c>
      <c r="M164" s="34">
        <v>62.972707330276499</v>
      </c>
      <c r="N164" s="34">
        <v>14.184302425295922</v>
      </c>
      <c r="P164" s="49">
        <f t="shared" si="40"/>
        <v>52.7218055084303</v>
      </c>
      <c r="Q164" s="50">
        <f t="shared" si="41"/>
        <v>3.0336012045908136</v>
      </c>
      <c r="R164" s="50">
        <f t="shared" si="45"/>
        <v>0.4379379134863014</v>
      </c>
      <c r="S164" s="49">
        <f t="shared" si="42"/>
        <v>14.184302425295922</v>
      </c>
      <c r="T164" s="49">
        <f t="shared" si="43"/>
        <v>22.842990244427579</v>
      </c>
      <c r="U164" s="34">
        <f t="shared" si="44"/>
        <v>0</v>
      </c>
      <c r="V164" s="48">
        <f t="shared" si="46"/>
        <v>48.13220816538481</v>
      </c>
      <c r="W164" s="34">
        <f t="shared" si="47"/>
        <v>49.547090199954326</v>
      </c>
      <c r="X164" s="34">
        <f t="shared" si="48"/>
        <v>53.546927832630331</v>
      </c>
      <c r="Y164" s="34">
        <f t="shared" si="49"/>
        <v>55.853117450177258</v>
      </c>
      <c r="Z164">
        <v>0.4379379134863014</v>
      </c>
      <c r="AA164">
        <f t="shared" si="50"/>
        <v>0.4379379134863014</v>
      </c>
    </row>
    <row r="165" spans="1:27">
      <c r="A165" s="2">
        <v>41121</v>
      </c>
      <c r="B165" s="3">
        <v>3463.4900299072265</v>
      </c>
      <c r="C165" s="3">
        <v>6599.9940156936646</v>
      </c>
      <c r="D165" s="45">
        <f t="shared" si="38"/>
        <v>52.477169246996823</v>
      </c>
      <c r="F165" s="2">
        <v>41121</v>
      </c>
      <c r="G165" s="3">
        <v>23275.298504829407</v>
      </c>
      <c r="H165" s="3">
        <v>797988.75182342529</v>
      </c>
      <c r="I165" s="51">
        <f t="shared" si="39"/>
        <v>2.9167451861501479</v>
      </c>
      <c r="K165" s="2">
        <v>41121</v>
      </c>
      <c r="L165" s="34">
        <v>22.942217074317757</v>
      </c>
      <c r="M165" s="34">
        <v>63.356053068515251</v>
      </c>
      <c r="N165" s="34">
        <v>13.701729857166988</v>
      </c>
      <c r="P165" s="49">
        <f t="shared" si="40"/>
        <v>52.477169246996823</v>
      </c>
      <c r="Q165" s="50">
        <f t="shared" si="41"/>
        <v>2.9167451861501479</v>
      </c>
      <c r="R165" s="50">
        <f t="shared" si="45"/>
        <v>0.4379379134863014</v>
      </c>
      <c r="S165" s="49">
        <f t="shared" si="42"/>
        <v>13.701729857166988</v>
      </c>
      <c r="T165" s="49">
        <f t="shared" si="43"/>
        <v>22.942217074317757</v>
      </c>
      <c r="U165" s="34">
        <f t="shared" si="44"/>
        <v>0</v>
      </c>
      <c r="V165" s="48">
        <f t="shared" si="46"/>
        <v>48.474897463657669</v>
      </c>
      <c r="W165" s="34">
        <f t="shared" si="47"/>
        <v>49.655075582168593</v>
      </c>
      <c r="X165" s="34">
        <f t="shared" si="48"/>
        <v>53.667387830385792</v>
      </c>
      <c r="Y165" s="34">
        <f t="shared" si="49"/>
        <v>56.000023152864706</v>
      </c>
      <c r="AA165">
        <f t="shared" si="50"/>
        <v>0.4379379134863014</v>
      </c>
    </row>
    <row r="166" spans="1:27">
      <c r="A166" s="2">
        <v>41152</v>
      </c>
      <c r="B166" s="3">
        <v>3468.7400299072265</v>
      </c>
      <c r="C166" s="3">
        <v>6899.9940156936646</v>
      </c>
      <c r="D166" s="45">
        <f t="shared" si="38"/>
        <v>50.271638236464611</v>
      </c>
      <c r="F166" s="2">
        <v>41152</v>
      </c>
      <c r="G166" s="3">
        <v>19557.618573188782</v>
      </c>
      <c r="H166" s="3">
        <v>817492.07557678223</v>
      </c>
      <c r="I166" s="51">
        <f t="shared" si="39"/>
        <v>2.3923924350446928</v>
      </c>
      <c r="K166" s="2">
        <v>41152</v>
      </c>
      <c r="L166" s="34">
        <v>22.567290893668773</v>
      </c>
      <c r="M166" s="34">
        <v>63.991590348407968</v>
      </c>
      <c r="N166" s="34">
        <v>13.441118757923265</v>
      </c>
      <c r="P166" s="49">
        <f t="shared" si="40"/>
        <v>50.271638236464611</v>
      </c>
      <c r="Q166" s="50">
        <f t="shared" si="41"/>
        <v>2.3923924350446928</v>
      </c>
      <c r="R166" s="50">
        <f t="shared" si="45"/>
        <v>0.4379379134863014</v>
      </c>
      <c r="S166" s="49">
        <f t="shared" si="42"/>
        <v>13.441118757923265</v>
      </c>
      <c r="T166" s="49">
        <f t="shared" si="43"/>
        <v>22.567290893668773</v>
      </c>
      <c r="U166" s="34">
        <f t="shared" si="44"/>
        <v>0</v>
      </c>
      <c r="V166" s="48">
        <f t="shared" si="46"/>
        <v>49.07815801387585</v>
      </c>
      <c r="W166" s="34">
        <f t="shared" si="47"/>
        <v>50.139624285768051</v>
      </c>
      <c r="X166" s="34">
        <f t="shared" si="48"/>
        <v>54.207912247220264</v>
      </c>
      <c r="Y166" s="34">
        <f t="shared" si="49"/>
        <v>56.659213927846899</v>
      </c>
      <c r="AA166">
        <f t="shared" si="50"/>
        <v>0.4379379134863014</v>
      </c>
    </row>
    <row r="167" spans="1:27">
      <c r="A167" s="2">
        <v>41182</v>
      </c>
      <c r="B167" s="3">
        <v>3559.3211431884765</v>
      </c>
      <c r="C167" s="3">
        <v>7124.9940156936646</v>
      </c>
      <c r="D167" s="45">
        <f t="shared" si="38"/>
        <v>49.955426423497897</v>
      </c>
      <c r="F167" s="2">
        <v>41182</v>
      </c>
      <c r="G167" s="3">
        <v>19924.618573188782</v>
      </c>
      <c r="H167" s="3">
        <v>831482.474609375</v>
      </c>
      <c r="I167" s="51">
        <f t="shared" si="39"/>
        <v>2.3962764317491163</v>
      </c>
      <c r="K167" s="2">
        <v>41182</v>
      </c>
      <c r="L167" s="34">
        <v>22.883058538660375</v>
      </c>
      <c r="M167" s="34">
        <v>63.955761254465891</v>
      </c>
      <c r="N167" s="34">
        <v>13.161180206873738</v>
      </c>
      <c r="P167" s="49">
        <f t="shared" si="40"/>
        <v>49.955426423497897</v>
      </c>
      <c r="Q167" s="50">
        <f t="shared" si="41"/>
        <v>2.3962764317491163</v>
      </c>
      <c r="R167" s="50">
        <f t="shared" si="45"/>
        <v>0.44398931032561628</v>
      </c>
      <c r="S167" s="49">
        <f t="shared" si="42"/>
        <v>13.161180206873738</v>
      </c>
      <c r="T167" s="49">
        <f t="shared" si="43"/>
        <v>22.883058538660375</v>
      </c>
      <c r="U167" s="34">
        <f t="shared" si="44"/>
        <v>0</v>
      </c>
      <c r="V167" s="48">
        <f t="shared" si="46"/>
        <v>47.767641111105817</v>
      </c>
      <c r="W167" s="34">
        <f t="shared" si="47"/>
        <v>49.084803307330901</v>
      </c>
      <c r="X167" s="34">
        <f t="shared" si="48"/>
        <v>53.046351770458912</v>
      </c>
      <c r="Y167" s="34">
        <f t="shared" si="49"/>
        <v>55.904445804419126</v>
      </c>
      <c r="Z167">
        <v>0.44398931032561628</v>
      </c>
      <c r="AA167">
        <f t="shared" si="50"/>
        <v>0.44398931032561628</v>
      </c>
    </row>
    <row r="168" spans="1:27">
      <c r="A168" s="2">
        <v>41213</v>
      </c>
      <c r="B168" s="3">
        <v>3559.3211431884765</v>
      </c>
      <c r="C168" s="3">
        <v>7124.9940156936646</v>
      </c>
      <c r="D168" s="45">
        <f t="shared" si="38"/>
        <v>49.955426423497897</v>
      </c>
      <c r="F168" s="2">
        <v>41213</v>
      </c>
      <c r="G168" s="3">
        <v>20214.538571357727</v>
      </c>
      <c r="H168" s="3">
        <v>842462.35717010498</v>
      </c>
      <c r="I168" s="51">
        <f t="shared" si="39"/>
        <v>2.3994589668385773</v>
      </c>
      <c r="K168" s="2">
        <v>41213</v>
      </c>
      <c r="L168" s="34">
        <v>22.630343339804138</v>
      </c>
      <c r="M168" s="34">
        <v>64.425449752785539</v>
      </c>
      <c r="N168" s="34">
        <v>12.871614401040175</v>
      </c>
      <c r="P168" s="49">
        <f t="shared" si="40"/>
        <v>49.955426423497897</v>
      </c>
      <c r="Q168" s="50">
        <f t="shared" si="41"/>
        <v>2.3994589668385773</v>
      </c>
      <c r="R168" s="50">
        <f t="shared" si="45"/>
        <v>0.44398931032561628</v>
      </c>
      <c r="S168" s="49">
        <f t="shared" si="42"/>
        <v>12.871614401040175</v>
      </c>
      <c r="T168" s="49">
        <f t="shared" si="43"/>
        <v>22.630343339804138</v>
      </c>
      <c r="U168" s="34">
        <f t="shared" si="44"/>
        <v>0</v>
      </c>
      <c r="V168" s="48">
        <f t="shared" si="46"/>
        <v>47.906810897169763</v>
      </c>
      <c r="W168" s="34">
        <f t="shared" si="47"/>
        <v>49.08186236109097</v>
      </c>
      <c r="X168" s="34">
        <f t="shared" si="48"/>
        <v>53.043071082182436</v>
      </c>
      <c r="Y168" s="34">
        <f t="shared" si="49"/>
        <v>55.900444876098248</v>
      </c>
      <c r="AA168">
        <f t="shared" si="50"/>
        <v>0.44398931032561628</v>
      </c>
    </row>
    <row r="169" spans="1:27">
      <c r="A169" s="2">
        <v>41243</v>
      </c>
      <c r="B169" s="3">
        <v>3723.747964477539</v>
      </c>
      <c r="C169" s="3">
        <v>7570.9940156936646</v>
      </c>
      <c r="D169" s="10">
        <f t="shared" si="38"/>
        <v>49.184399786325336</v>
      </c>
      <c r="F169" s="2">
        <v>41243</v>
      </c>
      <c r="G169" s="3">
        <v>16782.528561592102</v>
      </c>
      <c r="H169" s="3">
        <v>862533.63799285889</v>
      </c>
      <c r="I169" s="51">
        <f t="shared" si="39"/>
        <v>1.945724528569754</v>
      </c>
      <c r="K169" s="2">
        <v>41243</v>
      </c>
      <c r="L169" s="34">
        <v>22.204378646974707</v>
      </c>
      <c r="M169" s="34">
        <v>65.432734646726544</v>
      </c>
      <c r="N169" s="34">
        <v>12.362886706298754</v>
      </c>
      <c r="P169" s="49">
        <f t="shared" si="40"/>
        <v>49.184399786325336</v>
      </c>
      <c r="Q169" s="50">
        <f t="shared" si="41"/>
        <v>1.945724528569754</v>
      </c>
      <c r="R169" s="50">
        <f t="shared" si="45"/>
        <v>0.44398931032561628</v>
      </c>
      <c r="S169" s="49">
        <f t="shared" si="42"/>
        <v>12.362886706298754</v>
      </c>
      <c r="T169" s="49">
        <f t="shared" si="43"/>
        <v>22.204378646974707</v>
      </c>
      <c r="U169" s="34">
        <f t="shared" si="44"/>
        <v>0</v>
      </c>
      <c r="V169" s="48">
        <f t="shared" si="46"/>
        <v>48.567765718097249</v>
      </c>
      <c r="W169" s="34">
        <f t="shared" si="47"/>
        <v>49.501153445915222</v>
      </c>
      <c r="X169" s="34">
        <f t="shared" si="48"/>
        <v>53.510799232985349</v>
      </c>
      <c r="Y169" s="34">
        <f t="shared" si="49"/>
        <v>56.470857742947857</v>
      </c>
      <c r="AA169">
        <f t="shared" si="50"/>
        <v>0.44398931032561628</v>
      </c>
    </row>
    <row r="170" spans="1:27">
      <c r="A170" s="2">
        <v>41274</v>
      </c>
      <c r="B170" s="3">
        <v>5531.503316040039</v>
      </c>
      <c r="C170" s="3">
        <v>11420.994015693665</v>
      </c>
      <c r="D170" s="4">
        <f t="shared" si="38"/>
        <v>48.432766083575238</v>
      </c>
      <c r="F170" s="2">
        <v>41274</v>
      </c>
      <c r="G170" s="3">
        <v>22195.428570747375</v>
      </c>
      <c r="H170" s="3">
        <v>849413.36817932129</v>
      </c>
      <c r="I170" s="51">
        <f t="shared" si="39"/>
        <v>2.6130302868110333</v>
      </c>
      <c r="K170" s="2">
        <v>41274</v>
      </c>
      <c r="L170" s="34">
        <v>22.216520266783608</v>
      </c>
      <c r="M170" s="34">
        <v>65.551818304217534</v>
      </c>
      <c r="N170" s="34">
        <v>12.231661428998859</v>
      </c>
      <c r="P170" s="49">
        <f t="shared" si="40"/>
        <v>48.432766083575238</v>
      </c>
      <c r="Q170" s="50">
        <f t="shared" si="41"/>
        <v>2.6130302868110333</v>
      </c>
      <c r="R170" s="50">
        <f t="shared" si="45"/>
        <v>0.45116139130982813</v>
      </c>
      <c r="S170" s="49">
        <f t="shared" si="42"/>
        <v>12.231661428998859</v>
      </c>
      <c r="T170" s="49">
        <f t="shared" si="43"/>
        <v>22.216520266783608</v>
      </c>
      <c r="U170" s="34">
        <f t="shared" si="44"/>
        <v>0</v>
      </c>
      <c r="V170" s="48">
        <f t="shared" si="46"/>
        <v>46.315313503764713</v>
      </c>
      <c r="W170" s="34">
        <f t="shared" si="47"/>
        <v>47.638589465105227</v>
      </c>
      <c r="X170" s="34">
        <f t="shared" si="48"/>
        <v>51.450983383813366</v>
      </c>
      <c r="Y170" s="34">
        <f t="shared" si="49"/>
        <v>54.7431935629766</v>
      </c>
      <c r="Z170">
        <v>0.45116139130982813</v>
      </c>
      <c r="AA170">
        <f t="shared" si="50"/>
        <v>0.45116139130982813</v>
      </c>
    </row>
    <row r="171" spans="1:27">
      <c r="A171" s="2">
        <v>41305</v>
      </c>
      <c r="B171" s="3">
        <v>5603.5283160400395</v>
      </c>
      <c r="C171" s="3">
        <v>11755.994015693665</v>
      </c>
      <c r="D171" s="4">
        <f t="shared" si="38"/>
        <v>47.665287244614184</v>
      </c>
      <c r="F171" s="2">
        <v>41305</v>
      </c>
      <c r="G171" s="3">
        <v>24546.704571723938</v>
      </c>
      <c r="H171" s="3">
        <v>839384.44290161133</v>
      </c>
      <c r="I171" s="51">
        <f t="shared" si="39"/>
        <v>2.924369730617129</v>
      </c>
      <c r="K171" s="2">
        <v>41305</v>
      </c>
      <c r="L171" s="34">
        <v>22.296111772685659</v>
      </c>
      <c r="M171" s="34">
        <v>65.37397911946556</v>
      </c>
      <c r="N171" s="34">
        <v>12.329909107848772</v>
      </c>
      <c r="P171" s="49">
        <f t="shared" si="40"/>
        <v>47.665287244614184</v>
      </c>
      <c r="Q171" s="50">
        <f t="shared" si="41"/>
        <v>2.924369730617129</v>
      </c>
      <c r="R171" s="50">
        <f t="shared" si="45"/>
        <v>0.45116139130982813</v>
      </c>
      <c r="S171" s="49">
        <f t="shared" si="42"/>
        <v>12.329909107848772</v>
      </c>
      <c r="T171" s="49">
        <f t="shared" si="43"/>
        <v>22.296111772685659</v>
      </c>
      <c r="U171" s="34">
        <f t="shared" si="44"/>
        <v>0</v>
      </c>
      <c r="V171" s="48">
        <f t="shared" si="46"/>
        <v>45.984835978058868</v>
      </c>
      <c r="W171" s="34">
        <f t="shared" si="47"/>
        <v>47.35088405389574</v>
      </c>
      <c r="X171" s="34">
        <f t="shared" si="48"/>
        <v>51.130041859341389</v>
      </c>
      <c r="Y171" s="34">
        <f t="shared" si="49"/>
        <v>54.35179275729304</v>
      </c>
      <c r="AA171">
        <f t="shared" si="50"/>
        <v>0.45116139130982813</v>
      </c>
    </row>
    <row r="172" spans="1:27">
      <c r="A172" s="2">
        <v>41333</v>
      </c>
      <c r="B172" s="3">
        <v>5770.7379962158202</v>
      </c>
      <c r="C172" s="3">
        <v>12021.594014167786</v>
      </c>
      <c r="D172" s="4">
        <f t="shared" si="38"/>
        <v>48.003101663679907</v>
      </c>
      <c r="F172" s="2">
        <v>41333</v>
      </c>
      <c r="G172" s="3">
        <v>24576.304570198059</v>
      </c>
      <c r="H172" s="3">
        <v>844145.9887008667</v>
      </c>
      <c r="I172" s="51">
        <f t="shared" si="39"/>
        <v>2.9113808392338365</v>
      </c>
      <c r="K172" s="2">
        <v>41333</v>
      </c>
      <c r="L172" s="34">
        <v>22.425551788568967</v>
      </c>
      <c r="M172" s="34">
        <v>65.522591658239008</v>
      </c>
      <c r="N172" s="34">
        <v>12.051856553192016</v>
      </c>
      <c r="P172" s="49">
        <f t="shared" si="40"/>
        <v>48.003101663679907</v>
      </c>
      <c r="Q172" s="50">
        <f t="shared" si="41"/>
        <v>2.9113808392338365</v>
      </c>
      <c r="R172" s="50">
        <f t="shared" si="45"/>
        <v>0.45116139130982813</v>
      </c>
      <c r="S172" s="49">
        <f t="shared" si="42"/>
        <v>12.051856553192016</v>
      </c>
      <c r="T172" s="49">
        <f t="shared" si="43"/>
        <v>22.425551788568967</v>
      </c>
      <c r="U172" s="34">
        <f t="shared" si="44"/>
        <v>0</v>
      </c>
      <c r="V172" s="48">
        <f t="shared" si="46"/>
        <v>46.133019583046888</v>
      </c>
      <c r="W172" s="34">
        <f t="shared" si="47"/>
        <v>47.36288694787828</v>
      </c>
      <c r="X172" s="34">
        <f t="shared" si="48"/>
        <v>51.143431343663707</v>
      </c>
      <c r="Y172" s="34">
        <f t="shared" si="49"/>
        <v>54.368121759780507</v>
      </c>
      <c r="AA172">
        <f t="shared" si="50"/>
        <v>0.45116139130982813</v>
      </c>
    </row>
    <row r="173" spans="1:27">
      <c r="A173" s="2">
        <v>41364</v>
      </c>
      <c r="B173" s="3">
        <v>5705.4942950439454</v>
      </c>
      <c r="C173" s="3">
        <v>11731.404011726379</v>
      </c>
      <c r="D173" s="4">
        <f t="shared" si="38"/>
        <v>48.634368821846856</v>
      </c>
      <c r="F173" s="2">
        <v>41364</v>
      </c>
      <c r="G173" s="3">
        <v>26776.691563606262</v>
      </c>
      <c r="H173" s="3">
        <v>860029.6510925293</v>
      </c>
      <c r="I173" s="51">
        <f t="shared" si="39"/>
        <v>3.1134614404969394</v>
      </c>
      <c r="K173" s="2">
        <v>41364</v>
      </c>
      <c r="L173" s="34">
        <v>22.288269406237113</v>
      </c>
      <c r="M173" s="34">
        <v>65.394531292128676</v>
      </c>
      <c r="N173" s="34">
        <v>12.317199301634215</v>
      </c>
      <c r="P173" s="49">
        <f t="shared" si="40"/>
        <v>48.634368821846856</v>
      </c>
      <c r="Q173" s="50">
        <f t="shared" si="41"/>
        <v>3.1134614404969394</v>
      </c>
      <c r="R173" s="50">
        <f t="shared" ref="R173:R208" si="51">AA173</f>
        <v>0.45899811106314109</v>
      </c>
      <c r="S173" s="49">
        <f t="shared" si="42"/>
        <v>12.317199301634215</v>
      </c>
      <c r="T173" s="49">
        <f t="shared" si="43"/>
        <v>22.288269406237113</v>
      </c>
      <c r="U173" s="34">
        <f t="shared" si="44"/>
        <v>0</v>
      </c>
      <c r="V173" s="48">
        <f t="shared" si="46"/>
        <v>43.949186346388217</v>
      </c>
      <c r="W173" s="34">
        <f t="shared" si="47"/>
        <v>45.814773303305273</v>
      </c>
      <c r="X173" s="34">
        <f t="shared" si="48"/>
        <v>49.436051649776289</v>
      </c>
      <c r="Y173" s="34">
        <f t="shared" si="49"/>
        <v>53.142954394345409</v>
      </c>
      <c r="Z173">
        <v>0.45899811106314109</v>
      </c>
      <c r="AA173">
        <f t="shared" si="50"/>
        <v>0.45899811106314109</v>
      </c>
    </row>
    <row r="174" spans="1:27">
      <c r="A174" s="2">
        <v>41394</v>
      </c>
      <c r="B174" s="3">
        <v>5705.4942950439454</v>
      </c>
      <c r="C174" s="3">
        <v>11731.404011726379</v>
      </c>
      <c r="D174" s="4">
        <f t="shared" si="38"/>
        <v>48.634368821846856</v>
      </c>
      <c r="F174" s="2">
        <v>41394</v>
      </c>
      <c r="G174" s="3">
        <v>27067.663578987122</v>
      </c>
      <c r="H174" s="3">
        <v>875575.5698928833</v>
      </c>
      <c r="I174" s="51">
        <f t="shared" si="39"/>
        <v>3.0914137522473979</v>
      </c>
      <c r="K174" s="2">
        <v>41394</v>
      </c>
      <c r="L174" s="34">
        <v>22.218965050881302</v>
      </c>
      <c r="M174" s="34">
        <v>65.335356036066642</v>
      </c>
      <c r="N174" s="34">
        <v>12.445678913052054</v>
      </c>
      <c r="P174" s="49">
        <f t="shared" si="40"/>
        <v>48.634368821846856</v>
      </c>
      <c r="Q174" s="50">
        <f t="shared" si="41"/>
        <v>3.0914137522473979</v>
      </c>
      <c r="R174" s="50">
        <f t="shared" si="51"/>
        <v>0.45899811106314109</v>
      </c>
      <c r="S174" s="49">
        <f t="shared" si="42"/>
        <v>12.445678913052054</v>
      </c>
      <c r="T174" s="49">
        <f t="shared" si="43"/>
        <v>22.218965050881302</v>
      </c>
      <c r="U174" s="34">
        <f t="shared" si="44"/>
        <v>0</v>
      </c>
      <c r="V174" s="48">
        <f t="shared" ref="V174:V208" si="52">$AB$213+$AC$213*Q174+$AD$213*S174+$AE$213*R174</f>
        <v>43.906146553400248</v>
      </c>
      <c r="W174" s="34">
        <f t="shared" ref="W174:W208" si="53">$AB$214+$AC$214*Q174+$AE$214*R174</f>
        <v>45.835147333452269</v>
      </c>
      <c r="X174" s="34">
        <f t="shared" ref="X174:X208" si="54">$AB$215+$AC$215*Q174+$AE$215*R174</f>
        <v>49.458779315090368</v>
      </c>
      <c r="Y174" s="34">
        <f t="shared" ref="Y174:Y208" si="55">$AB$216+$AC$216*Q174+$AE$216*R174</f>
        <v>53.170671675647242</v>
      </c>
      <c r="AA174">
        <f t="shared" ref="AA174:AA205" si="56">AVERAGE(Z172:Z174)</f>
        <v>0.45899811106314109</v>
      </c>
    </row>
    <row r="175" spans="1:27">
      <c r="A175" s="2">
        <v>41425</v>
      </c>
      <c r="B175" s="3">
        <v>5841.7942950439456</v>
      </c>
      <c r="C175" s="3">
        <v>11841.404011726379</v>
      </c>
      <c r="D175" s="4">
        <f t="shared" si="38"/>
        <v>49.333628759384418</v>
      </c>
      <c r="F175" s="2">
        <v>41425</v>
      </c>
      <c r="G175" s="3">
        <v>27177.663578987122</v>
      </c>
      <c r="H175" s="3">
        <v>886971.38982391357</v>
      </c>
      <c r="I175" s="51">
        <f t="shared" si="39"/>
        <v>3.0640969811193774</v>
      </c>
      <c r="K175" s="2">
        <v>41425</v>
      </c>
      <c r="L175" s="34">
        <v>22.575998860235881</v>
      </c>
      <c r="M175" s="34">
        <v>65.223561704943776</v>
      </c>
      <c r="N175" s="34">
        <v>12.200439434820339</v>
      </c>
      <c r="P175" s="49">
        <f t="shared" si="40"/>
        <v>49.333628759384418</v>
      </c>
      <c r="Q175" s="50">
        <f t="shared" si="41"/>
        <v>3.0640969811193774</v>
      </c>
      <c r="R175" s="50">
        <f t="shared" si="51"/>
        <v>0.45899811106314109</v>
      </c>
      <c r="S175" s="49">
        <f t="shared" si="42"/>
        <v>12.200439434820339</v>
      </c>
      <c r="T175" s="49">
        <f t="shared" si="43"/>
        <v>22.575998860235881</v>
      </c>
      <c r="U175" s="34">
        <f t="shared" si="44"/>
        <v>0</v>
      </c>
      <c r="V175" s="48">
        <f t="shared" si="52"/>
        <v>44.051223232893648</v>
      </c>
      <c r="W175" s="34">
        <f t="shared" si="53"/>
        <v>45.860390466073767</v>
      </c>
      <c r="X175" s="34">
        <f t="shared" si="54"/>
        <v>49.486938568098282</v>
      </c>
      <c r="Y175" s="34">
        <f t="shared" si="55"/>
        <v>53.20501299166385</v>
      </c>
      <c r="AA175">
        <f t="shared" si="56"/>
        <v>0.45899811106314109</v>
      </c>
    </row>
    <row r="176" spans="1:27">
      <c r="A176" s="2">
        <v>41455</v>
      </c>
      <c r="B176" s="3">
        <v>5841.7942950439456</v>
      </c>
      <c r="C176" s="3">
        <v>11841.404011726379</v>
      </c>
      <c r="D176" s="4">
        <f t="shared" si="38"/>
        <v>49.333628759384418</v>
      </c>
      <c r="F176" s="2">
        <v>41455</v>
      </c>
      <c r="G176" s="3">
        <v>27184.663578987122</v>
      </c>
      <c r="H176" s="3">
        <v>893177.23389434814</v>
      </c>
      <c r="I176" s="51">
        <f t="shared" si="39"/>
        <v>3.0435911874353407</v>
      </c>
      <c r="K176" s="2">
        <v>41455</v>
      </c>
      <c r="L176" s="34">
        <v>22.655728188048649</v>
      </c>
      <c r="M176" s="34">
        <v>65.290825750722021</v>
      </c>
      <c r="N176" s="34">
        <v>12.053446061229334</v>
      </c>
      <c r="P176" s="49">
        <f t="shared" si="40"/>
        <v>49.333628759384418</v>
      </c>
      <c r="Q176" s="50">
        <f t="shared" si="41"/>
        <v>3.0435911874353407</v>
      </c>
      <c r="R176" s="50">
        <f t="shared" si="51"/>
        <v>0.46438920805598743</v>
      </c>
      <c r="S176" s="49">
        <f t="shared" si="42"/>
        <v>12.053446061229334</v>
      </c>
      <c r="T176" s="49">
        <f t="shared" si="43"/>
        <v>22.655728188048649</v>
      </c>
      <c r="U176" s="34">
        <f t="shared" si="44"/>
        <v>0</v>
      </c>
      <c r="V176" s="48">
        <f t="shared" si="52"/>
        <v>42.855197534608152</v>
      </c>
      <c r="W176" s="34">
        <f t="shared" si="53"/>
        <v>44.942813280874972</v>
      </c>
      <c r="X176" s="34">
        <f t="shared" si="54"/>
        <v>48.476827212001083</v>
      </c>
      <c r="Y176" s="34">
        <f t="shared" si="55"/>
        <v>52.562730474807104</v>
      </c>
      <c r="Z176">
        <v>0.46438920805598743</v>
      </c>
      <c r="AA176">
        <f t="shared" si="56"/>
        <v>0.46438920805598743</v>
      </c>
    </row>
    <row r="177" spans="1:27">
      <c r="A177" s="2">
        <v>41486</v>
      </c>
      <c r="B177" s="3">
        <v>5841.7942950439456</v>
      </c>
      <c r="C177" s="3">
        <v>11841.404011726379</v>
      </c>
      <c r="D177" s="4">
        <f t="shared" si="38"/>
        <v>49.333628759384418</v>
      </c>
      <c r="F177" s="2">
        <v>41486</v>
      </c>
      <c r="G177" s="3">
        <v>27887.331685066223</v>
      </c>
      <c r="H177" s="3">
        <v>888421.29512023926</v>
      </c>
      <c r="I177" s="51">
        <f t="shared" si="39"/>
        <v>3.1389760509164679</v>
      </c>
      <c r="K177" s="2">
        <v>41486</v>
      </c>
      <c r="L177" s="34">
        <v>23.154328597740793</v>
      </c>
      <c r="M177" s="34">
        <v>65.0932489970874</v>
      </c>
      <c r="N177" s="34">
        <v>11.752422405171801</v>
      </c>
      <c r="P177" s="49">
        <f t="shared" si="40"/>
        <v>49.333628759384418</v>
      </c>
      <c r="Q177" s="50">
        <f t="shared" si="41"/>
        <v>3.1389760509164679</v>
      </c>
      <c r="R177" s="50">
        <f t="shared" si="51"/>
        <v>0.46438920805598743</v>
      </c>
      <c r="S177" s="49">
        <f t="shared" si="42"/>
        <v>11.752422405171801</v>
      </c>
      <c r="T177" s="49">
        <f t="shared" si="43"/>
        <v>23.154328597740793</v>
      </c>
      <c r="U177" s="34">
        <f t="shared" si="44"/>
        <v>0</v>
      </c>
      <c r="V177" s="48">
        <f t="shared" si="52"/>
        <v>42.916392112639812</v>
      </c>
      <c r="W177" s="34">
        <f t="shared" si="53"/>
        <v>44.854669160632724</v>
      </c>
      <c r="X177" s="34">
        <f t="shared" si="54"/>
        <v>48.378500565293749</v>
      </c>
      <c r="Y177" s="34">
        <f t="shared" si="55"/>
        <v>52.442817263811001</v>
      </c>
      <c r="AA177">
        <f t="shared" si="56"/>
        <v>0.46438920805598743</v>
      </c>
    </row>
    <row r="178" spans="1:27">
      <c r="A178" s="2">
        <v>41517</v>
      </c>
      <c r="B178" s="3">
        <v>5896.7942950439456</v>
      </c>
      <c r="C178" s="3">
        <v>12041.404011726379</v>
      </c>
      <c r="D178" s="4">
        <f t="shared" si="38"/>
        <v>48.970986184845408</v>
      </c>
      <c r="F178" s="2">
        <v>41517</v>
      </c>
      <c r="G178" s="3">
        <v>28087.331685066223</v>
      </c>
      <c r="H178" s="3">
        <v>883561.56134796143</v>
      </c>
      <c r="I178" s="51">
        <f t="shared" si="39"/>
        <v>3.1788765960139997</v>
      </c>
      <c r="K178" s="2">
        <v>41517</v>
      </c>
      <c r="L178" s="34">
        <v>23.046880787203005</v>
      </c>
      <c r="M178" s="34">
        <v>65.431562124408899</v>
      </c>
      <c r="N178" s="34">
        <v>11.521557088388096</v>
      </c>
      <c r="P178" s="49">
        <f t="shared" si="40"/>
        <v>48.970986184845408</v>
      </c>
      <c r="Q178" s="50">
        <f t="shared" si="41"/>
        <v>3.1788765960139997</v>
      </c>
      <c r="R178" s="50">
        <f t="shared" si="51"/>
        <v>0.46438920805598743</v>
      </c>
      <c r="S178" s="49">
        <f t="shared" si="42"/>
        <v>11.521557088388096</v>
      </c>
      <c r="T178" s="49">
        <f t="shared" si="43"/>
        <v>23.046880787203005</v>
      </c>
      <c r="U178" s="34">
        <f t="shared" si="44"/>
        <v>0</v>
      </c>
      <c r="V178" s="48">
        <f t="shared" si="52"/>
        <v>42.993473831382317</v>
      </c>
      <c r="W178" s="34">
        <f t="shared" si="53"/>
        <v>44.817797498647238</v>
      </c>
      <c r="X178" s="34">
        <f t="shared" si="54"/>
        <v>48.337369439682689</v>
      </c>
      <c r="Y178" s="34">
        <f t="shared" si="55"/>
        <v>52.392656239215235</v>
      </c>
      <c r="AA178">
        <f t="shared" si="56"/>
        <v>0.46438920805598743</v>
      </c>
    </row>
    <row r="179" spans="1:27">
      <c r="A179" s="2">
        <v>41547</v>
      </c>
      <c r="B179" s="3">
        <v>5896.7942950439456</v>
      </c>
      <c r="C179" s="3">
        <v>12041.404011726379</v>
      </c>
      <c r="D179" s="4">
        <f t="shared" si="38"/>
        <v>48.970986184845408</v>
      </c>
      <c r="F179" s="2">
        <v>41547</v>
      </c>
      <c r="G179" s="3">
        <v>25985.531697273254</v>
      </c>
      <c r="H179" s="3">
        <v>871374.75817871094</v>
      </c>
      <c r="I179" s="51">
        <f t="shared" si="39"/>
        <v>2.9821304155730273</v>
      </c>
      <c r="K179" s="2">
        <v>41547</v>
      </c>
      <c r="L179" s="34">
        <v>22.448126466254447</v>
      </c>
      <c r="M179" s="34">
        <v>66.206917816992188</v>
      </c>
      <c r="N179" s="34">
        <v>11.344955716753374</v>
      </c>
      <c r="P179" s="49">
        <f t="shared" si="40"/>
        <v>48.970986184845408</v>
      </c>
      <c r="Q179" s="50">
        <f t="shared" si="41"/>
        <v>2.9821304155730273</v>
      </c>
      <c r="R179" s="50">
        <f t="shared" si="51"/>
        <v>0.46858997440553035</v>
      </c>
      <c r="S179" s="49">
        <f t="shared" si="42"/>
        <v>11.344955716753374</v>
      </c>
      <c r="T179" s="49">
        <f t="shared" si="43"/>
        <v>22.448126466254447</v>
      </c>
      <c r="U179" s="34">
        <f t="shared" si="44"/>
        <v>0</v>
      </c>
      <c r="V179" s="48">
        <f t="shared" si="52"/>
        <v>42.255867672786934</v>
      </c>
      <c r="W179" s="34">
        <f t="shared" si="53"/>
        <v>44.269863074766803</v>
      </c>
      <c r="X179" s="34">
        <f t="shared" si="54"/>
        <v>47.736629331118593</v>
      </c>
      <c r="Y179" s="34">
        <f t="shared" si="55"/>
        <v>52.119439601262719</v>
      </c>
      <c r="Z179">
        <v>0.46858997440553035</v>
      </c>
      <c r="AA179">
        <f t="shared" si="56"/>
        <v>0.46858997440553035</v>
      </c>
    </row>
    <row r="180" spans="1:27">
      <c r="A180" s="2">
        <v>41578</v>
      </c>
      <c r="B180" s="3">
        <v>5899.0286950683594</v>
      </c>
      <c r="C180" s="3">
        <v>12046.404011726379</v>
      </c>
      <c r="D180" s="4">
        <f t="shared" si="38"/>
        <v>48.969208481851048</v>
      </c>
      <c r="F180" s="2">
        <v>41578</v>
      </c>
      <c r="G180" s="3">
        <v>25660.531697273254</v>
      </c>
      <c r="H180" s="3">
        <v>870369.07243347168</v>
      </c>
      <c r="I180" s="51">
        <f t="shared" si="39"/>
        <v>2.9482356979354489</v>
      </c>
      <c r="K180" s="2">
        <v>41578</v>
      </c>
      <c r="L180" s="34">
        <v>22.361662357804711</v>
      </c>
      <c r="M180" s="34">
        <v>66.53736715996618</v>
      </c>
      <c r="N180" s="34">
        <v>11.100970482229096</v>
      </c>
      <c r="P180" s="49">
        <f t="shared" si="40"/>
        <v>48.969208481851048</v>
      </c>
      <c r="Q180" s="50">
        <f t="shared" si="41"/>
        <v>2.9482356979354489</v>
      </c>
      <c r="R180" s="50">
        <f t="shared" si="51"/>
        <v>0.46858997440553035</v>
      </c>
      <c r="S180" s="49">
        <f t="shared" si="42"/>
        <v>11.100970482229096</v>
      </c>
      <c r="T180" s="49">
        <f t="shared" si="43"/>
        <v>22.361662357804711</v>
      </c>
      <c r="U180" s="34">
        <f t="shared" si="44"/>
        <v>0</v>
      </c>
      <c r="V180" s="48">
        <f t="shared" si="52"/>
        <v>42.406293008925871</v>
      </c>
      <c r="W180" s="34">
        <f t="shared" si="53"/>
        <v>44.301184816581895</v>
      </c>
      <c r="X180" s="34">
        <f t="shared" si="54"/>
        <v>47.771569402370602</v>
      </c>
      <c r="Y180" s="34">
        <f t="shared" si="55"/>
        <v>52.162050391689995</v>
      </c>
      <c r="AA180">
        <f t="shared" si="56"/>
        <v>0.46858997440553035</v>
      </c>
    </row>
    <row r="181" spans="1:27">
      <c r="A181" s="2">
        <v>41608</v>
      </c>
      <c r="B181" s="3">
        <v>3125.5540875244142</v>
      </c>
      <c r="C181" s="3">
        <v>7088</v>
      </c>
      <c r="D181" s="4">
        <f t="shared" si="38"/>
        <v>44.096417713380561</v>
      </c>
      <c r="F181" s="2">
        <v>41608</v>
      </c>
      <c r="G181" s="3">
        <v>19046.127685546875</v>
      </c>
      <c r="H181" s="3">
        <v>879553.72938537598</v>
      </c>
      <c r="I181" s="51">
        <f t="shared" si="39"/>
        <v>2.1654308371651307</v>
      </c>
      <c r="K181" s="2">
        <v>41608</v>
      </c>
      <c r="L181" s="34">
        <v>21.954572621282718</v>
      </c>
      <c r="M181" s="34">
        <v>67.011483541200079</v>
      </c>
      <c r="N181" s="34">
        <v>11.033943837517208</v>
      </c>
      <c r="P181" s="49">
        <f t="shared" si="40"/>
        <v>44.096417713380561</v>
      </c>
      <c r="Q181" s="50">
        <f t="shared" si="41"/>
        <v>2.1654308371651307</v>
      </c>
      <c r="R181" s="50">
        <f t="shared" si="51"/>
        <v>0.46858997440553035</v>
      </c>
      <c r="S181" s="49">
        <f t="shared" si="42"/>
        <v>11.033943837517208</v>
      </c>
      <c r="T181" s="49">
        <f t="shared" si="43"/>
        <v>21.954572621282718</v>
      </c>
      <c r="U181" s="34">
        <f t="shared" si="44"/>
        <v>0</v>
      </c>
      <c r="V181" s="48">
        <f t="shared" si="52"/>
        <v>43.148913151312001</v>
      </c>
      <c r="W181" s="34">
        <f t="shared" si="53"/>
        <v>45.024566318172091</v>
      </c>
      <c r="X181" s="34">
        <f t="shared" si="54"/>
        <v>48.578516900921954</v>
      </c>
      <c r="Y181" s="34">
        <f t="shared" si="55"/>
        <v>53.146154588231617</v>
      </c>
      <c r="AA181">
        <f t="shared" si="56"/>
        <v>0.46858997440553035</v>
      </c>
    </row>
    <row r="182" spans="1:27">
      <c r="A182" s="2">
        <v>41639</v>
      </c>
      <c r="B182" s="3">
        <v>2782.4119781494142</v>
      </c>
      <c r="C182" s="3">
        <v>6515</v>
      </c>
      <c r="D182" s="4">
        <f t="shared" si="38"/>
        <v>42.707781706053936</v>
      </c>
      <c r="F182" s="2">
        <v>41639</v>
      </c>
      <c r="G182" s="3">
        <v>18227.154144287109</v>
      </c>
      <c r="H182" s="3">
        <v>874094.86149597168</v>
      </c>
      <c r="I182" s="51">
        <f t="shared" si="39"/>
        <v>2.085260415910946</v>
      </c>
      <c r="K182" s="2">
        <v>41639</v>
      </c>
      <c r="L182" s="34">
        <v>21.943144999591016</v>
      </c>
      <c r="M182" s="34">
        <v>66.978054528216319</v>
      </c>
      <c r="N182" s="34">
        <v>11.078800472192672</v>
      </c>
      <c r="P182" s="49">
        <f t="shared" si="40"/>
        <v>42.707781706053936</v>
      </c>
      <c r="Q182" s="50">
        <f t="shared" si="41"/>
        <v>2.085260415910946</v>
      </c>
      <c r="R182" s="50">
        <f t="shared" si="51"/>
        <v>0.47577882461840748</v>
      </c>
      <c r="S182" s="49">
        <f t="shared" si="42"/>
        <v>11.078800472192672</v>
      </c>
      <c r="T182" s="49">
        <f t="shared" si="43"/>
        <v>21.943144999591016</v>
      </c>
      <c r="U182" s="34">
        <f t="shared" si="44"/>
        <v>0</v>
      </c>
      <c r="V182" s="48">
        <f t="shared" si="52"/>
        <v>41.483783280883657</v>
      </c>
      <c r="W182" s="34">
        <f t="shared" si="53"/>
        <v>43.849823883117679</v>
      </c>
      <c r="X182" s="34">
        <f t="shared" si="54"/>
        <v>47.286022546098096</v>
      </c>
      <c r="Y182" s="34">
        <f t="shared" si="55"/>
        <v>52.356103072596419</v>
      </c>
      <c r="Z182">
        <v>0.47577882461840748</v>
      </c>
      <c r="AA182">
        <f t="shared" si="56"/>
        <v>0.47577882461840748</v>
      </c>
    </row>
    <row r="183" spans="1:27">
      <c r="A183" s="2">
        <v>41670</v>
      </c>
      <c r="B183" s="3">
        <v>2710.1770611572265</v>
      </c>
      <c r="C183" s="3">
        <v>6265</v>
      </c>
      <c r="D183" s="4">
        <f t="shared" si="38"/>
        <v>43.259011351272569</v>
      </c>
      <c r="F183" s="2">
        <v>41670</v>
      </c>
      <c r="G183" s="3">
        <v>17051.154144287109</v>
      </c>
      <c r="H183" s="3">
        <v>876463.96446228027</v>
      </c>
      <c r="I183" s="51">
        <f t="shared" si="39"/>
        <v>1.945448396700276</v>
      </c>
      <c r="K183" s="2">
        <v>41670</v>
      </c>
      <c r="L183" s="34">
        <v>21.612796298763428</v>
      </c>
      <c r="M183" s="34">
        <v>67.393074762156118</v>
      </c>
      <c r="N183" s="34">
        <v>10.994128939080451</v>
      </c>
      <c r="P183" s="49">
        <f t="shared" si="40"/>
        <v>43.259011351272569</v>
      </c>
      <c r="Q183" s="50">
        <f t="shared" si="41"/>
        <v>1.945448396700276</v>
      </c>
      <c r="R183" s="50">
        <f t="shared" si="51"/>
        <v>0.47577882461840748</v>
      </c>
      <c r="S183" s="49">
        <f t="shared" si="42"/>
        <v>10.994128939080451</v>
      </c>
      <c r="T183" s="49">
        <f t="shared" si="43"/>
        <v>21.612796298763428</v>
      </c>
      <c r="U183" s="34">
        <f t="shared" si="44"/>
        <v>0</v>
      </c>
      <c r="V183" s="48">
        <f t="shared" si="52"/>
        <v>41.652083488507728</v>
      </c>
      <c r="W183" s="34">
        <f t="shared" si="53"/>
        <v>43.979022657250795</v>
      </c>
      <c r="X183" s="34">
        <f t="shared" si="54"/>
        <v>47.430146535132153</v>
      </c>
      <c r="Y183" s="34">
        <f t="shared" si="55"/>
        <v>52.531867942907489</v>
      </c>
      <c r="AA183">
        <f t="shared" si="56"/>
        <v>0.47577882461840748</v>
      </c>
    </row>
    <row r="184" spans="1:27">
      <c r="A184" s="2">
        <v>41698</v>
      </c>
      <c r="B184" s="3">
        <v>2524.4401275634764</v>
      </c>
      <c r="C184" s="3">
        <v>5693</v>
      </c>
      <c r="D184" s="4">
        <f t="shared" si="38"/>
        <v>44.342879458343162</v>
      </c>
      <c r="F184" s="2">
        <v>41698</v>
      </c>
      <c r="G184" s="3">
        <v>15367.393142700195</v>
      </c>
      <c r="H184" s="3">
        <v>886993.62915802002</v>
      </c>
      <c r="I184" s="51">
        <f t="shared" si="39"/>
        <v>1.7325257631543209</v>
      </c>
      <c r="K184" s="2">
        <v>41698</v>
      </c>
      <c r="L184" s="34">
        <v>21.630234788658687</v>
      </c>
      <c r="M184" s="34">
        <v>67.270542429708868</v>
      </c>
      <c r="N184" s="34">
        <v>11.099222781632445</v>
      </c>
      <c r="P184" s="49">
        <f t="shared" si="40"/>
        <v>44.342879458343162</v>
      </c>
      <c r="Q184" s="50">
        <f t="shared" si="41"/>
        <v>1.7325257631543209</v>
      </c>
      <c r="R184" s="50">
        <f t="shared" si="51"/>
        <v>0.47577882461840748</v>
      </c>
      <c r="S184" s="49">
        <f t="shared" si="42"/>
        <v>11.099222781632445</v>
      </c>
      <c r="T184" s="49">
        <f t="shared" si="43"/>
        <v>21.630234788658687</v>
      </c>
      <c r="U184" s="34">
        <f t="shared" si="44"/>
        <v>0</v>
      </c>
      <c r="V184" s="48">
        <f t="shared" si="52"/>
        <v>41.793575052450521</v>
      </c>
      <c r="W184" s="34">
        <f t="shared" si="53"/>
        <v>44.175782159006374</v>
      </c>
      <c r="X184" s="34">
        <f t="shared" si="54"/>
        <v>47.64963595725429</v>
      </c>
      <c r="Y184" s="34">
        <f t="shared" si="55"/>
        <v>52.79954392157358</v>
      </c>
      <c r="AA184">
        <f t="shared" si="56"/>
        <v>0.47577882461840748</v>
      </c>
    </row>
    <row r="185" spans="1:27">
      <c r="A185" s="2">
        <v>41729</v>
      </c>
      <c r="B185" s="3">
        <v>2634.4401275634764</v>
      </c>
      <c r="C185" s="3">
        <v>5893</v>
      </c>
      <c r="D185" s="4">
        <f t="shared" si="38"/>
        <v>44.704566902485595</v>
      </c>
      <c r="F185" s="2">
        <v>41729</v>
      </c>
      <c r="G185" s="3">
        <v>15702.393142700195</v>
      </c>
      <c r="H185" s="3">
        <v>928197.04721832275</v>
      </c>
      <c r="I185" s="51">
        <f t="shared" si="39"/>
        <v>1.6917090169332127</v>
      </c>
      <c r="K185" s="2">
        <v>41729</v>
      </c>
      <c r="L185" s="34">
        <v>21.694392861323163</v>
      </c>
      <c r="M185" s="34">
        <v>66.793816822731529</v>
      </c>
      <c r="N185" s="34">
        <v>11.511790315945316</v>
      </c>
      <c r="P185" s="49">
        <f t="shared" si="40"/>
        <v>44.704566902485595</v>
      </c>
      <c r="Q185" s="50">
        <f t="shared" si="41"/>
        <v>1.6917090169332127</v>
      </c>
      <c r="R185" s="50">
        <f t="shared" si="51"/>
        <v>0.48029756501345711</v>
      </c>
      <c r="S185" s="49">
        <f t="shared" si="42"/>
        <v>11.511790315945316</v>
      </c>
      <c r="T185" s="49">
        <f t="shared" si="43"/>
        <v>21.694392861323163</v>
      </c>
      <c r="U185" s="34">
        <f t="shared" si="44"/>
        <v>0</v>
      </c>
      <c r="V185" s="48">
        <f t="shared" si="52"/>
        <v>40.549666204369046</v>
      </c>
      <c r="W185" s="34">
        <f t="shared" si="53"/>
        <v>43.428517465851598</v>
      </c>
      <c r="X185" s="34">
        <f t="shared" si="54"/>
        <v>46.82733289776084</v>
      </c>
      <c r="Y185" s="34">
        <f t="shared" si="55"/>
        <v>52.290897236131883</v>
      </c>
      <c r="Z185">
        <v>0.48029756501345711</v>
      </c>
      <c r="AA185">
        <f t="shared" si="56"/>
        <v>0.48029756501345711</v>
      </c>
    </row>
    <row r="186" spans="1:27">
      <c r="A186" s="2">
        <v>41759</v>
      </c>
      <c r="B186" s="3">
        <v>2688.6982745361329</v>
      </c>
      <c r="C186" s="3">
        <v>5887.5</v>
      </c>
      <c r="D186" s="4">
        <f t="shared" si="38"/>
        <v>45.667911244775084</v>
      </c>
      <c r="F186" s="2">
        <v>41759</v>
      </c>
      <c r="G186" s="3">
        <v>29266.096908569336</v>
      </c>
      <c r="H186" s="3">
        <v>933457.44443511963</v>
      </c>
      <c r="I186" s="51">
        <f t="shared" si="39"/>
        <v>3.1352363284519811</v>
      </c>
      <c r="K186" s="2">
        <v>41759</v>
      </c>
      <c r="L186" s="34">
        <v>21.230164282331991</v>
      </c>
      <c r="M186" s="34">
        <v>67.283748013146919</v>
      </c>
      <c r="N186" s="34">
        <v>11.486087704521095</v>
      </c>
      <c r="P186" s="49">
        <f t="shared" si="40"/>
        <v>45.667911244775084</v>
      </c>
      <c r="Q186" s="50">
        <f t="shared" si="41"/>
        <v>3.1352363284519811</v>
      </c>
      <c r="R186" s="50">
        <f t="shared" si="51"/>
        <v>0.48029756501345711</v>
      </c>
      <c r="S186" s="49">
        <f t="shared" si="42"/>
        <v>11.486087704521095</v>
      </c>
      <c r="T186" s="49">
        <f t="shared" si="43"/>
        <v>21.230164282331991</v>
      </c>
      <c r="U186" s="34">
        <f t="shared" si="44"/>
        <v>0</v>
      </c>
      <c r="V186" s="48">
        <f t="shared" si="52"/>
        <v>39.253486299778515</v>
      </c>
      <c r="W186" s="34">
        <f t="shared" si="53"/>
        <v>42.094569496794094</v>
      </c>
      <c r="X186" s="34">
        <f t="shared" si="54"/>
        <v>45.339285478159553</v>
      </c>
      <c r="Y186" s="34">
        <f t="shared" si="55"/>
        <v>50.476164911028363</v>
      </c>
      <c r="AA186">
        <f t="shared" si="56"/>
        <v>0.48029756501345711</v>
      </c>
    </row>
    <row r="187" spans="1:27">
      <c r="A187" s="2">
        <v>41790</v>
      </c>
      <c r="B187" s="3">
        <v>2376.058274536133</v>
      </c>
      <c r="C187" s="3">
        <v>5389</v>
      </c>
      <c r="D187" s="4">
        <f t="shared" si="38"/>
        <v>44.09089394203253</v>
      </c>
      <c r="F187" s="2">
        <v>41790</v>
      </c>
      <c r="G187" s="3">
        <v>28898.173904418945</v>
      </c>
      <c r="H187" s="3">
        <v>901422.02599334717</v>
      </c>
      <c r="I187" s="51">
        <f t="shared" si="39"/>
        <v>3.2058428872507072</v>
      </c>
      <c r="K187" s="2">
        <v>41790</v>
      </c>
      <c r="L187" s="34">
        <v>21.098339403415032</v>
      </c>
      <c r="M187" s="34">
        <v>67.677205599968715</v>
      </c>
      <c r="N187" s="34">
        <v>11.224454996616252</v>
      </c>
      <c r="P187" s="49">
        <f t="shared" si="40"/>
        <v>44.09089394203253</v>
      </c>
      <c r="Q187" s="50">
        <f t="shared" si="41"/>
        <v>3.2058428872507072</v>
      </c>
      <c r="R187" s="50">
        <f t="shared" si="51"/>
        <v>0.48029756501345711</v>
      </c>
      <c r="S187" s="49">
        <f t="shared" si="42"/>
        <v>11.224454996616252</v>
      </c>
      <c r="T187" s="49">
        <f t="shared" si="43"/>
        <v>21.098339403415032</v>
      </c>
      <c r="U187" s="34">
        <f t="shared" si="44"/>
        <v>0</v>
      </c>
      <c r="V187" s="48">
        <f t="shared" si="52"/>
        <v>39.317821965179562</v>
      </c>
      <c r="W187" s="34">
        <f t="shared" si="53"/>
        <v>42.029322739798133</v>
      </c>
      <c r="X187" s="34">
        <f t="shared" si="54"/>
        <v>45.26650132867448</v>
      </c>
      <c r="Y187" s="34">
        <f t="shared" si="55"/>
        <v>50.387401779500522</v>
      </c>
      <c r="AA187">
        <f t="shared" si="56"/>
        <v>0.48029756501345711</v>
      </c>
    </row>
    <row r="188" spans="1:27">
      <c r="A188" s="2">
        <v>41820</v>
      </c>
      <c r="B188" s="3">
        <v>2376.058274536133</v>
      </c>
      <c r="C188" s="3">
        <v>5389</v>
      </c>
      <c r="D188" s="4">
        <f t="shared" si="38"/>
        <v>44.09089394203253</v>
      </c>
      <c r="F188" s="2">
        <v>41820</v>
      </c>
      <c r="G188" s="3">
        <v>29442.556900024414</v>
      </c>
      <c r="H188" s="3">
        <v>895322.41926574707</v>
      </c>
      <c r="I188" s="51">
        <f t="shared" si="39"/>
        <v>3.288486501228264</v>
      </c>
      <c r="K188" s="2">
        <v>41820</v>
      </c>
      <c r="L188" s="34">
        <v>20.865570587739739</v>
      </c>
      <c r="M188" s="34">
        <v>67.653285732668877</v>
      </c>
      <c r="N188" s="34">
        <v>11.481143679591387</v>
      </c>
      <c r="P188" s="49">
        <f t="shared" si="40"/>
        <v>44.09089394203253</v>
      </c>
      <c r="Q188" s="50">
        <f t="shared" si="41"/>
        <v>3.288486501228264</v>
      </c>
      <c r="R188" s="50">
        <f t="shared" si="51"/>
        <v>0.48096364872488029</v>
      </c>
      <c r="S188" s="49">
        <f t="shared" si="42"/>
        <v>11.481143679591387</v>
      </c>
      <c r="T188" s="49">
        <f t="shared" si="43"/>
        <v>20.865570587739739</v>
      </c>
      <c r="U188" s="34">
        <f t="shared" si="44"/>
        <v>0</v>
      </c>
      <c r="V188" s="48">
        <f t="shared" si="52"/>
        <v>38.95798717392158</v>
      </c>
      <c r="W188" s="34">
        <f t="shared" si="53"/>
        <v>41.837242461585134</v>
      </c>
      <c r="X188" s="34">
        <f t="shared" si="54"/>
        <v>45.05389538567465</v>
      </c>
      <c r="Y188" s="34">
        <f t="shared" si="55"/>
        <v>50.200965566323163</v>
      </c>
      <c r="Z188">
        <v>0.48096364872488029</v>
      </c>
      <c r="AA188">
        <f t="shared" si="56"/>
        <v>0.48096364872488029</v>
      </c>
    </row>
    <row r="189" spans="1:27">
      <c r="A189" s="2">
        <v>41851</v>
      </c>
      <c r="B189" s="3">
        <v>2260.3997393798827</v>
      </c>
      <c r="C189" s="3">
        <v>5139</v>
      </c>
      <c r="D189" s="4">
        <f t="shared" si="38"/>
        <v>43.985206059153199</v>
      </c>
      <c r="F189" s="2">
        <v>41851</v>
      </c>
      <c r="G189" s="3">
        <v>30303.894912719727</v>
      </c>
      <c r="H189" s="3">
        <v>903911.51126861572</v>
      </c>
      <c r="I189" s="51">
        <f t="shared" si="39"/>
        <v>3.3525289295396865</v>
      </c>
      <c r="K189" s="2">
        <v>41851</v>
      </c>
      <c r="L189" s="34">
        <v>21.086847376522417</v>
      </c>
      <c r="M189" s="34">
        <v>67.969328808857739</v>
      </c>
      <c r="N189" s="34">
        <v>10.943823814619842</v>
      </c>
      <c r="P189" s="49">
        <f t="shared" si="40"/>
        <v>43.985206059153199</v>
      </c>
      <c r="Q189" s="50">
        <f t="shared" si="41"/>
        <v>3.3525289295396865</v>
      </c>
      <c r="R189" s="50">
        <f t="shared" si="51"/>
        <v>0.48096364872488029</v>
      </c>
      <c r="S189" s="49">
        <f t="shared" si="42"/>
        <v>10.943823814619842</v>
      </c>
      <c r="T189" s="49">
        <f t="shared" si="43"/>
        <v>21.086847376522417</v>
      </c>
      <c r="U189" s="34">
        <f t="shared" si="44"/>
        <v>0</v>
      </c>
      <c r="V189" s="48">
        <f t="shared" si="52"/>
        <v>39.163520950476126</v>
      </c>
      <c r="W189" s="34">
        <f t="shared" si="53"/>
        <v>41.778061546546084</v>
      </c>
      <c r="X189" s="34">
        <f t="shared" si="54"/>
        <v>44.987877812308795</v>
      </c>
      <c r="Y189" s="34">
        <f t="shared" si="55"/>
        <v>50.120454540374794</v>
      </c>
      <c r="AA189">
        <f t="shared" si="56"/>
        <v>0.48096364872488029</v>
      </c>
    </row>
    <row r="190" spans="1:27">
      <c r="A190" s="2">
        <v>41882</v>
      </c>
      <c r="B190" s="3">
        <v>2272.8997393798827</v>
      </c>
      <c r="C190" s="3">
        <v>5389</v>
      </c>
      <c r="D190" s="4">
        <f t="shared" si="38"/>
        <v>42.176651315269673</v>
      </c>
      <c r="F190" s="2">
        <v>41882</v>
      </c>
      <c r="G190" s="3">
        <v>29256.608901977539</v>
      </c>
      <c r="H190" s="3">
        <v>919695.06825256348</v>
      </c>
      <c r="I190" s="51">
        <f t="shared" si="39"/>
        <v>3.1811205596182659</v>
      </c>
      <c r="K190" s="2">
        <v>41882</v>
      </c>
      <c r="L190" s="34">
        <v>20.957496390812949</v>
      </c>
      <c r="M190" s="34">
        <v>68.040554141395518</v>
      </c>
      <c r="N190" s="34">
        <v>11.001949467791533</v>
      </c>
      <c r="P190" s="49">
        <f t="shared" si="40"/>
        <v>42.176651315269673</v>
      </c>
      <c r="Q190" s="50">
        <f t="shared" si="41"/>
        <v>3.1811205596182659</v>
      </c>
      <c r="R190" s="50">
        <f t="shared" si="51"/>
        <v>0.48096364872488029</v>
      </c>
      <c r="S190" s="49">
        <f t="shared" si="42"/>
        <v>11.001949467791533</v>
      </c>
      <c r="T190" s="49">
        <f t="shared" si="43"/>
        <v>20.957496390812949</v>
      </c>
      <c r="U190" s="34">
        <f t="shared" si="44"/>
        <v>0</v>
      </c>
      <c r="V190" s="48">
        <f t="shared" si="52"/>
        <v>39.290414840136791</v>
      </c>
      <c r="W190" s="34">
        <f t="shared" si="53"/>
        <v>41.936458166486418</v>
      </c>
      <c r="X190" s="34">
        <f t="shared" si="54"/>
        <v>45.164572621284236</v>
      </c>
      <c r="Y190" s="34">
        <f t="shared" si="55"/>
        <v>50.335940806001759</v>
      </c>
      <c r="AA190">
        <f t="shared" si="56"/>
        <v>0.48096364872488029</v>
      </c>
    </row>
    <row r="191" spans="1:27">
      <c r="A191" s="2">
        <v>41912</v>
      </c>
      <c r="B191" s="3">
        <v>3135.6154913330079</v>
      </c>
      <c r="C191" s="3">
        <v>8169</v>
      </c>
      <c r="D191" s="4">
        <f t="shared" si="38"/>
        <v>38.384324780670923</v>
      </c>
      <c r="F191" s="2">
        <v>41912</v>
      </c>
      <c r="G191" s="3">
        <v>32443.000900268555</v>
      </c>
      <c r="H191" s="3">
        <v>933244.17308044434</v>
      </c>
      <c r="I191" s="51">
        <f t="shared" si="39"/>
        <v>3.4763679041446331</v>
      </c>
      <c r="K191" s="2">
        <v>41912</v>
      </c>
      <c r="L191" s="34">
        <v>21.059147748814844</v>
      </c>
      <c r="M191" s="34">
        <v>69.687249014821049</v>
      </c>
      <c r="N191" s="34">
        <v>9.2536032363641034</v>
      </c>
      <c r="P191" s="49">
        <f t="shared" si="40"/>
        <v>38.384324780670923</v>
      </c>
      <c r="Q191" s="50">
        <f t="shared" si="41"/>
        <v>3.4763679041446331</v>
      </c>
      <c r="R191" s="50">
        <f t="shared" si="51"/>
        <v>0.47995173315448225</v>
      </c>
      <c r="S191" s="49">
        <f t="shared" si="42"/>
        <v>9.2536032363641034</v>
      </c>
      <c r="T191" s="49">
        <f t="shared" si="43"/>
        <v>21.059147748814844</v>
      </c>
      <c r="U191" s="34">
        <f t="shared" si="44"/>
        <v>0</v>
      </c>
      <c r="V191" s="48">
        <f t="shared" si="52"/>
        <v>40.121950606358425</v>
      </c>
      <c r="W191" s="34">
        <f t="shared" si="53"/>
        <v>41.839410447031284</v>
      </c>
      <c r="X191" s="34">
        <f t="shared" si="54"/>
        <v>45.053786315420609</v>
      </c>
      <c r="Y191" s="34">
        <f t="shared" si="55"/>
        <v>50.090166156141343</v>
      </c>
      <c r="Z191">
        <v>0.47995173315448225</v>
      </c>
      <c r="AA191">
        <f t="shared" si="56"/>
        <v>0.47995173315448225</v>
      </c>
    </row>
    <row r="192" spans="1:27">
      <c r="A192" s="2">
        <v>41943</v>
      </c>
      <c r="B192" s="3">
        <v>3148.1154913330079</v>
      </c>
      <c r="C192" s="3">
        <v>8419</v>
      </c>
      <c r="D192" s="4">
        <f t="shared" si="38"/>
        <v>37.392985999916952</v>
      </c>
      <c r="F192" s="2">
        <v>41943</v>
      </c>
      <c r="G192" s="3">
        <v>32948.396072387695</v>
      </c>
      <c r="H192" s="3">
        <v>956400.66522979736</v>
      </c>
      <c r="I192" s="51">
        <f t="shared" si="39"/>
        <v>3.445041107794617</v>
      </c>
      <c r="K192" s="2">
        <v>41943</v>
      </c>
      <c r="L192" s="34">
        <v>20.98307643039993</v>
      </c>
      <c r="M192" s="34">
        <v>68.439590515189437</v>
      </c>
      <c r="N192" s="34">
        <v>10.577333054410627</v>
      </c>
      <c r="P192" s="49">
        <f t="shared" si="40"/>
        <v>37.392985999916952</v>
      </c>
      <c r="Q192" s="50">
        <f t="shared" si="41"/>
        <v>3.445041107794617</v>
      </c>
      <c r="R192" s="50">
        <f t="shared" si="51"/>
        <v>0.47995173315448225</v>
      </c>
      <c r="S192" s="49">
        <f t="shared" si="42"/>
        <v>10.577333054410627</v>
      </c>
      <c r="T192" s="49">
        <f t="shared" si="43"/>
        <v>20.98307643039993</v>
      </c>
      <c r="U192" s="34">
        <f t="shared" si="44"/>
        <v>0</v>
      </c>
      <c r="V192" s="48">
        <f t="shared" si="52"/>
        <v>39.500957671291403</v>
      </c>
      <c r="W192" s="34">
        <f t="shared" si="53"/>
        <v>41.868359200570424</v>
      </c>
      <c r="X192" s="34">
        <f t="shared" si="54"/>
        <v>45.086079267622523</v>
      </c>
      <c r="Y192" s="34">
        <f t="shared" si="55"/>
        <v>50.129548680825629</v>
      </c>
      <c r="AA192">
        <f t="shared" si="56"/>
        <v>0.47995173315448225</v>
      </c>
    </row>
    <row r="193" spans="1:28">
      <c r="A193" s="2">
        <v>41973</v>
      </c>
      <c r="B193" s="3">
        <v>2981.4542700195311</v>
      </c>
      <c r="C193" s="3">
        <v>7968</v>
      </c>
      <c r="D193" s="4">
        <f t="shared" si="38"/>
        <v>37.417849774341505</v>
      </c>
      <c r="F193" s="2">
        <v>41973</v>
      </c>
      <c r="G193" s="3">
        <v>32497.396072387695</v>
      </c>
      <c r="H193" s="3">
        <v>953871.69605255127</v>
      </c>
      <c r="I193" s="51">
        <f t="shared" si="39"/>
        <v>3.4068938418943642</v>
      </c>
      <c r="K193" s="2">
        <v>41973</v>
      </c>
      <c r="L193" s="34">
        <v>20.890780763291144</v>
      </c>
      <c r="M193" s="34">
        <v>68.749989980013453</v>
      </c>
      <c r="N193" s="34">
        <v>10.359229256695405</v>
      </c>
      <c r="P193" s="49">
        <f t="shared" si="40"/>
        <v>37.417849774341505</v>
      </c>
      <c r="Q193" s="50">
        <f t="shared" si="41"/>
        <v>3.4068938418943642</v>
      </c>
      <c r="R193" s="50">
        <f t="shared" si="51"/>
        <v>0.47995173315448225</v>
      </c>
      <c r="S193" s="49">
        <f t="shared" si="42"/>
        <v>10.359229256695405</v>
      </c>
      <c r="T193" s="49">
        <f t="shared" si="43"/>
        <v>20.890780763291144</v>
      </c>
      <c r="U193" s="34">
        <f t="shared" si="44"/>
        <v>0</v>
      </c>
      <c r="V193" s="48">
        <f t="shared" si="52"/>
        <v>39.642541703005051</v>
      </c>
      <c r="W193" s="34">
        <f t="shared" si="53"/>
        <v>41.903610676220865</v>
      </c>
      <c r="X193" s="34">
        <f t="shared" si="54"/>
        <v>45.125403040809715</v>
      </c>
      <c r="Y193" s="34">
        <f t="shared" si="55"/>
        <v>50.177505568091355</v>
      </c>
      <c r="AA193">
        <f t="shared" si="56"/>
        <v>0.47995173315448225</v>
      </c>
    </row>
    <row r="194" spans="1:28">
      <c r="A194" s="8">
        <v>42004</v>
      </c>
      <c r="B194" s="9">
        <v>1217.6608520507812</v>
      </c>
      <c r="C194" s="9">
        <v>4268</v>
      </c>
      <c r="D194" s="10">
        <f t="shared" si="38"/>
        <v>28.530010591630301</v>
      </c>
      <c r="F194" s="2">
        <v>42004</v>
      </c>
      <c r="G194" s="3">
        <v>28237.357116699219</v>
      </c>
      <c r="H194" s="3">
        <v>956310.3779296875</v>
      </c>
      <c r="I194" s="51">
        <f t="shared" si="39"/>
        <v>2.9527397974944245</v>
      </c>
      <c r="K194" s="2">
        <v>42004</v>
      </c>
      <c r="L194" s="34">
        <v>20.907781054420273</v>
      </c>
      <c r="M194" s="34">
        <v>68.099879829246419</v>
      </c>
      <c r="N194" s="34">
        <v>10.992339116333307</v>
      </c>
      <c r="P194" s="49">
        <f t="shared" si="40"/>
        <v>28.530010591630301</v>
      </c>
      <c r="Q194" s="50">
        <f t="shared" si="41"/>
        <v>2.9527397974944245</v>
      </c>
      <c r="R194" s="50">
        <f t="shared" si="51"/>
        <v>0.47738981199338948</v>
      </c>
      <c r="S194" s="49">
        <f t="shared" si="42"/>
        <v>10.992339116333307</v>
      </c>
      <c r="T194" s="49">
        <f t="shared" si="43"/>
        <v>20.907781054420273</v>
      </c>
      <c r="U194" s="34">
        <f t="shared" si="44"/>
        <v>0</v>
      </c>
      <c r="V194" s="48">
        <f t="shared" si="52"/>
        <v>40.355185043196059</v>
      </c>
      <c r="W194" s="34">
        <f t="shared" si="53"/>
        <v>42.768339329325755</v>
      </c>
      <c r="X194" s="34">
        <f t="shared" si="54"/>
        <v>46.083627283827397</v>
      </c>
      <c r="Y194" s="34">
        <f t="shared" si="55"/>
        <v>51.065917628308462</v>
      </c>
      <c r="Z194">
        <v>0.47738981199338948</v>
      </c>
      <c r="AA194">
        <f t="shared" si="56"/>
        <v>0.47738981199338948</v>
      </c>
    </row>
    <row r="195" spans="1:28">
      <c r="A195" s="8">
        <v>42035</v>
      </c>
      <c r="B195" s="9">
        <v>1371.4351245117186</v>
      </c>
      <c r="C195" s="9">
        <v>4902.8190155029297</v>
      </c>
      <c r="D195" s="10">
        <f t="shared" ref="D195:D209" si="57">B195/C195*100</f>
        <v>27.972379159319981</v>
      </c>
      <c r="F195" s="2">
        <v>42035</v>
      </c>
      <c r="G195" s="3">
        <v>37164.767501831055</v>
      </c>
      <c r="H195" s="3">
        <v>958692.9899520874</v>
      </c>
      <c r="I195" s="51">
        <f t="shared" ref="I195:I209" si="58">G195/H195*100</f>
        <v>3.8766078287156809</v>
      </c>
      <c r="K195" s="2">
        <v>42035</v>
      </c>
      <c r="L195" s="34">
        <v>20.198629529720868</v>
      </c>
      <c r="M195" s="34">
        <v>69.167482695872749</v>
      </c>
      <c r="N195" s="34">
        <v>10.633887774406382</v>
      </c>
      <c r="P195" s="49">
        <f t="shared" ref="P195:P208" si="59">D195</f>
        <v>27.972379159319981</v>
      </c>
      <c r="Q195" s="50">
        <f t="shared" ref="Q195:Q208" si="60">I195</f>
        <v>3.8766078287156809</v>
      </c>
      <c r="R195" s="50">
        <f t="shared" si="51"/>
        <v>0.47738981199338948</v>
      </c>
      <c r="S195" s="49">
        <f t="shared" ref="S195:S208" si="61">N195</f>
        <v>10.633887774406382</v>
      </c>
      <c r="T195" s="49">
        <f t="shared" ref="T195:T208" si="62">L195</f>
        <v>20.198629529720868</v>
      </c>
      <c r="U195" s="34">
        <f t="shared" ref="U195:U208" si="63">$AB$212+$AC$212*Q195+$AD$212*S195</f>
        <v>0</v>
      </c>
      <c r="V195" s="48">
        <f t="shared" si="52"/>
        <v>39.693399601546986</v>
      </c>
      <c r="W195" s="34">
        <f t="shared" si="53"/>
        <v>41.91460287827924</v>
      </c>
      <c r="X195" s="34">
        <f t="shared" si="54"/>
        <v>45.131266058001685</v>
      </c>
      <c r="Y195" s="34">
        <f t="shared" si="55"/>
        <v>49.904475674970563</v>
      </c>
      <c r="AA195">
        <f t="shared" si="56"/>
        <v>0.47738981199338948</v>
      </c>
    </row>
    <row r="196" spans="1:28">
      <c r="A196" s="8">
        <v>42063</v>
      </c>
      <c r="B196" s="9">
        <v>1982.5371240234374</v>
      </c>
      <c r="C196" s="9">
        <v>6127.6190032958984</v>
      </c>
      <c r="D196" s="10">
        <f t="shared" si="57"/>
        <v>32.354118670842276</v>
      </c>
      <c r="F196" s="2">
        <v>42063</v>
      </c>
      <c r="G196" s="3">
        <v>39691.673446655273</v>
      </c>
      <c r="H196" s="3">
        <v>971670.99411773682</v>
      </c>
      <c r="I196" s="51">
        <f t="shared" si="58"/>
        <v>4.0848881655353653</v>
      </c>
      <c r="K196" s="2">
        <v>42063</v>
      </c>
      <c r="L196" s="34">
        <v>20.273130920505817</v>
      </c>
      <c r="M196" s="34">
        <v>69.101881591511599</v>
      </c>
      <c r="N196" s="34">
        <v>10.624987487982571</v>
      </c>
      <c r="P196" s="49">
        <f t="shared" si="59"/>
        <v>32.354118670842276</v>
      </c>
      <c r="Q196" s="50">
        <f t="shared" si="60"/>
        <v>4.0848881655353653</v>
      </c>
      <c r="R196" s="50">
        <f t="shared" si="51"/>
        <v>0.47738981199338948</v>
      </c>
      <c r="S196" s="49">
        <f t="shared" si="61"/>
        <v>10.624987487982571</v>
      </c>
      <c r="T196" s="49">
        <f t="shared" si="62"/>
        <v>20.273130920505817</v>
      </c>
      <c r="U196" s="34">
        <f t="shared" si="63"/>
        <v>0</v>
      </c>
      <c r="V196" s="48">
        <f t="shared" si="52"/>
        <v>39.508926365788511</v>
      </c>
      <c r="W196" s="34">
        <f t="shared" si="53"/>
        <v>41.722133272696979</v>
      </c>
      <c r="X196" s="34">
        <f t="shared" si="54"/>
        <v>44.916562106586909</v>
      </c>
      <c r="Y196" s="34">
        <f t="shared" si="55"/>
        <v>49.642635765954601</v>
      </c>
      <c r="AA196">
        <f t="shared" si="56"/>
        <v>0.47738981199338948</v>
      </c>
    </row>
    <row r="197" spans="1:28">
      <c r="A197" s="8">
        <v>42094</v>
      </c>
      <c r="B197" s="9">
        <v>2103.0496289062498</v>
      </c>
      <c r="C197" s="9">
        <v>6740.7890167236328</v>
      </c>
      <c r="D197" s="10">
        <f t="shared" si="57"/>
        <v>31.198864460653887</v>
      </c>
      <c r="F197" s="2">
        <v>42094</v>
      </c>
      <c r="G197" s="3">
        <v>40186.924468994141</v>
      </c>
      <c r="H197" s="3">
        <v>972810.41399383545</v>
      </c>
      <c r="I197" s="51">
        <f t="shared" si="58"/>
        <v>4.1310129796008539</v>
      </c>
      <c r="K197" s="2">
        <v>42094</v>
      </c>
      <c r="L197" s="34">
        <v>20.1010879607514</v>
      </c>
      <c r="M197" s="34">
        <v>69.66286208780474</v>
      </c>
      <c r="N197" s="34">
        <v>10.236049951443857</v>
      </c>
      <c r="P197" s="49">
        <f t="shared" si="59"/>
        <v>31.198864460653887</v>
      </c>
      <c r="Q197" s="50">
        <f t="shared" si="60"/>
        <v>4.1310129796008539</v>
      </c>
      <c r="R197" s="50">
        <f t="shared" si="51"/>
        <v>0.47695757965554508</v>
      </c>
      <c r="S197" s="49">
        <f t="shared" si="61"/>
        <v>10.236049951443857</v>
      </c>
      <c r="T197" s="49">
        <f t="shared" si="62"/>
        <v>20.1010879607514</v>
      </c>
      <c r="U197" s="34">
        <f t="shared" si="63"/>
        <v>0</v>
      </c>
      <c r="V197" s="48">
        <f t="shared" si="52"/>
        <v>39.761075706594113</v>
      </c>
      <c r="W197" s="34">
        <f t="shared" si="53"/>
        <v>41.754596030022086</v>
      </c>
      <c r="X197" s="34">
        <f t="shared" si="54"/>
        <v>44.951695400012099</v>
      </c>
      <c r="Y197" s="34">
        <f t="shared" si="55"/>
        <v>49.638211856988526</v>
      </c>
      <c r="Z197">
        <v>0.47695757965554508</v>
      </c>
      <c r="AA197">
        <f t="shared" si="56"/>
        <v>0.47695757965554508</v>
      </c>
    </row>
    <row r="198" spans="1:28">
      <c r="A198" s="8">
        <v>42124</v>
      </c>
      <c r="B198" s="9">
        <v>2417.8253881835935</v>
      </c>
      <c r="C198" s="9">
        <v>7336.182014465332</v>
      </c>
      <c r="D198" s="10">
        <f t="shared" si="57"/>
        <v>32.95754362986326</v>
      </c>
      <c r="F198" s="2">
        <v>42124</v>
      </c>
      <c r="G198" s="3">
        <v>40074.962455749512</v>
      </c>
      <c r="H198" s="3">
        <v>970694.76776123047</v>
      </c>
      <c r="I198" s="51">
        <f t="shared" si="58"/>
        <v>4.1284823805300528</v>
      </c>
      <c r="K198" s="2">
        <v>42124</v>
      </c>
      <c r="L198" s="34">
        <v>19.780273706470826</v>
      </c>
      <c r="M198" s="34">
        <v>69.904517980341751</v>
      </c>
      <c r="N198" s="34">
        <v>10.315208313187419</v>
      </c>
      <c r="P198" s="49">
        <f t="shared" si="59"/>
        <v>32.95754362986326</v>
      </c>
      <c r="Q198" s="50">
        <f t="shared" si="60"/>
        <v>4.1284823805300528</v>
      </c>
      <c r="R198" s="50">
        <f t="shared" si="51"/>
        <v>0.47695757965554508</v>
      </c>
      <c r="S198" s="49">
        <f t="shared" si="61"/>
        <v>10.315208313187419</v>
      </c>
      <c r="T198" s="49">
        <f t="shared" si="62"/>
        <v>19.780273706470826</v>
      </c>
      <c r="U198" s="34">
        <f t="shared" si="63"/>
        <v>0</v>
      </c>
      <c r="V198" s="48">
        <f t="shared" si="52"/>
        <v>39.724536571944896</v>
      </c>
      <c r="W198" s="34">
        <f t="shared" si="53"/>
        <v>41.756934529241377</v>
      </c>
      <c r="X198" s="34">
        <f t="shared" si="54"/>
        <v>44.954304045783672</v>
      </c>
      <c r="Y198" s="34">
        <f t="shared" si="55"/>
        <v>49.64139320305592</v>
      </c>
      <c r="AA198">
        <f t="shared" si="56"/>
        <v>0.47695757965554508</v>
      </c>
    </row>
    <row r="199" spans="1:28">
      <c r="A199" s="2">
        <v>42155</v>
      </c>
      <c r="B199" s="3">
        <v>2887.5833630371094</v>
      </c>
      <c r="C199" s="3">
        <v>8085.0120143890381</v>
      </c>
      <c r="D199" s="4">
        <f t="shared" si="57"/>
        <v>35.715263723764743</v>
      </c>
      <c r="F199" s="2">
        <v>42155</v>
      </c>
      <c r="G199" s="3">
        <v>41486.792455673218</v>
      </c>
      <c r="H199" s="3">
        <v>994914.45076751709</v>
      </c>
      <c r="I199" s="51">
        <f t="shared" si="58"/>
        <v>4.1698854030784895</v>
      </c>
      <c r="K199" s="2">
        <v>42155</v>
      </c>
      <c r="L199" s="34">
        <v>20.018087554595603</v>
      </c>
      <c r="M199" s="34">
        <v>70.047222664332637</v>
      </c>
      <c r="N199" s="34">
        <v>9.9346897810717518</v>
      </c>
      <c r="P199" s="49">
        <f t="shared" si="59"/>
        <v>35.715263723764743</v>
      </c>
      <c r="Q199" s="50">
        <f t="shared" si="60"/>
        <v>4.1698854030784895</v>
      </c>
      <c r="R199" s="50">
        <f t="shared" si="51"/>
        <v>0.47695757965554508</v>
      </c>
      <c r="S199" s="49">
        <f t="shared" si="61"/>
        <v>9.9346897810717518</v>
      </c>
      <c r="T199" s="49">
        <f t="shared" si="62"/>
        <v>20.018087554595603</v>
      </c>
      <c r="U199" s="34">
        <f t="shared" si="63"/>
        <v>0</v>
      </c>
      <c r="V199" s="48">
        <f t="shared" si="52"/>
        <v>39.873672965254599</v>
      </c>
      <c r="W199" s="34">
        <f t="shared" si="53"/>
        <v>41.718674444100884</v>
      </c>
      <c r="X199" s="34">
        <f t="shared" si="54"/>
        <v>44.911624104520868</v>
      </c>
      <c r="Y199" s="34">
        <f t="shared" si="55"/>
        <v>49.589343336887062</v>
      </c>
      <c r="AA199">
        <f t="shared" si="56"/>
        <v>0.47695757965554508</v>
      </c>
    </row>
    <row r="200" spans="1:28">
      <c r="A200" s="2">
        <v>42185</v>
      </c>
      <c r="B200" s="3">
        <v>3020.8163610839842</v>
      </c>
      <c r="C200" s="3">
        <v>8357.4120082855225</v>
      </c>
      <c r="D200" s="4">
        <f t="shared" si="57"/>
        <v>36.145356458304946</v>
      </c>
      <c r="F200" s="2">
        <v>42185</v>
      </c>
      <c r="G200" s="3">
        <v>41367.992437362671</v>
      </c>
      <c r="H200" s="3">
        <v>1009009.345703125</v>
      </c>
      <c r="I200" s="51">
        <f t="shared" si="58"/>
        <v>4.0998621681284346</v>
      </c>
      <c r="K200" s="2">
        <v>42185</v>
      </c>
      <c r="L200" s="34">
        <v>20.335011091417066</v>
      </c>
      <c r="M200" s="34">
        <v>69.948403363766133</v>
      </c>
      <c r="N200" s="34">
        <v>9.7165855448168017</v>
      </c>
      <c r="P200" s="49">
        <f t="shared" si="59"/>
        <v>36.145356458304946</v>
      </c>
      <c r="Q200" s="50">
        <f t="shared" si="60"/>
        <v>4.0998621681284346</v>
      </c>
      <c r="R200" s="50">
        <f t="shared" si="51"/>
        <v>0.47751108117519592</v>
      </c>
      <c r="S200" s="49">
        <f t="shared" si="61"/>
        <v>9.7165855448168017</v>
      </c>
      <c r="T200" s="49">
        <f t="shared" si="62"/>
        <v>20.335011091417066</v>
      </c>
      <c r="U200" s="34">
        <f t="shared" si="63"/>
        <v>0</v>
      </c>
      <c r="V200" s="48">
        <f t="shared" si="52"/>
        <v>39.912049945474408</v>
      </c>
      <c r="W200" s="34">
        <f t="shared" si="53"/>
        <v>41.687229414129419</v>
      </c>
      <c r="X200" s="34">
        <f t="shared" si="54"/>
        <v>44.877929006831181</v>
      </c>
      <c r="Y200" s="34">
        <f t="shared" si="55"/>
        <v>49.608783576239681</v>
      </c>
      <c r="Z200">
        <v>0.47751108117519592</v>
      </c>
      <c r="AA200">
        <f t="shared" si="56"/>
        <v>0.47751108117519592</v>
      </c>
      <c r="AB200" t="s">
        <v>1135</v>
      </c>
    </row>
    <row r="201" spans="1:28">
      <c r="A201" s="2">
        <v>42216</v>
      </c>
      <c r="B201" s="3">
        <v>3132.4306091308595</v>
      </c>
      <c r="C201" s="3">
        <v>9285.3260097503662</v>
      </c>
      <c r="D201" s="4">
        <f t="shared" si="57"/>
        <v>33.735278716563599</v>
      </c>
      <c r="F201" s="2">
        <v>42216</v>
      </c>
      <c r="G201" s="3">
        <v>40836.903326034546</v>
      </c>
      <c r="H201" s="3">
        <v>1012778.6396713257</v>
      </c>
      <c r="I201" s="51">
        <f t="shared" si="58"/>
        <v>4.0321647521404316</v>
      </c>
      <c r="K201" s="2">
        <v>42216</v>
      </c>
      <c r="L201" s="34">
        <v>19.920314049127999</v>
      </c>
      <c r="M201" s="34">
        <v>70.439986118409635</v>
      </c>
      <c r="N201" s="34">
        <v>9.6396998324623606</v>
      </c>
      <c r="P201" s="49">
        <f t="shared" si="59"/>
        <v>33.735278716563599</v>
      </c>
      <c r="Q201" s="50">
        <f t="shared" si="60"/>
        <v>4.0321647521404316</v>
      </c>
      <c r="R201" s="50">
        <f t="shared" si="51"/>
        <v>0.47751108117519592</v>
      </c>
      <c r="S201" s="49">
        <f t="shared" si="61"/>
        <v>9.6396998324623606</v>
      </c>
      <c r="T201" s="49">
        <f t="shared" si="62"/>
        <v>19.920314049127999</v>
      </c>
      <c r="U201" s="34">
        <f t="shared" si="63"/>
        <v>0</v>
      </c>
      <c r="V201" s="48">
        <f t="shared" si="52"/>
        <v>40.011147125802452</v>
      </c>
      <c r="W201" s="34">
        <f t="shared" si="53"/>
        <v>41.749787863732024</v>
      </c>
      <c r="X201" s="34">
        <f t="shared" si="54"/>
        <v>44.947714292063239</v>
      </c>
      <c r="Y201" s="34">
        <f t="shared" si="55"/>
        <v>49.693889474922095</v>
      </c>
      <c r="AA201">
        <f t="shared" si="56"/>
        <v>0.47751108117519592</v>
      </c>
    </row>
    <row r="202" spans="1:28">
      <c r="A202" s="2">
        <v>42247</v>
      </c>
      <c r="B202" s="3">
        <v>3286.8421615600587</v>
      </c>
      <c r="C202" s="3">
        <v>10466.96703338623</v>
      </c>
      <c r="D202" s="4">
        <f t="shared" si="57"/>
        <v>31.402049429181329</v>
      </c>
      <c r="F202" s="2">
        <v>42247</v>
      </c>
      <c r="G202" s="3">
        <v>46180.347389221191</v>
      </c>
      <c r="H202" s="3">
        <v>1030534.9449081421</v>
      </c>
      <c r="I202" s="51">
        <f t="shared" si="58"/>
        <v>4.4812014980566754</v>
      </c>
      <c r="K202" s="2">
        <v>42247</v>
      </c>
      <c r="L202" s="34">
        <v>20.290929318944208</v>
      </c>
      <c r="M202" s="34">
        <v>70.226627744098948</v>
      </c>
      <c r="N202" s="34">
        <v>9.4824429369568435</v>
      </c>
      <c r="P202" s="49">
        <f t="shared" si="59"/>
        <v>31.402049429181329</v>
      </c>
      <c r="Q202" s="50">
        <f t="shared" si="60"/>
        <v>4.4812014980566754</v>
      </c>
      <c r="R202" s="50">
        <f t="shared" si="51"/>
        <v>0.47751108117519592</v>
      </c>
      <c r="S202" s="49">
        <f t="shared" si="61"/>
        <v>9.4824429369568435</v>
      </c>
      <c r="T202" s="49">
        <f t="shared" si="62"/>
        <v>20.290929318944208</v>
      </c>
      <c r="U202" s="34">
        <f t="shared" si="63"/>
        <v>0</v>
      </c>
      <c r="V202" s="48">
        <f t="shared" si="52"/>
        <v>39.68117040180779</v>
      </c>
      <c r="W202" s="34">
        <f t="shared" si="53"/>
        <v>41.334837865579956</v>
      </c>
      <c r="X202" s="34">
        <f t="shared" si="54"/>
        <v>44.484828716061344</v>
      </c>
      <c r="Y202" s="34">
        <f t="shared" si="55"/>
        <v>49.129382318409647</v>
      </c>
      <c r="AA202">
        <f t="shared" si="56"/>
        <v>0.47751108117519592</v>
      </c>
    </row>
    <row r="203" spans="1:28">
      <c r="A203" s="2">
        <v>42277</v>
      </c>
      <c r="B203" s="3">
        <v>4232.619097595215</v>
      </c>
      <c r="C203" s="3">
        <v>11897.109046936035</v>
      </c>
      <c r="D203" s="4">
        <f t="shared" si="57"/>
        <v>35.576870657374343</v>
      </c>
      <c r="F203" s="2">
        <v>42277</v>
      </c>
      <c r="G203" s="3">
        <v>48702.195091247559</v>
      </c>
      <c r="H203" s="3">
        <v>1054219.3319625854</v>
      </c>
      <c r="I203" s="51">
        <f t="shared" si="58"/>
        <v>4.6197402774412426</v>
      </c>
      <c r="K203" s="2">
        <v>42277</v>
      </c>
      <c r="L203" s="34">
        <v>20.049325151295701</v>
      </c>
      <c r="M203" s="34">
        <v>70.542852972037636</v>
      </c>
      <c r="N203" s="34">
        <v>9.4078218766666666</v>
      </c>
      <c r="P203" s="49">
        <f t="shared" si="59"/>
        <v>35.576870657374343</v>
      </c>
      <c r="Q203" s="50">
        <f t="shared" si="60"/>
        <v>4.6197402774412426</v>
      </c>
      <c r="R203" s="50">
        <f t="shared" si="51"/>
        <v>0.48121818753720802</v>
      </c>
      <c r="S203" s="49">
        <f t="shared" si="61"/>
        <v>9.4078218766666666</v>
      </c>
      <c r="T203" s="49">
        <f t="shared" si="62"/>
        <v>20.049325151295701</v>
      </c>
      <c r="U203" s="34">
        <f t="shared" si="63"/>
        <v>0</v>
      </c>
      <c r="V203" s="48">
        <f t="shared" si="52"/>
        <v>38.707370273653112</v>
      </c>
      <c r="W203" s="34">
        <f t="shared" si="53"/>
        <v>40.562827477513764</v>
      </c>
      <c r="X203" s="34">
        <f t="shared" si="54"/>
        <v>43.632894053322559</v>
      </c>
      <c r="Y203" s="34">
        <f t="shared" si="55"/>
        <v>48.495835776881499</v>
      </c>
      <c r="Z203">
        <v>0.48121818753720802</v>
      </c>
      <c r="AA203">
        <f t="shared" si="56"/>
        <v>0.48121818753720802</v>
      </c>
    </row>
    <row r="204" spans="1:28">
      <c r="A204" s="2">
        <v>42308</v>
      </c>
      <c r="B204" s="3">
        <v>4403.4248202514646</v>
      </c>
      <c r="C204" s="3">
        <v>12573.109046936035</v>
      </c>
      <c r="D204" s="4">
        <f t="shared" si="57"/>
        <v>35.022561275920403</v>
      </c>
      <c r="F204" s="2">
        <v>42308</v>
      </c>
      <c r="G204" s="3">
        <v>50097.371635437012</v>
      </c>
      <c r="H204" s="3">
        <v>1062711.262878418</v>
      </c>
      <c r="I204" s="51">
        <f t="shared" si="58"/>
        <v>4.7141094091489384</v>
      </c>
      <c r="K204" s="2">
        <v>42308</v>
      </c>
      <c r="L204" s="34">
        <v>19.720528491206693</v>
      </c>
      <c r="M204" s="34">
        <v>70.758774135419557</v>
      </c>
      <c r="N204" s="34">
        <v>9.5206973733737534</v>
      </c>
      <c r="P204" s="49">
        <f t="shared" si="59"/>
        <v>35.022561275920403</v>
      </c>
      <c r="Q204" s="50">
        <f t="shared" si="60"/>
        <v>4.7141094091489384</v>
      </c>
      <c r="R204" s="50">
        <f t="shared" si="51"/>
        <v>0.48121818753720802</v>
      </c>
      <c r="S204" s="49">
        <f t="shared" si="61"/>
        <v>9.5206973733737534</v>
      </c>
      <c r="T204" s="49">
        <f t="shared" si="62"/>
        <v>19.720528491206693</v>
      </c>
      <c r="U204" s="34">
        <f t="shared" si="63"/>
        <v>0</v>
      </c>
      <c r="V204" s="48">
        <f t="shared" si="52"/>
        <v>38.566435026670803</v>
      </c>
      <c r="W204" s="34">
        <f t="shared" si="53"/>
        <v>40.475621984012733</v>
      </c>
      <c r="X204" s="34">
        <f t="shared" si="54"/>
        <v>43.535614464770902</v>
      </c>
      <c r="Y204" s="34">
        <f t="shared" si="55"/>
        <v>48.377199494467327</v>
      </c>
      <c r="AA204">
        <f t="shared" si="56"/>
        <v>0.48121818753720802</v>
      </c>
    </row>
    <row r="205" spans="1:28">
      <c r="A205" s="2">
        <v>42338</v>
      </c>
      <c r="B205" s="3">
        <v>4944.210326843262</v>
      </c>
      <c r="C205" s="3">
        <v>14871.634010314941</v>
      </c>
      <c r="D205" s="4">
        <f t="shared" si="57"/>
        <v>33.245911803732966</v>
      </c>
      <c r="F205" s="2">
        <v>42338</v>
      </c>
      <c r="G205" s="3">
        <v>52783.876609802246</v>
      </c>
      <c r="H205" s="3">
        <v>1071583.1058959961</v>
      </c>
      <c r="I205" s="51">
        <f t="shared" si="58"/>
        <v>4.9257846936348821</v>
      </c>
      <c r="K205" s="2">
        <v>42338</v>
      </c>
      <c r="L205" s="34">
        <v>19.461241130721746</v>
      </c>
      <c r="M205" s="34">
        <v>71.330864722517788</v>
      </c>
      <c r="N205" s="34">
        <v>9.2078941467604558</v>
      </c>
      <c r="P205" s="49">
        <f t="shared" si="59"/>
        <v>33.245911803732966</v>
      </c>
      <c r="Q205" s="50">
        <f t="shared" si="60"/>
        <v>4.9257846936348821</v>
      </c>
      <c r="R205" s="50">
        <f t="shared" si="51"/>
        <v>0.48121818753720802</v>
      </c>
      <c r="S205" s="49">
        <f t="shared" si="61"/>
        <v>9.2078941467604558</v>
      </c>
      <c r="T205" s="49">
        <f t="shared" si="62"/>
        <v>19.461241130721746</v>
      </c>
      <c r="U205" s="34">
        <f t="shared" si="63"/>
        <v>0</v>
      </c>
      <c r="V205" s="48">
        <f t="shared" si="52"/>
        <v>38.527972505818809</v>
      </c>
      <c r="W205" s="34">
        <f t="shared" si="53"/>
        <v>40.28001514402672</v>
      </c>
      <c r="X205" s="34">
        <f t="shared" si="54"/>
        <v>43.31741086144504</v>
      </c>
      <c r="Y205" s="34">
        <f t="shared" si="55"/>
        <v>48.11109162237036</v>
      </c>
      <c r="AA205">
        <f t="shared" si="56"/>
        <v>0.48121818753720802</v>
      </c>
    </row>
    <row r="206" spans="1:28">
      <c r="A206" s="2">
        <v>42369</v>
      </c>
      <c r="B206" s="3">
        <v>6048.4389633178707</v>
      </c>
      <c r="C206" s="3">
        <v>18697.983016967773</v>
      </c>
      <c r="D206" s="4">
        <f t="shared" si="57"/>
        <v>32.348082452685517</v>
      </c>
      <c r="F206" s="2">
        <v>42369</v>
      </c>
      <c r="G206" s="3">
        <v>58174.662567138672</v>
      </c>
      <c r="H206" s="3">
        <v>1070381.3971176147</v>
      </c>
      <c r="I206" s="51">
        <f t="shared" si="58"/>
        <v>5.4349470874395598</v>
      </c>
      <c r="K206" s="2">
        <v>42369</v>
      </c>
      <c r="L206" s="34">
        <v>19.345524693623862</v>
      </c>
      <c r="M206" s="34">
        <v>71.119732833920239</v>
      </c>
      <c r="N206" s="34">
        <v>9.5347424724559016</v>
      </c>
      <c r="P206" s="49">
        <f t="shared" si="59"/>
        <v>32.348082452685517</v>
      </c>
      <c r="Q206" s="50">
        <f t="shared" si="60"/>
        <v>5.4349470874395598</v>
      </c>
      <c r="R206" s="50">
        <f t="shared" si="51"/>
        <v>0.48180358906618886</v>
      </c>
      <c r="S206" s="49">
        <f t="shared" si="61"/>
        <v>9.5347424724559016</v>
      </c>
      <c r="T206" s="49">
        <f t="shared" si="62"/>
        <v>19.345524693623862</v>
      </c>
      <c r="U206" s="34">
        <f t="shared" si="63"/>
        <v>0</v>
      </c>
      <c r="V206" s="48">
        <f t="shared" si="52"/>
        <v>37.766268039327528</v>
      </c>
      <c r="W206" s="34">
        <f t="shared" si="53"/>
        <v>39.707809360683271</v>
      </c>
      <c r="X206" s="34">
        <f t="shared" si="54"/>
        <v>42.680565284102414</v>
      </c>
      <c r="Y206" s="34">
        <f t="shared" si="55"/>
        <v>47.398454830530305</v>
      </c>
      <c r="Z206">
        <v>0.48180358906618886</v>
      </c>
      <c r="AA206">
        <f t="shared" ref="AA206:AA208" si="64">AVERAGE(Z204:Z206)</f>
        <v>0.48180358906618886</v>
      </c>
    </row>
    <row r="207" spans="1:28">
      <c r="A207" s="2">
        <v>42400</v>
      </c>
      <c r="B207" s="3">
        <v>6102.7897763061519</v>
      </c>
      <c r="C207" s="3">
        <v>21197.983016967773</v>
      </c>
      <c r="D207" s="4">
        <f t="shared" si="57"/>
        <v>28.789483279712119</v>
      </c>
      <c r="F207" s="2">
        <v>42400</v>
      </c>
      <c r="G207" s="3">
        <v>63075.576568603516</v>
      </c>
      <c r="H207" s="3">
        <v>1081034.7239761353</v>
      </c>
      <c r="I207" s="51">
        <f t="shared" si="58"/>
        <v>5.8347410281703365</v>
      </c>
      <c r="K207" s="2">
        <v>42400</v>
      </c>
      <c r="L207" s="34">
        <v>19.449337007668493</v>
      </c>
      <c r="M207" s="34">
        <v>70.905688829482088</v>
      </c>
      <c r="N207" s="34">
        <v>9.6449741628494277</v>
      </c>
      <c r="P207" s="49">
        <f t="shared" si="59"/>
        <v>28.789483279712119</v>
      </c>
      <c r="Q207" s="50">
        <f t="shared" si="60"/>
        <v>5.8347410281703365</v>
      </c>
      <c r="R207" s="50">
        <f t="shared" si="51"/>
        <v>0.48180358906618886</v>
      </c>
      <c r="S207" s="49">
        <f t="shared" si="61"/>
        <v>9.6449741628494277</v>
      </c>
      <c r="T207" s="49">
        <f t="shared" si="62"/>
        <v>19.449337007668493</v>
      </c>
      <c r="U207" s="34">
        <f t="shared" si="63"/>
        <v>0</v>
      </c>
      <c r="V207" s="48">
        <f t="shared" si="52"/>
        <v>37.349713201743086</v>
      </c>
      <c r="W207" s="34">
        <f t="shared" si="53"/>
        <v>39.338364105977135</v>
      </c>
      <c r="X207" s="34">
        <f t="shared" si="54"/>
        <v>42.268441220269665</v>
      </c>
      <c r="Y207" s="34">
        <f t="shared" si="55"/>
        <v>46.895853333603078</v>
      </c>
      <c r="AA207">
        <f t="shared" si="64"/>
        <v>0.48180358906618886</v>
      </c>
    </row>
    <row r="208" spans="1:28">
      <c r="A208" s="2">
        <v>42429</v>
      </c>
      <c r="B208" s="3">
        <v>6212.5976449584959</v>
      </c>
      <c r="C208" s="3">
        <v>21620.532012939453</v>
      </c>
      <c r="D208" s="4">
        <f t="shared" si="57"/>
        <v>28.734712176556904</v>
      </c>
      <c r="F208" s="2">
        <v>42429</v>
      </c>
      <c r="G208" s="3">
        <v>64512.496551513672</v>
      </c>
      <c r="H208" s="3">
        <v>1086612.6809387207</v>
      </c>
      <c r="I208" s="51">
        <f t="shared" si="58"/>
        <v>5.9370277637273263</v>
      </c>
      <c r="K208" s="2">
        <v>42429</v>
      </c>
      <c r="L208" s="34">
        <v>19.021508262983673</v>
      </c>
      <c r="M208" s="34">
        <v>71.712178792520092</v>
      </c>
      <c r="N208" s="34">
        <v>9.2663129444962333</v>
      </c>
      <c r="P208" s="49">
        <f t="shared" si="59"/>
        <v>28.734712176556904</v>
      </c>
      <c r="Q208" s="50">
        <f t="shared" si="60"/>
        <v>5.9370277637273263</v>
      </c>
      <c r="R208" s="50">
        <f t="shared" si="51"/>
        <v>0.48180358906618886</v>
      </c>
      <c r="S208" s="49">
        <f t="shared" si="61"/>
        <v>9.2663129444962333</v>
      </c>
      <c r="T208" s="49">
        <f t="shared" si="62"/>
        <v>19.021508262983673</v>
      </c>
      <c r="U208" s="34">
        <f t="shared" si="63"/>
        <v>0</v>
      </c>
      <c r="V208" s="48">
        <f t="shared" si="52"/>
        <v>37.442737579976509</v>
      </c>
      <c r="W208" s="34">
        <f t="shared" si="53"/>
        <v>39.243842040430479</v>
      </c>
      <c r="X208" s="34">
        <f t="shared" si="54"/>
        <v>42.162999839500173</v>
      </c>
      <c r="Y208" s="34">
        <f t="shared" si="55"/>
        <v>46.767263424729585</v>
      </c>
      <c r="AA208">
        <f t="shared" si="64"/>
        <v>0.48180358906618886</v>
      </c>
    </row>
    <row r="209" spans="1:32">
      <c r="A209" s="2">
        <v>42460</v>
      </c>
      <c r="B209" s="3">
        <v>6197.0976644897464</v>
      </c>
      <c r="C209" s="3">
        <v>21470.532012939453</v>
      </c>
      <c r="D209" s="4">
        <f t="shared" si="57"/>
        <v>28.863270182382983</v>
      </c>
      <c r="F209" s="2">
        <v>42460</v>
      </c>
      <c r="G209" s="3">
        <v>66663.459541320801</v>
      </c>
      <c r="H209" s="3">
        <v>1084478.3987197876</v>
      </c>
      <c r="I209" s="51">
        <f t="shared" si="58"/>
        <v>6.1470527785538316</v>
      </c>
      <c r="P209" s="49"/>
      <c r="Q209" s="50"/>
      <c r="R209" s="49"/>
      <c r="S209" s="49"/>
      <c r="T209" s="49"/>
      <c r="U209" s="34"/>
      <c r="V209" s="48"/>
      <c r="W209" s="48"/>
      <c r="X209" s="48"/>
      <c r="Y209" s="48"/>
    </row>
    <row r="210" spans="1:32">
      <c r="B210" s="3"/>
      <c r="C210" s="3"/>
      <c r="D210" s="4"/>
      <c r="G210" s="3"/>
      <c r="H210" s="3"/>
      <c r="I210" s="51"/>
      <c r="P210" s="49"/>
      <c r="Q210" s="58">
        <v>6</v>
      </c>
      <c r="R210" s="69">
        <v>0.48</v>
      </c>
      <c r="S210" s="57">
        <v>10</v>
      </c>
      <c r="T210" s="56"/>
      <c r="U210" s="55"/>
      <c r="V210" s="54">
        <f>$AB$213+$AC$213*Q210+$AD$213*S210+$AE$213*R210</f>
        <v>37.456185553141282</v>
      </c>
      <c r="W210" s="53">
        <f>$AB$214+$AC$214*Q210+$AE$214*R210</f>
        <v>39.498964551828294</v>
      </c>
      <c r="X210" s="52"/>
      <c r="Y210" s="52"/>
    </row>
    <row r="211" spans="1:32">
      <c r="B211" s="3"/>
      <c r="C211" s="3"/>
      <c r="D211" s="4"/>
      <c r="G211" s="3"/>
      <c r="H211" s="3"/>
      <c r="I211" s="51"/>
      <c r="P211" s="49"/>
      <c r="Q211" s="58">
        <v>6</v>
      </c>
      <c r="R211" s="69">
        <v>0.48</v>
      </c>
      <c r="S211" s="57"/>
      <c r="T211" s="56"/>
      <c r="U211" s="55"/>
      <c r="V211" s="54"/>
      <c r="W211" s="53">
        <f>$AB$217+$AC$217*Q211+$AE$217*R211</f>
        <v>38.684339399785728</v>
      </c>
      <c r="X211" s="48"/>
      <c r="Y211" s="48"/>
      <c r="AB211" t="s">
        <v>1134</v>
      </c>
      <c r="AC211" t="s">
        <v>1133</v>
      </c>
      <c r="AD211" t="s">
        <v>1132</v>
      </c>
      <c r="AE211" t="s">
        <v>1131</v>
      </c>
    </row>
    <row r="212" spans="1:32">
      <c r="B212" s="3"/>
      <c r="C212" s="3"/>
      <c r="D212" s="4"/>
      <c r="G212" s="3"/>
      <c r="H212" s="3"/>
      <c r="I212" s="51"/>
      <c r="P212" s="49"/>
      <c r="Q212" s="50"/>
      <c r="R212" s="49"/>
      <c r="S212" s="49"/>
      <c r="T212" s="49"/>
      <c r="U212" s="34"/>
      <c r="V212" s="48"/>
      <c r="W212" s="48"/>
      <c r="X212" s="48"/>
      <c r="Y212" s="48"/>
      <c r="AB212" s="36"/>
      <c r="AC212" s="36"/>
      <c r="AD212" s="36"/>
    </row>
    <row r="213" spans="1:32" ht="13.5" thickBot="1">
      <c r="B213" s="3"/>
      <c r="C213" s="3"/>
      <c r="D213" s="4"/>
      <c r="G213" s="3"/>
      <c r="H213" s="3"/>
      <c r="I213" s="51"/>
      <c r="P213" s="49"/>
      <c r="Q213" s="50"/>
      <c r="R213" s="49"/>
      <c r="S213" s="49"/>
      <c r="T213" s="49"/>
      <c r="U213" s="34"/>
      <c r="V213" s="48"/>
      <c r="W213" s="48"/>
      <c r="X213" s="48"/>
      <c r="Y213" s="48"/>
      <c r="AB213" s="36">
        <v>162.36679298869444</v>
      </c>
      <c r="AC213" s="36">
        <v>-0.90666043352425429</v>
      </c>
      <c r="AD213" s="47">
        <v>-0.49058024755004442</v>
      </c>
      <c r="AE213" s="46">
        <v>-238.67675491438996</v>
      </c>
      <c r="AF213" t="s">
        <v>1130</v>
      </c>
    </row>
    <row r="214" spans="1:32">
      <c r="AB214">
        <v>128.4277638863494</v>
      </c>
      <c r="AC214">
        <v>-0.92408917961796511</v>
      </c>
      <c r="AE214">
        <v>-173.71721720169441</v>
      </c>
      <c r="AF214" t="s">
        <v>1279</v>
      </c>
    </row>
    <row r="215" spans="1:32">
      <c r="AB215">
        <v>140.44614623949619</v>
      </c>
      <c r="AC215">
        <v>-1.0308411955404391</v>
      </c>
      <c r="AE215">
        <v>-191.28751983916305</v>
      </c>
    </row>
    <row r="216" spans="1:32">
      <c r="AB216">
        <v>113.93580857519079</v>
      </c>
      <c r="AC216">
        <v>-1.2571513615452179</v>
      </c>
      <c r="AE216">
        <v>-123.91938119323048</v>
      </c>
    </row>
    <row r="217" spans="1:32">
      <c r="AB217">
        <v>133.69690348021743</v>
      </c>
      <c r="AC217">
        <v>-0.88125217094418262</v>
      </c>
      <c r="AE217">
        <v>-186.92718969743041</v>
      </c>
      <c r="AF217" t="s">
        <v>1278</v>
      </c>
    </row>
  </sheetData>
  <mergeCells count="2">
    <mergeCell ref="A1:D1"/>
    <mergeCell ref="F1:I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F216"/>
  <sheetViews>
    <sheetView zoomScale="85" zoomScaleNormal="85" workbookViewId="0">
      <pane ySplit="2" topLeftCell="A170" activePane="bottomLeft" state="frozen"/>
      <selection activeCell="AA207" sqref="AA207"/>
      <selection pane="bottomLeft" activeCell="K2" sqref="K2:N2"/>
    </sheetView>
  </sheetViews>
  <sheetFormatPr defaultRowHeight="12.75"/>
  <cols>
    <col min="1" max="1" width="10.28515625" style="2" bestFit="1" customWidth="1"/>
    <col min="5" max="5" width="2.85546875" customWidth="1"/>
    <col min="6" max="6" width="10.28515625" style="2" bestFit="1" customWidth="1"/>
    <col min="10" max="10" width="1.85546875" customWidth="1"/>
    <col min="11" max="11" width="10.28515625" style="2" bestFit="1" customWidth="1"/>
    <col min="12" max="14" width="9.140625" style="34"/>
    <col min="15" max="15" width="2.140625" customWidth="1"/>
    <col min="16" max="19" width="5.7109375" customWidth="1"/>
    <col min="20" max="20" width="8.85546875" hidden="1" customWidth="1"/>
    <col min="26" max="26" width="5.140625" customWidth="1"/>
    <col min="27" max="27" width="6.5703125" customWidth="1"/>
  </cols>
  <sheetData>
    <row r="1" spans="1:27">
      <c r="A1" s="117" t="s">
        <v>1126</v>
      </c>
      <c r="B1" s="117"/>
      <c r="C1" s="117"/>
      <c r="D1" s="117"/>
      <c r="F1" s="117" t="s">
        <v>1148</v>
      </c>
      <c r="G1" s="117"/>
      <c r="H1" s="117"/>
      <c r="I1" s="117"/>
    </row>
    <row r="2" spans="1:27" ht="15">
      <c r="A2" s="5" t="s">
        <v>1118</v>
      </c>
      <c r="B2" s="1" t="s">
        <v>0</v>
      </c>
      <c r="C2" s="6" t="s">
        <v>1117</v>
      </c>
      <c r="D2" s="7" t="s">
        <v>1147</v>
      </c>
      <c r="F2" s="5" t="s">
        <v>1118</v>
      </c>
      <c r="G2" s="1" t="s">
        <v>1146</v>
      </c>
      <c r="H2" s="6" t="s">
        <v>28</v>
      </c>
      <c r="I2" s="7" t="s">
        <v>1122</v>
      </c>
      <c r="K2" s="44" t="s">
        <v>1145</v>
      </c>
      <c r="L2" s="65" t="s">
        <v>1144</v>
      </c>
      <c r="M2" s="65" t="s">
        <v>1143</v>
      </c>
      <c r="N2" s="65" t="s">
        <v>1116</v>
      </c>
      <c r="O2" s="64"/>
      <c r="P2" s="62" t="s">
        <v>1142</v>
      </c>
      <c r="Q2" s="62" t="s">
        <v>1133</v>
      </c>
      <c r="R2" s="62" t="s">
        <v>1131</v>
      </c>
      <c r="S2" s="62" t="s">
        <v>1141</v>
      </c>
      <c r="T2" s="62" t="s">
        <v>1140</v>
      </c>
      <c r="U2" s="62" t="s">
        <v>1139</v>
      </c>
      <c r="V2" s="62" t="s">
        <v>1138</v>
      </c>
      <c r="W2" s="62" t="s">
        <v>1137</v>
      </c>
      <c r="X2" s="63"/>
      <c r="Y2" s="63"/>
      <c r="AA2" s="62" t="s">
        <v>1136</v>
      </c>
    </row>
    <row r="3" spans="1:27">
      <c r="A3" s="2">
        <v>36191</v>
      </c>
      <c r="B3" s="3">
        <v>2212.8419970703126</v>
      </c>
      <c r="C3" s="3">
        <v>3751.9999847412109</v>
      </c>
      <c r="D3" s="4">
        <f t="shared" ref="D3:D66" si="0">B3/C3*100</f>
        <v>58.977665406972015</v>
      </c>
      <c r="F3" s="2">
        <v>36191</v>
      </c>
      <c r="G3" s="3">
        <v>6448.2699622511864</v>
      </c>
      <c r="H3" s="3">
        <v>172643.40009307861</v>
      </c>
      <c r="I3" s="51">
        <f t="shared" ref="I3:I66" si="1">G3/H3*100</f>
        <v>3.7350225718299566</v>
      </c>
      <c r="K3" s="2">
        <v>36191</v>
      </c>
      <c r="L3" s="34">
        <v>0.10971770528787775</v>
      </c>
      <c r="M3" s="34">
        <v>1.7411436480019205</v>
      </c>
      <c r="N3" s="34">
        <v>0.16693451173084251</v>
      </c>
      <c r="P3" s="49">
        <f t="shared" ref="P3:P66" si="2">D3</f>
        <v>58.977665406972015</v>
      </c>
      <c r="Q3" s="50">
        <f t="shared" ref="Q3:Q66" si="3">I3</f>
        <v>3.7350225718299566</v>
      </c>
      <c r="R3" s="49"/>
      <c r="S3" s="49">
        <f t="shared" ref="S3:S66" si="4">N3</f>
        <v>0.16693451173084251</v>
      </c>
      <c r="T3" s="49">
        <f t="shared" ref="T3:T66" si="5">L3</f>
        <v>0.10971770528787775</v>
      </c>
      <c r="U3" s="34">
        <f t="shared" ref="U3:U66" si="6">$AB$212+$AC$212*Q3+$AD$212*S3</f>
        <v>44.361763952231222</v>
      </c>
      <c r="V3" s="48"/>
      <c r="W3" s="48"/>
      <c r="X3" s="48"/>
      <c r="Y3" s="48"/>
    </row>
    <row r="4" spans="1:27">
      <c r="A4" s="2">
        <v>36219</v>
      </c>
      <c r="B4" s="3">
        <v>2235.3419970703126</v>
      </c>
      <c r="C4" s="3">
        <v>3901.9999847412109</v>
      </c>
      <c r="D4" s="4">
        <f t="shared" si="0"/>
        <v>57.287083695838746</v>
      </c>
      <c r="F4" s="2">
        <v>36219</v>
      </c>
      <c r="G4" s="3">
        <v>6725.4699591994286</v>
      </c>
      <c r="H4" s="3">
        <v>178308.40010070801</v>
      </c>
      <c r="I4" s="51">
        <f t="shared" si="1"/>
        <v>3.7718189134112046</v>
      </c>
      <c r="K4" s="2">
        <v>36219</v>
      </c>
      <c r="L4" s="34">
        <v>0.10805295821341937</v>
      </c>
      <c r="M4" s="34">
        <v>1.7953683714319113</v>
      </c>
      <c r="N4" s="34">
        <v>0.16440161387902461</v>
      </c>
      <c r="P4" s="49">
        <f t="shared" si="2"/>
        <v>57.287083695838746</v>
      </c>
      <c r="Q4" s="50">
        <f t="shared" si="3"/>
        <v>3.7718189134112046</v>
      </c>
      <c r="R4" s="49"/>
      <c r="S4" s="49">
        <f t="shared" si="4"/>
        <v>0.16440161387902461</v>
      </c>
      <c r="T4" s="49">
        <f t="shared" si="5"/>
        <v>0.10805295821341937</v>
      </c>
      <c r="U4" s="34">
        <f t="shared" si="6"/>
        <v>44.313158337189009</v>
      </c>
      <c r="V4" s="48"/>
      <c r="W4" s="48"/>
      <c r="X4" s="48"/>
      <c r="Y4" s="48"/>
    </row>
    <row r="5" spans="1:27">
      <c r="A5" s="2">
        <v>36250</v>
      </c>
      <c r="B5" s="3">
        <v>1719.3419970703126</v>
      </c>
      <c r="C5" s="3">
        <v>3551.9999847412109</v>
      </c>
      <c r="D5" s="4">
        <f t="shared" si="0"/>
        <v>48.404898774107942</v>
      </c>
      <c r="F5" s="2">
        <v>36250</v>
      </c>
      <c r="G5" s="3">
        <v>5703.0599860548973</v>
      </c>
      <c r="H5" s="3">
        <v>179224.80004882813</v>
      </c>
      <c r="I5" s="51">
        <f t="shared" si="1"/>
        <v>3.1820707761990259</v>
      </c>
      <c r="K5" s="2">
        <v>36250</v>
      </c>
      <c r="L5" s="34">
        <v>0.10706718621080233</v>
      </c>
      <c r="M5" s="34">
        <v>1.778247942015269</v>
      </c>
      <c r="N5" s="34">
        <v>0.22398993451147714</v>
      </c>
      <c r="P5" s="49">
        <f t="shared" si="2"/>
        <v>48.404898774107942</v>
      </c>
      <c r="Q5" s="50">
        <f t="shared" si="3"/>
        <v>3.1820707761990259</v>
      </c>
      <c r="R5" s="49"/>
      <c r="S5" s="49">
        <f t="shared" si="4"/>
        <v>0.22398993451147714</v>
      </c>
      <c r="T5" s="49">
        <f t="shared" si="5"/>
        <v>0.10706718621080233</v>
      </c>
      <c r="U5" s="34">
        <f t="shared" si="6"/>
        <v>45.104168430603316</v>
      </c>
      <c r="V5" s="48"/>
      <c r="W5" s="48"/>
      <c r="X5" s="48"/>
      <c r="Y5" s="48"/>
    </row>
    <row r="6" spans="1:27">
      <c r="A6" s="2">
        <v>36280</v>
      </c>
      <c r="B6" s="3">
        <v>1805.3419970703126</v>
      </c>
      <c r="C6" s="3">
        <v>3776.9999847412109</v>
      </c>
      <c r="D6" s="4">
        <f t="shared" si="0"/>
        <v>47.798305649027142</v>
      </c>
      <c r="F6" s="2">
        <v>36280</v>
      </c>
      <c r="G6" s="3">
        <v>6018.3499860465527</v>
      </c>
      <c r="H6" s="3">
        <v>180435.80002593994</v>
      </c>
      <c r="I6" s="51">
        <f t="shared" si="1"/>
        <v>3.3354522689961406</v>
      </c>
      <c r="K6" s="2">
        <v>36280</v>
      </c>
      <c r="L6" s="34">
        <v>0.10508379495016967</v>
      </c>
      <c r="M6" s="34">
        <v>1.9742763285624416</v>
      </c>
      <c r="N6" s="34">
        <v>0.21984058031340334</v>
      </c>
      <c r="P6" s="49">
        <f t="shared" si="2"/>
        <v>47.798305649027142</v>
      </c>
      <c r="Q6" s="50">
        <f t="shared" si="3"/>
        <v>3.3354522689961406</v>
      </c>
      <c r="R6" s="49"/>
      <c r="S6" s="49">
        <f t="shared" si="4"/>
        <v>0.21984058031340334</v>
      </c>
      <c r="T6" s="49">
        <f t="shared" si="5"/>
        <v>0.10508379495016967</v>
      </c>
      <c r="U6" s="34">
        <f t="shared" si="6"/>
        <v>44.905607275603536</v>
      </c>
      <c r="V6" s="48"/>
      <c r="W6" s="48"/>
      <c r="X6" s="48"/>
      <c r="Y6" s="48"/>
    </row>
    <row r="7" spans="1:27">
      <c r="A7" s="2">
        <v>36311</v>
      </c>
      <c r="B7" s="3">
        <v>1778.0775000000001</v>
      </c>
      <c r="C7" s="3">
        <v>3887.0999908447266</v>
      </c>
      <c r="D7" s="4">
        <f t="shared" si="0"/>
        <v>45.743034760821693</v>
      </c>
      <c r="F7" s="2">
        <v>36311</v>
      </c>
      <c r="G7" s="3">
        <v>6404.9099836051464</v>
      </c>
      <c r="H7" s="3">
        <v>177800.00003051758</v>
      </c>
      <c r="I7" s="51">
        <f t="shared" si="1"/>
        <v>3.6023115762124904</v>
      </c>
      <c r="K7" s="2">
        <v>36311</v>
      </c>
      <c r="L7" s="34">
        <v>0.10443356892577585</v>
      </c>
      <c r="M7" s="34">
        <v>2.0649861760039578</v>
      </c>
      <c r="N7" s="34">
        <v>0.21848027479145871</v>
      </c>
      <c r="P7" s="49">
        <f t="shared" si="2"/>
        <v>45.743034760821693</v>
      </c>
      <c r="Q7" s="50">
        <f t="shared" si="3"/>
        <v>3.6023115762124904</v>
      </c>
      <c r="R7" s="49"/>
      <c r="S7" s="49">
        <f t="shared" si="4"/>
        <v>0.21848027479145871</v>
      </c>
      <c r="T7" s="49">
        <f t="shared" si="5"/>
        <v>0.10443356892577585</v>
      </c>
      <c r="U7" s="34">
        <f t="shared" si="6"/>
        <v>44.563841433575639</v>
      </c>
      <c r="V7" s="48"/>
      <c r="W7" s="48"/>
      <c r="X7" s="48"/>
      <c r="Y7" s="48"/>
    </row>
    <row r="8" spans="1:27">
      <c r="A8" s="2">
        <v>36341</v>
      </c>
      <c r="B8" s="3">
        <v>2179.1809960937499</v>
      </c>
      <c r="C8" s="3">
        <v>4377.7999877929688</v>
      </c>
      <c r="D8" s="4">
        <f t="shared" si="0"/>
        <v>49.777993562295329</v>
      </c>
      <c r="F8" s="2">
        <v>36341</v>
      </c>
      <c r="G8" s="3">
        <v>7544.6399802863598</v>
      </c>
      <c r="H8" s="3">
        <v>175430.70002746582</v>
      </c>
      <c r="I8" s="51">
        <f t="shared" si="1"/>
        <v>4.3006383598225142</v>
      </c>
      <c r="K8" s="2">
        <v>36341</v>
      </c>
      <c r="L8" s="34">
        <v>0.10397347962400691</v>
      </c>
      <c r="M8" s="34">
        <v>2.3509258488370746</v>
      </c>
      <c r="N8" s="34">
        <v>0.15819472352661365</v>
      </c>
      <c r="P8" s="49">
        <f t="shared" si="2"/>
        <v>49.777993562295329</v>
      </c>
      <c r="Q8" s="50">
        <f t="shared" si="3"/>
        <v>4.3006383598225142</v>
      </c>
      <c r="R8" s="49"/>
      <c r="S8" s="49">
        <f t="shared" si="4"/>
        <v>0.15819472352661365</v>
      </c>
      <c r="T8" s="49">
        <f t="shared" si="5"/>
        <v>0.10397347962400691</v>
      </c>
      <c r="U8" s="34">
        <f t="shared" si="6"/>
        <v>43.633684266989839</v>
      </c>
      <c r="V8" s="48"/>
      <c r="W8" s="48"/>
      <c r="X8" s="48"/>
      <c r="Y8" s="48"/>
    </row>
    <row r="9" spans="1:27">
      <c r="A9" s="2">
        <v>36372</v>
      </c>
      <c r="B9" s="3">
        <v>2087.3059960937499</v>
      </c>
      <c r="C9" s="3">
        <v>4255.2999877929688</v>
      </c>
      <c r="D9" s="4">
        <f t="shared" si="0"/>
        <v>49.051911782519028</v>
      </c>
      <c r="F9" s="2">
        <v>36372</v>
      </c>
      <c r="G9" s="3">
        <v>7123.4799766242504</v>
      </c>
      <c r="H9" s="3">
        <v>174029.99999237061</v>
      </c>
      <c r="I9" s="51">
        <f t="shared" si="1"/>
        <v>4.0932482772720453</v>
      </c>
      <c r="K9" s="2">
        <v>36372</v>
      </c>
      <c r="L9" s="34">
        <v>0.1008705411511405</v>
      </c>
      <c r="M9" s="34">
        <v>2.4778317577328606</v>
      </c>
      <c r="N9" s="34">
        <v>0.15347363026696426</v>
      </c>
      <c r="P9" s="49">
        <f t="shared" si="2"/>
        <v>49.051911782519028</v>
      </c>
      <c r="Q9" s="50">
        <f t="shared" si="3"/>
        <v>4.0932482772720453</v>
      </c>
      <c r="R9" s="49"/>
      <c r="S9" s="49">
        <f t="shared" si="4"/>
        <v>0.15347363026696426</v>
      </c>
      <c r="T9" s="49">
        <f t="shared" si="5"/>
        <v>0.1008705411511405</v>
      </c>
      <c r="U9" s="34">
        <f t="shared" si="6"/>
        <v>43.895640121092597</v>
      </c>
      <c r="V9" s="48"/>
      <c r="W9" s="48"/>
      <c r="X9" s="48"/>
      <c r="Y9" s="48"/>
    </row>
    <row r="10" spans="1:27">
      <c r="A10" s="2">
        <v>36403</v>
      </c>
      <c r="B10" s="3">
        <v>2087.3059960937499</v>
      </c>
      <c r="C10" s="3">
        <v>4255.2999877929688</v>
      </c>
      <c r="D10" s="4">
        <f t="shared" si="0"/>
        <v>49.051911782519028</v>
      </c>
      <c r="F10" s="2">
        <v>36403</v>
      </c>
      <c r="G10" s="3">
        <v>7323.4799766242504</v>
      </c>
      <c r="H10" s="3">
        <v>172237.60001373291</v>
      </c>
      <c r="I10" s="51">
        <f t="shared" si="1"/>
        <v>4.2519635526971644</v>
      </c>
      <c r="K10" s="2">
        <v>36403</v>
      </c>
      <c r="L10" s="34">
        <v>9.9705363230613922E-2</v>
      </c>
      <c r="M10" s="34">
        <v>2.4473647119829862</v>
      </c>
      <c r="N10" s="34">
        <v>0.15170082243497113</v>
      </c>
      <c r="P10" s="49">
        <f t="shared" si="2"/>
        <v>49.051911782519028</v>
      </c>
      <c r="Q10" s="50">
        <f t="shared" si="3"/>
        <v>4.2519635526971644</v>
      </c>
      <c r="R10" s="49"/>
      <c r="S10" s="49">
        <f t="shared" si="4"/>
        <v>0.15170082243497113</v>
      </c>
      <c r="T10" s="49">
        <f t="shared" si="5"/>
        <v>9.9705363230613922E-2</v>
      </c>
      <c r="U10" s="34">
        <f t="shared" si="6"/>
        <v>43.691765541435494</v>
      </c>
      <c r="V10" s="48"/>
      <c r="W10" s="48"/>
      <c r="X10" s="48"/>
      <c r="Y10" s="48"/>
    </row>
    <row r="11" spans="1:27">
      <c r="A11" s="2">
        <v>36433</v>
      </c>
      <c r="B11" s="3">
        <v>2056.4559960937499</v>
      </c>
      <c r="C11" s="3">
        <v>4590.2999877929688</v>
      </c>
      <c r="D11" s="4">
        <f t="shared" si="0"/>
        <v>44.800034890148879</v>
      </c>
      <c r="F11" s="2">
        <v>36433</v>
      </c>
      <c r="G11" s="3">
        <v>7636.8899764716625</v>
      </c>
      <c r="H11" s="3">
        <v>172320.29996490479</v>
      </c>
      <c r="I11" s="51">
        <f t="shared" si="1"/>
        <v>4.4317993747846378</v>
      </c>
      <c r="K11" s="2">
        <v>36433</v>
      </c>
      <c r="L11" s="34">
        <v>9.6749942624360527E-2</v>
      </c>
      <c r="M11" s="34">
        <v>2.4249061676730945</v>
      </c>
      <c r="N11" s="34">
        <v>0.11040313222196806</v>
      </c>
      <c r="P11" s="49">
        <f t="shared" si="2"/>
        <v>44.800034890148879</v>
      </c>
      <c r="Q11" s="50">
        <f t="shared" si="3"/>
        <v>4.4317993747846378</v>
      </c>
      <c r="R11" s="49"/>
      <c r="S11" s="49">
        <f t="shared" si="4"/>
        <v>0.11040313222196806</v>
      </c>
      <c r="T11" s="49">
        <f t="shared" si="5"/>
        <v>9.6749942624360527E-2</v>
      </c>
      <c r="U11" s="34">
        <f t="shared" si="6"/>
        <v>43.435956947774699</v>
      </c>
      <c r="V11" s="48"/>
      <c r="W11" s="48"/>
      <c r="X11" s="48"/>
      <c r="Y11" s="48"/>
    </row>
    <row r="12" spans="1:27">
      <c r="A12" s="2">
        <v>36464</v>
      </c>
      <c r="B12" s="3">
        <v>2235.0809960937499</v>
      </c>
      <c r="C12" s="3">
        <v>5015.2999877929688</v>
      </c>
      <c r="D12" s="4">
        <f t="shared" si="0"/>
        <v>44.565250364561322</v>
      </c>
      <c r="F12" s="2">
        <v>36464</v>
      </c>
      <c r="G12" s="3">
        <v>8361.8899764716625</v>
      </c>
      <c r="H12" s="3">
        <v>176607.19994354248</v>
      </c>
      <c r="I12" s="51">
        <f t="shared" si="1"/>
        <v>4.7347390022291158</v>
      </c>
      <c r="K12" s="2">
        <v>36464</v>
      </c>
      <c r="L12" s="34">
        <v>9.2432656022381529E-2</v>
      </c>
      <c r="M12" s="34">
        <v>2.930325870670238</v>
      </c>
      <c r="N12" s="34">
        <v>0.1406354631697351</v>
      </c>
      <c r="P12" s="49">
        <f t="shared" si="2"/>
        <v>44.565250364561322</v>
      </c>
      <c r="Q12" s="50">
        <f t="shared" si="3"/>
        <v>4.7347390022291158</v>
      </c>
      <c r="R12" s="49"/>
      <c r="S12" s="49">
        <f t="shared" si="4"/>
        <v>0.1406354631697351</v>
      </c>
      <c r="T12" s="49">
        <f t="shared" si="5"/>
        <v>9.2432656022381529E-2</v>
      </c>
      <c r="U12" s="34">
        <f t="shared" si="6"/>
        <v>43.068044427910991</v>
      </c>
      <c r="V12" s="48"/>
      <c r="W12" s="48"/>
      <c r="X12" s="48"/>
      <c r="Y12" s="48"/>
    </row>
    <row r="13" spans="1:27">
      <c r="A13" s="2">
        <v>36494</v>
      </c>
      <c r="B13" s="3">
        <v>2235.0809960937499</v>
      </c>
      <c r="C13" s="3">
        <v>5015.2999877929688</v>
      </c>
      <c r="D13" s="4">
        <f t="shared" si="0"/>
        <v>44.565250364561322</v>
      </c>
      <c r="F13" s="2">
        <v>36494</v>
      </c>
      <c r="G13" s="3">
        <v>8491.8899764716625</v>
      </c>
      <c r="H13" s="3">
        <v>181698.49993133545</v>
      </c>
      <c r="I13" s="51">
        <f t="shared" si="1"/>
        <v>4.6736158964882923</v>
      </c>
      <c r="K13" s="2">
        <v>36494</v>
      </c>
      <c r="L13" s="34">
        <v>9.1458698635818472E-2</v>
      </c>
      <c r="M13" s="34">
        <v>2.9329274619058978</v>
      </c>
      <c r="N13" s="34">
        <v>0.13915359567764751</v>
      </c>
      <c r="P13" s="49">
        <f t="shared" si="2"/>
        <v>44.565250364561322</v>
      </c>
      <c r="Q13" s="50">
        <f t="shared" si="3"/>
        <v>4.6736158964882923</v>
      </c>
      <c r="R13" s="50">
        <f t="shared" ref="R13:R44" si="7">AA13</f>
        <v>0</v>
      </c>
      <c r="S13" s="49">
        <f t="shared" si="4"/>
        <v>0.13915359567764751</v>
      </c>
      <c r="T13" s="49">
        <f t="shared" si="5"/>
        <v>9.1458698635818472E-2</v>
      </c>
      <c r="U13" s="34">
        <f t="shared" si="6"/>
        <v>43.145192349412106</v>
      </c>
      <c r="V13" s="48"/>
      <c r="W13" s="48"/>
      <c r="X13" s="48"/>
      <c r="Y13" s="48"/>
    </row>
    <row r="14" spans="1:27">
      <c r="A14" s="2">
        <v>36525</v>
      </c>
      <c r="B14" s="3">
        <v>2235.0809960937499</v>
      </c>
      <c r="C14" s="3">
        <v>5015.2999877929688</v>
      </c>
      <c r="D14" s="4">
        <f t="shared" si="0"/>
        <v>44.565250364561322</v>
      </c>
      <c r="F14" s="2">
        <v>36525</v>
      </c>
      <c r="G14" s="3">
        <v>8773.5999756157398</v>
      </c>
      <c r="H14" s="3">
        <v>184146.01693725586</v>
      </c>
      <c r="I14" s="51">
        <f t="shared" si="1"/>
        <v>4.764479906510914</v>
      </c>
      <c r="K14" s="2">
        <v>36525</v>
      </c>
      <c r="L14" s="34">
        <v>9.0924496492043136E-2</v>
      </c>
      <c r="M14" s="34">
        <v>2.9150923396636306</v>
      </c>
      <c r="N14" s="34">
        <v>0.13834081187212841</v>
      </c>
      <c r="P14" s="49">
        <f t="shared" si="2"/>
        <v>44.565250364561322</v>
      </c>
      <c r="Q14" s="50">
        <f t="shared" si="3"/>
        <v>4.764479906510914</v>
      </c>
      <c r="R14" s="50">
        <f t="shared" si="7"/>
        <v>0.49082585037765514</v>
      </c>
      <c r="S14" s="49">
        <f t="shared" si="4"/>
        <v>0.13834081187212841</v>
      </c>
      <c r="T14" s="49">
        <f t="shared" si="5"/>
        <v>9.0924496492043136E-2</v>
      </c>
      <c r="U14" s="34">
        <f t="shared" si="6"/>
        <v>43.028602393451038</v>
      </c>
      <c r="V14" s="48">
        <f t="shared" ref="V14:V45" si="8">$AB$213+$AC$213*Q14+$AD$213*S14+$AE$213*R14</f>
        <v>41.187538243277118</v>
      </c>
      <c r="W14" s="34">
        <f t="shared" ref="W14:W45" si="9">$AB$214+$AC$214*Q14+$AE$214*R14</f>
        <v>39.099326501558949</v>
      </c>
      <c r="X14" s="34">
        <f t="shared" ref="X14:X45" si="10">$AB$215+$AC$215*Q14+$AE$215*R14</f>
        <v>41.645864484850293</v>
      </c>
      <c r="Y14" s="34">
        <f t="shared" ref="Y14:Y45" si="11">$AB$216+$AC$216*Q14+$AE$216*R14</f>
        <v>47.123300521225609</v>
      </c>
      <c r="Z14">
        <v>0.49082585037765514</v>
      </c>
      <c r="AA14">
        <f t="shared" ref="AA14:AA45" si="12">AVERAGE(Z12:Z14)</f>
        <v>0.49082585037765514</v>
      </c>
    </row>
    <row r="15" spans="1:27">
      <c r="A15" s="2">
        <v>36556</v>
      </c>
      <c r="B15" s="3">
        <v>2236.0809960937499</v>
      </c>
      <c r="C15" s="3">
        <v>5265.2999877929688</v>
      </c>
      <c r="D15" s="4">
        <f t="shared" si="0"/>
        <v>42.468254444720401</v>
      </c>
      <c r="F15" s="2">
        <v>36556</v>
      </c>
      <c r="G15" s="3">
        <v>10865.889969825745</v>
      </c>
      <c r="H15" s="3">
        <v>191372.18291473389</v>
      </c>
      <c r="I15" s="51">
        <f t="shared" si="1"/>
        <v>5.6778836946574707</v>
      </c>
      <c r="K15" s="2">
        <v>36556</v>
      </c>
      <c r="L15" s="34">
        <v>9.0888063772928879E-2</v>
      </c>
      <c r="M15" s="34">
        <v>2.8653788553473691</v>
      </c>
      <c r="N15" s="34">
        <v>0.1382853798143725</v>
      </c>
      <c r="P15" s="49">
        <f t="shared" si="2"/>
        <v>42.468254444720401</v>
      </c>
      <c r="Q15" s="50">
        <f t="shared" si="3"/>
        <v>5.6778836946574707</v>
      </c>
      <c r="R15" s="50">
        <f t="shared" si="7"/>
        <v>0.49082585037765514</v>
      </c>
      <c r="S15" s="49">
        <f t="shared" si="4"/>
        <v>0.1382853798143725</v>
      </c>
      <c r="T15" s="49">
        <f t="shared" si="5"/>
        <v>9.0888063772928879E-2</v>
      </c>
      <c r="U15" s="34">
        <f t="shared" si="6"/>
        <v>41.861713620245901</v>
      </c>
      <c r="V15" s="48">
        <f t="shared" si="8"/>
        <v>40.389376551668306</v>
      </c>
      <c r="W15" s="34">
        <f t="shared" si="9"/>
        <v>38.285080791193735</v>
      </c>
      <c r="X15" s="34">
        <f t="shared" si="10"/>
        <v>40.704290231866125</v>
      </c>
      <c r="Y15" s="34">
        <f t="shared" si="11"/>
        <v>45.975013705316606</v>
      </c>
      <c r="AA15">
        <f t="shared" si="12"/>
        <v>0.49082585037765514</v>
      </c>
    </row>
    <row r="16" spans="1:27">
      <c r="A16" s="2">
        <v>36585</v>
      </c>
      <c r="B16" s="3">
        <v>2122.448994140625</v>
      </c>
      <c r="C16" s="3">
        <v>5252.1999816894531</v>
      </c>
      <c r="D16" s="4">
        <f t="shared" si="0"/>
        <v>40.410666035947585</v>
      </c>
      <c r="F16" s="2">
        <v>36585</v>
      </c>
      <c r="G16" s="3">
        <v>13303.839997291565</v>
      </c>
      <c r="H16" s="3">
        <v>200036.09886550903</v>
      </c>
      <c r="I16" s="51">
        <f t="shared" si="1"/>
        <v>6.6507195814872304</v>
      </c>
      <c r="K16" s="2">
        <v>36585</v>
      </c>
      <c r="L16" s="34">
        <v>8.7793788494406055E-2</v>
      </c>
      <c r="M16" s="34">
        <v>2.8645911632597754</v>
      </c>
      <c r="N16" s="34">
        <v>0.13357746752778463</v>
      </c>
      <c r="P16" s="49">
        <f t="shared" si="2"/>
        <v>40.410666035947585</v>
      </c>
      <c r="Q16" s="50">
        <f t="shared" si="3"/>
        <v>6.6507195814872304</v>
      </c>
      <c r="R16" s="50">
        <f t="shared" si="7"/>
        <v>0.49082585037765514</v>
      </c>
      <c r="S16" s="49">
        <f t="shared" si="4"/>
        <v>0.13357746752778463</v>
      </c>
      <c r="T16" s="49">
        <f t="shared" si="5"/>
        <v>8.7793788494406055E-2</v>
      </c>
      <c r="U16" s="34">
        <f t="shared" si="6"/>
        <v>40.615964395934242</v>
      </c>
      <c r="V16" s="48">
        <f t="shared" si="8"/>
        <v>39.541581463020435</v>
      </c>
      <c r="W16" s="34">
        <f t="shared" si="9"/>
        <v>37.417854863274357</v>
      </c>
      <c r="X16" s="34">
        <f t="shared" si="10"/>
        <v>39.701450923221913</v>
      </c>
      <c r="Y16" s="34">
        <f t="shared" si="11"/>
        <v>44.752011745628515</v>
      </c>
      <c r="AA16">
        <f t="shared" si="12"/>
        <v>0.49082585037765514</v>
      </c>
    </row>
    <row r="17" spans="1:27">
      <c r="A17" s="2">
        <v>36616</v>
      </c>
      <c r="B17" s="3">
        <v>2172.448994140625</v>
      </c>
      <c r="C17" s="3">
        <v>5352.1999816894531</v>
      </c>
      <c r="D17" s="4">
        <f t="shared" si="0"/>
        <v>40.589832247913854</v>
      </c>
      <c r="F17" s="2">
        <v>36616</v>
      </c>
      <c r="G17" s="3">
        <v>13753.839997291565</v>
      </c>
      <c r="H17" s="3">
        <v>206486.02992248535</v>
      </c>
      <c r="I17" s="51">
        <f t="shared" si="1"/>
        <v>6.6609058261494702</v>
      </c>
      <c r="K17" s="2">
        <v>36616</v>
      </c>
      <c r="L17" s="34">
        <v>8.3801963610388705E-2</v>
      </c>
      <c r="M17" s="34">
        <v>2.9980499016710582</v>
      </c>
      <c r="N17" s="34">
        <v>0.12750394150771316</v>
      </c>
      <c r="P17" s="49">
        <f t="shared" si="2"/>
        <v>40.589832247913854</v>
      </c>
      <c r="Q17" s="50">
        <f t="shared" si="3"/>
        <v>6.6609058261494702</v>
      </c>
      <c r="R17" s="50">
        <f t="shared" si="7"/>
        <v>0.49866048127813539</v>
      </c>
      <c r="S17" s="49">
        <f t="shared" si="4"/>
        <v>0.12750394150771316</v>
      </c>
      <c r="T17" s="49">
        <f t="shared" si="5"/>
        <v>8.3801963610388705E-2</v>
      </c>
      <c r="U17" s="34">
        <f t="shared" si="6"/>
        <v>40.599117329762571</v>
      </c>
      <c r="V17" s="48">
        <f t="shared" si="8"/>
        <v>37.319548727881227</v>
      </c>
      <c r="W17" s="34">
        <f t="shared" si="9"/>
        <v>35.705955093162189</v>
      </c>
      <c r="X17" s="34">
        <f t="shared" si="10"/>
        <v>38.192283408788086</v>
      </c>
      <c r="Y17" s="34">
        <f t="shared" si="11"/>
        <v>43.768343481217485</v>
      </c>
      <c r="Z17">
        <v>0.49866048127813539</v>
      </c>
      <c r="AA17">
        <f t="shared" si="12"/>
        <v>0.49866048127813539</v>
      </c>
    </row>
    <row r="18" spans="1:27">
      <c r="A18" s="2">
        <v>36646</v>
      </c>
      <c r="B18" s="3">
        <v>2127.448994140625</v>
      </c>
      <c r="C18" s="3">
        <v>5227.1999816894531</v>
      </c>
      <c r="D18" s="4">
        <f t="shared" si="0"/>
        <v>40.699590633473804</v>
      </c>
      <c r="F18" s="2">
        <v>36646</v>
      </c>
      <c r="G18" s="3">
        <v>14883.839997291565</v>
      </c>
      <c r="H18" s="3">
        <v>203100.03594589233</v>
      </c>
      <c r="I18" s="51">
        <f t="shared" si="1"/>
        <v>7.3283295731453011</v>
      </c>
      <c r="K18" s="2">
        <v>36646</v>
      </c>
      <c r="L18" s="34">
        <v>0.25709227395787271</v>
      </c>
      <c r="M18" s="34">
        <v>2.9147897619988132</v>
      </c>
      <c r="N18" s="34">
        <v>0.12650622506493026</v>
      </c>
      <c r="P18" s="49">
        <f t="shared" si="2"/>
        <v>40.699590633473804</v>
      </c>
      <c r="Q18" s="50">
        <f t="shared" si="3"/>
        <v>7.3283295731453011</v>
      </c>
      <c r="R18" s="50">
        <f t="shared" si="7"/>
        <v>0.49866048127813539</v>
      </c>
      <c r="S18" s="49">
        <f t="shared" si="4"/>
        <v>0.12650622506493026</v>
      </c>
      <c r="T18" s="49">
        <f t="shared" si="5"/>
        <v>0.25709227395787271</v>
      </c>
      <c r="U18" s="34">
        <f t="shared" si="6"/>
        <v>39.745867905336652</v>
      </c>
      <c r="V18" s="48">
        <f t="shared" si="8"/>
        <v>36.736805964041565</v>
      </c>
      <c r="W18" s="34">
        <f t="shared" si="9"/>
        <v>35.110986110068794</v>
      </c>
      <c r="X18" s="34">
        <f t="shared" si="10"/>
        <v>37.504275515502798</v>
      </c>
      <c r="Y18" s="34">
        <f t="shared" si="11"/>
        <v>42.929290808954065</v>
      </c>
      <c r="AA18">
        <f t="shared" si="12"/>
        <v>0.49866048127813539</v>
      </c>
    </row>
    <row r="19" spans="1:27">
      <c r="A19" s="2">
        <v>36677</v>
      </c>
      <c r="B19" s="3">
        <v>2231.3085058593751</v>
      </c>
      <c r="C19" s="3">
        <v>5629.1999816894531</v>
      </c>
      <c r="D19" s="4">
        <f t="shared" si="0"/>
        <v>39.638110444065404</v>
      </c>
      <c r="F19" s="2">
        <v>36677</v>
      </c>
      <c r="G19" s="3">
        <v>16422.149994850159</v>
      </c>
      <c r="H19" s="3">
        <v>197179.2618560791</v>
      </c>
      <c r="I19" s="51">
        <f t="shared" si="1"/>
        <v>8.3285381232620015</v>
      </c>
      <c r="K19" s="2">
        <v>36677</v>
      </c>
      <c r="L19" s="34">
        <v>0.25429068416441458</v>
      </c>
      <c r="M19" s="34">
        <v>2.9853904846813411</v>
      </c>
      <c r="N19" s="34">
        <v>0.12512765952698296</v>
      </c>
      <c r="P19" s="49">
        <f t="shared" si="2"/>
        <v>39.638110444065404</v>
      </c>
      <c r="Q19" s="50">
        <f t="shared" si="3"/>
        <v>8.3285381232620015</v>
      </c>
      <c r="R19" s="50">
        <f t="shared" si="7"/>
        <v>0.49866048127813539</v>
      </c>
      <c r="S19" s="49">
        <f t="shared" si="4"/>
        <v>0.12512765952698296</v>
      </c>
      <c r="T19" s="49">
        <f t="shared" si="5"/>
        <v>0.25429068416441458</v>
      </c>
      <c r="U19" s="34">
        <f t="shared" si="6"/>
        <v>38.467252583127596</v>
      </c>
      <c r="V19" s="48">
        <f t="shared" si="8"/>
        <v>35.863443558563802</v>
      </c>
      <c r="W19" s="34">
        <f t="shared" si="9"/>
        <v>34.219359064098555</v>
      </c>
      <c r="X19" s="34">
        <f t="shared" si="10"/>
        <v>36.473219337910734</v>
      </c>
      <c r="Y19" s="34">
        <f t="shared" si="11"/>
        <v>41.671877268345682</v>
      </c>
      <c r="AA19">
        <f t="shared" si="12"/>
        <v>0.49866048127813539</v>
      </c>
    </row>
    <row r="20" spans="1:27">
      <c r="A20" s="2">
        <v>36707</v>
      </c>
      <c r="B20" s="3">
        <v>2421.97609375</v>
      </c>
      <c r="C20" s="3">
        <v>6101</v>
      </c>
      <c r="D20" s="4">
        <f t="shared" si="0"/>
        <v>39.698018255204062</v>
      </c>
      <c r="F20" s="2">
        <v>36707</v>
      </c>
      <c r="G20" s="3">
        <v>16897.149994850159</v>
      </c>
      <c r="H20" s="3">
        <v>199873.96399688721</v>
      </c>
      <c r="I20" s="51">
        <f t="shared" si="1"/>
        <v>8.4539024778201277</v>
      </c>
      <c r="K20" s="2">
        <v>36707</v>
      </c>
      <c r="L20" s="34">
        <v>0.24999464105235161</v>
      </c>
      <c r="M20" s="34">
        <v>2.9399726747360915</v>
      </c>
      <c r="N20" s="34">
        <v>9.2260293860029069E-2</v>
      </c>
      <c r="P20" s="49">
        <f t="shared" si="2"/>
        <v>39.698018255204062</v>
      </c>
      <c r="Q20" s="50">
        <f t="shared" si="3"/>
        <v>8.4539024778201277</v>
      </c>
      <c r="R20" s="50">
        <f t="shared" si="7"/>
        <v>0.50315769884859296</v>
      </c>
      <c r="S20" s="49">
        <f t="shared" si="4"/>
        <v>9.2260293860029069E-2</v>
      </c>
      <c r="T20" s="49">
        <f t="shared" si="5"/>
        <v>0.24999464105235161</v>
      </c>
      <c r="U20" s="34">
        <f t="shared" si="6"/>
        <v>38.286352380582038</v>
      </c>
      <c r="V20" s="48">
        <f t="shared" si="8"/>
        <v>34.498053493882765</v>
      </c>
      <c r="W20" s="34">
        <f t="shared" si="9"/>
        <v>33.130155519349231</v>
      </c>
      <c r="X20" s="34">
        <f t="shared" si="10"/>
        <v>35.483727001549966</v>
      </c>
      <c r="Y20" s="34">
        <f t="shared" si="11"/>
        <v>40.956982880901272</v>
      </c>
      <c r="Z20">
        <v>0.50315769884859296</v>
      </c>
      <c r="AA20">
        <f t="shared" si="12"/>
        <v>0.50315769884859296</v>
      </c>
    </row>
    <row r="21" spans="1:27">
      <c r="A21" s="2">
        <v>36738</v>
      </c>
      <c r="B21" s="3">
        <v>2437.7510058593748</v>
      </c>
      <c r="C21" s="3">
        <v>6173.1999816894531</v>
      </c>
      <c r="D21" s="4">
        <f t="shared" si="0"/>
        <v>39.489260239261235</v>
      </c>
      <c r="F21" s="2">
        <v>36738</v>
      </c>
      <c r="G21" s="3">
        <v>17066.149994850159</v>
      </c>
      <c r="H21" s="3">
        <v>203429.56192398071</v>
      </c>
      <c r="I21" s="51">
        <f t="shared" si="1"/>
        <v>8.3892182795082562</v>
      </c>
      <c r="K21" s="2">
        <v>36738</v>
      </c>
      <c r="L21" s="34">
        <v>0.24640030894976175</v>
      </c>
      <c r="M21" s="34">
        <v>2.8927050941644574</v>
      </c>
      <c r="N21" s="34">
        <v>9.093380888171293E-2</v>
      </c>
      <c r="P21" s="49">
        <f t="shared" si="2"/>
        <v>39.489260239261235</v>
      </c>
      <c r="Q21" s="50">
        <f t="shared" si="3"/>
        <v>8.3892182795082562</v>
      </c>
      <c r="R21" s="50">
        <f t="shared" si="7"/>
        <v>0.50315769884859296</v>
      </c>
      <c r="S21" s="49">
        <f t="shared" si="4"/>
        <v>9.093380888171293E-2</v>
      </c>
      <c r="T21" s="49">
        <f t="shared" si="5"/>
        <v>0.24640030894976175</v>
      </c>
      <c r="U21" s="34">
        <f t="shared" si="6"/>
        <v>38.368147618134699</v>
      </c>
      <c r="V21" s="48">
        <f t="shared" si="8"/>
        <v>34.555234927047934</v>
      </c>
      <c r="W21" s="34">
        <f t="shared" si="9"/>
        <v>33.187817674561799</v>
      </c>
      <c r="X21" s="34">
        <f t="shared" si="10"/>
        <v>35.55040613787034</v>
      </c>
      <c r="Y21" s="34">
        <f t="shared" si="11"/>
        <v>41.038300708879497</v>
      </c>
      <c r="AA21">
        <f t="shared" si="12"/>
        <v>0.50315769884859296</v>
      </c>
    </row>
    <row r="22" spans="1:27">
      <c r="A22" s="2">
        <v>36769</v>
      </c>
      <c r="B22" s="3">
        <v>2637.5010058593748</v>
      </c>
      <c r="C22" s="3">
        <v>6673.1999816894531</v>
      </c>
      <c r="D22" s="4">
        <f t="shared" si="0"/>
        <v>39.523781890193547</v>
      </c>
      <c r="F22" s="2">
        <v>36769</v>
      </c>
      <c r="G22" s="3">
        <v>18722.649994850159</v>
      </c>
      <c r="H22" s="3">
        <v>209235.35099411011</v>
      </c>
      <c r="I22" s="51">
        <f t="shared" si="1"/>
        <v>8.9481294178521473</v>
      </c>
      <c r="K22" s="2">
        <v>36769</v>
      </c>
      <c r="L22" s="34">
        <v>0.24323172894320774</v>
      </c>
      <c r="M22" s="34">
        <v>3.1666407501224034</v>
      </c>
      <c r="N22" s="34">
        <v>8.9764447325428764E-2</v>
      </c>
      <c r="P22" s="49">
        <f t="shared" si="2"/>
        <v>39.523781890193547</v>
      </c>
      <c r="Q22" s="50">
        <f t="shared" si="3"/>
        <v>8.9481294178521473</v>
      </c>
      <c r="R22" s="50">
        <f t="shared" si="7"/>
        <v>0.50315769884859296</v>
      </c>
      <c r="S22" s="49">
        <f t="shared" si="4"/>
        <v>8.9764447325428764E-2</v>
      </c>
      <c r="T22" s="49">
        <f t="shared" si="5"/>
        <v>0.24323172894320774</v>
      </c>
      <c r="U22" s="34">
        <f t="shared" si="6"/>
        <v>37.653412363817424</v>
      </c>
      <c r="V22" s="48">
        <f t="shared" si="8"/>
        <v>34.067402170080129</v>
      </c>
      <c r="W22" s="34">
        <f t="shared" si="9"/>
        <v>32.689581294575575</v>
      </c>
      <c r="X22" s="34">
        <f t="shared" si="10"/>
        <v>34.974257511819047</v>
      </c>
      <c r="Y22" s="34">
        <f t="shared" si="11"/>
        <v>40.335664810327692</v>
      </c>
      <c r="AA22">
        <f t="shared" si="12"/>
        <v>0.50315769884859296</v>
      </c>
    </row>
    <row r="23" spans="1:27">
      <c r="A23" s="2">
        <v>36799</v>
      </c>
      <c r="B23" s="3">
        <v>2748.8510058593752</v>
      </c>
      <c r="C23" s="3">
        <v>6788.1999816894531</v>
      </c>
      <c r="D23" s="4">
        <f t="shared" si="0"/>
        <v>40.49454956062209</v>
      </c>
      <c r="F23" s="2">
        <v>36799</v>
      </c>
      <c r="G23" s="3">
        <v>19492.99999332428</v>
      </c>
      <c r="H23" s="3">
        <v>216320.32796478271</v>
      </c>
      <c r="I23" s="51">
        <f t="shared" si="1"/>
        <v>9.0111734651667934</v>
      </c>
      <c r="K23" s="2">
        <v>36799</v>
      </c>
      <c r="L23" s="34">
        <v>0.24047415040455919</v>
      </c>
      <c r="M23" s="34">
        <v>3.3820105483017295</v>
      </c>
      <c r="N23" s="34">
        <v>0.13903659926037013</v>
      </c>
      <c r="P23" s="49">
        <f t="shared" si="2"/>
        <v>40.49454956062209</v>
      </c>
      <c r="Q23" s="50">
        <f t="shared" si="3"/>
        <v>9.0111734651667934</v>
      </c>
      <c r="R23" s="50">
        <f t="shared" si="7"/>
        <v>0.5091848635189572</v>
      </c>
      <c r="S23" s="49">
        <f t="shared" si="4"/>
        <v>0.13903659926037013</v>
      </c>
      <c r="T23" s="49">
        <f t="shared" si="5"/>
        <v>0.24047415040455919</v>
      </c>
      <c r="U23" s="34">
        <f t="shared" si="6"/>
        <v>37.603981587121609</v>
      </c>
      <c r="V23" s="48">
        <f t="shared" si="8"/>
        <v>32.283061136435805</v>
      </c>
      <c r="W23" s="34">
        <f t="shared" si="9"/>
        <v>31.323405993946793</v>
      </c>
      <c r="X23" s="34">
        <f t="shared" si="10"/>
        <v>33.756347729257314</v>
      </c>
      <c r="Y23" s="34">
        <f t="shared" si="11"/>
        <v>39.509526384107531</v>
      </c>
      <c r="Z23">
        <v>0.5091848635189572</v>
      </c>
      <c r="AA23">
        <f t="shared" si="12"/>
        <v>0.5091848635189572</v>
      </c>
    </row>
    <row r="24" spans="1:27">
      <c r="A24" s="2">
        <v>36830</v>
      </c>
      <c r="B24" s="3">
        <v>2896.5145068359375</v>
      </c>
      <c r="C24" s="3">
        <v>7283.1999816894531</v>
      </c>
      <c r="D24" s="4">
        <f t="shared" si="0"/>
        <v>39.769806048412875</v>
      </c>
      <c r="F24" s="2">
        <v>36830</v>
      </c>
      <c r="G24" s="3">
        <v>20171.49999332428</v>
      </c>
      <c r="H24" s="3">
        <v>215992.40497589111</v>
      </c>
      <c r="I24" s="51">
        <f t="shared" si="1"/>
        <v>9.3389857831231637</v>
      </c>
      <c r="K24" s="2">
        <v>36830</v>
      </c>
      <c r="L24" s="34">
        <v>0.22962347467747551</v>
      </c>
      <c r="M24" s="34">
        <v>3.2251395438214066</v>
      </c>
      <c r="N24" s="34">
        <v>0.24292802276460068</v>
      </c>
      <c r="P24" s="49">
        <f t="shared" si="2"/>
        <v>39.769806048412875</v>
      </c>
      <c r="Q24" s="50">
        <f t="shared" si="3"/>
        <v>9.3389857831231637</v>
      </c>
      <c r="R24" s="50">
        <f t="shared" si="7"/>
        <v>0.5091848635189572</v>
      </c>
      <c r="S24" s="49">
        <f t="shared" si="4"/>
        <v>0.24292802276460068</v>
      </c>
      <c r="T24" s="49">
        <f t="shared" si="5"/>
        <v>0.22962347467747551</v>
      </c>
      <c r="U24" s="34">
        <f t="shared" si="6"/>
        <v>37.250797418302817</v>
      </c>
      <c r="V24" s="48">
        <f t="shared" si="8"/>
        <v>31.945192277041144</v>
      </c>
      <c r="W24" s="34">
        <f t="shared" si="9"/>
        <v>31.031180608892882</v>
      </c>
      <c r="X24" s="34">
        <f t="shared" si="10"/>
        <v>33.418425287502274</v>
      </c>
      <c r="Y24" s="34">
        <f t="shared" si="11"/>
        <v>39.097416682257375</v>
      </c>
      <c r="AA24">
        <f t="shared" si="12"/>
        <v>0.5091848635189572</v>
      </c>
    </row>
    <row r="25" spans="1:27">
      <c r="A25" s="2">
        <v>36860</v>
      </c>
      <c r="B25" s="3">
        <v>2999.4592614746093</v>
      </c>
      <c r="C25" s="3">
        <v>7828.0499954223633</v>
      </c>
      <c r="D25" s="4">
        <f t="shared" si="0"/>
        <v>38.316812785158675</v>
      </c>
      <c r="F25" s="2">
        <v>36860</v>
      </c>
      <c r="G25" s="3">
        <v>21835.319985389709</v>
      </c>
      <c r="H25" s="3">
        <v>216615.53098297119</v>
      </c>
      <c r="I25" s="51">
        <f t="shared" si="1"/>
        <v>10.080219034297338</v>
      </c>
      <c r="K25" s="2">
        <v>36860</v>
      </c>
      <c r="L25" s="34">
        <v>0.22761186328608968</v>
      </c>
      <c r="M25" s="34">
        <v>3.527145304161273</v>
      </c>
      <c r="N25" s="34">
        <v>0.24079985717279226</v>
      </c>
      <c r="P25" s="49">
        <f t="shared" si="2"/>
        <v>38.316812785158675</v>
      </c>
      <c r="Q25" s="50">
        <f t="shared" si="3"/>
        <v>10.080219034297338</v>
      </c>
      <c r="R25" s="50">
        <f t="shared" si="7"/>
        <v>0.5091848635189572</v>
      </c>
      <c r="S25" s="49">
        <f t="shared" si="4"/>
        <v>0.24079985717279226</v>
      </c>
      <c r="T25" s="49">
        <f t="shared" si="5"/>
        <v>0.22761186328608968</v>
      </c>
      <c r="U25" s="34">
        <f t="shared" si="6"/>
        <v>36.302544254445444</v>
      </c>
      <c r="V25" s="48">
        <f t="shared" si="8"/>
        <v>31.298509523725585</v>
      </c>
      <c r="W25" s="34">
        <f t="shared" si="9"/>
        <v>30.370414797560599</v>
      </c>
      <c r="X25" s="34">
        <f t="shared" si="10"/>
        <v>32.654331516687577</v>
      </c>
      <c r="Y25" s="34">
        <f t="shared" si="11"/>
        <v>38.165574291321178</v>
      </c>
      <c r="AA25">
        <f t="shared" si="12"/>
        <v>0.5091848635189572</v>
      </c>
    </row>
    <row r="26" spans="1:27">
      <c r="A26" s="2">
        <v>36891</v>
      </c>
      <c r="B26" s="3">
        <v>2502.6655078125</v>
      </c>
      <c r="C26" s="3">
        <v>7280.7999877929688</v>
      </c>
      <c r="D26" s="4">
        <f t="shared" si="0"/>
        <v>34.373496209324294</v>
      </c>
      <c r="F26" s="2">
        <v>36891</v>
      </c>
      <c r="G26" s="3">
        <v>21363.119988441467</v>
      </c>
      <c r="H26" s="3">
        <v>213912.36792755127</v>
      </c>
      <c r="I26" s="51">
        <f t="shared" si="1"/>
        <v>9.9868559239533159</v>
      </c>
      <c r="K26" s="2">
        <v>36891</v>
      </c>
      <c r="L26" s="34">
        <v>0.22534127201461865</v>
      </c>
      <c r="M26" s="34">
        <v>3.8134232794797094</v>
      </c>
      <c r="N26" s="34">
        <v>0.23839770622171996</v>
      </c>
      <c r="P26" s="49">
        <f t="shared" si="2"/>
        <v>34.373496209324294</v>
      </c>
      <c r="Q26" s="50">
        <f t="shared" si="3"/>
        <v>9.9868559239533159</v>
      </c>
      <c r="R26" s="50">
        <f t="shared" si="7"/>
        <v>0.51254452669429407</v>
      </c>
      <c r="S26" s="49">
        <f t="shared" si="4"/>
        <v>0.23839770622171996</v>
      </c>
      <c r="T26" s="49">
        <f t="shared" si="5"/>
        <v>0.22534127201461865</v>
      </c>
      <c r="U26" s="34">
        <f t="shared" si="6"/>
        <v>36.420297095237849</v>
      </c>
      <c r="V26" s="48">
        <f t="shared" si="8"/>
        <v>30.430956197548994</v>
      </c>
      <c r="W26" s="34">
        <f t="shared" si="9"/>
        <v>29.723435887387794</v>
      </c>
      <c r="X26" s="34">
        <f t="shared" si="10"/>
        <v>32.107912420668825</v>
      </c>
      <c r="Y26" s="34">
        <f t="shared" si="11"/>
        <v>37.866618470902836</v>
      </c>
      <c r="Z26">
        <v>0.51254452669429407</v>
      </c>
      <c r="AA26">
        <f t="shared" si="12"/>
        <v>0.51254452669429407</v>
      </c>
    </row>
    <row r="27" spans="1:27">
      <c r="A27" s="2">
        <v>36922</v>
      </c>
      <c r="B27" s="3">
        <v>2932.3650073242188</v>
      </c>
      <c r="C27" s="3">
        <v>9571.6999816894531</v>
      </c>
      <c r="D27" s="4">
        <f t="shared" si="0"/>
        <v>30.635780612992448</v>
      </c>
      <c r="F27" s="2">
        <v>36922</v>
      </c>
      <c r="G27" s="3">
        <v>23966.07998752594</v>
      </c>
      <c r="H27" s="3">
        <v>210316.72694015503</v>
      </c>
      <c r="I27" s="51">
        <f t="shared" si="1"/>
        <v>11.395232483978992</v>
      </c>
      <c r="K27" s="2">
        <v>36922</v>
      </c>
      <c r="L27" s="34">
        <v>0.32716234853032894</v>
      </c>
      <c r="M27" s="34">
        <v>3.8718843712077176</v>
      </c>
      <c r="N27" s="34">
        <v>0.38361655835988673</v>
      </c>
      <c r="P27" s="49">
        <f t="shared" si="2"/>
        <v>30.635780612992448</v>
      </c>
      <c r="Q27" s="50">
        <f t="shared" si="3"/>
        <v>11.395232483978992</v>
      </c>
      <c r="R27" s="50">
        <f t="shared" si="7"/>
        <v>0.51254452669429407</v>
      </c>
      <c r="S27" s="49">
        <f t="shared" si="4"/>
        <v>0.38361655835988673</v>
      </c>
      <c r="T27" s="49">
        <f t="shared" si="5"/>
        <v>0.32716234853032894</v>
      </c>
      <c r="U27" s="34">
        <f t="shared" si="6"/>
        <v>34.712806205714969</v>
      </c>
      <c r="V27" s="48">
        <f t="shared" si="8"/>
        <v>29.128373967128255</v>
      </c>
      <c r="W27" s="34">
        <f t="shared" si="9"/>
        <v>28.467951087060001</v>
      </c>
      <c r="X27" s="34">
        <f t="shared" si="10"/>
        <v>30.656099843760828</v>
      </c>
      <c r="Y27" s="34">
        <f t="shared" si="11"/>
        <v>36.09607596089819</v>
      </c>
      <c r="AA27">
        <f t="shared" si="12"/>
        <v>0.51254452669429407</v>
      </c>
    </row>
    <row r="28" spans="1:27">
      <c r="A28" s="2">
        <v>36950</v>
      </c>
      <c r="B28" s="3">
        <v>2894.0410083007814</v>
      </c>
      <c r="C28" s="3">
        <v>9518.9999847412109</v>
      </c>
      <c r="D28" s="4">
        <f t="shared" si="0"/>
        <v>30.402784041809834</v>
      </c>
      <c r="F28" s="2">
        <v>36950</v>
      </c>
      <c r="G28" s="3">
        <v>24808.359986305237</v>
      </c>
      <c r="H28" s="3">
        <v>213364.39594268799</v>
      </c>
      <c r="I28" s="51">
        <f t="shared" si="1"/>
        <v>11.627225749964879</v>
      </c>
      <c r="K28" s="2">
        <v>36950</v>
      </c>
      <c r="L28" s="34">
        <v>0.32751749303079025</v>
      </c>
      <c r="M28" s="34">
        <v>4.0937379706964556</v>
      </c>
      <c r="N28" s="34">
        <v>0.43850574950484184</v>
      </c>
      <c r="P28" s="49">
        <f t="shared" si="2"/>
        <v>30.402784041809834</v>
      </c>
      <c r="Q28" s="50">
        <f t="shared" si="3"/>
        <v>11.627225749964879</v>
      </c>
      <c r="R28" s="50">
        <f t="shared" si="7"/>
        <v>0.51254452669429407</v>
      </c>
      <c r="S28" s="49">
        <f t="shared" si="4"/>
        <v>0.43850574950484184</v>
      </c>
      <c r="T28" s="49">
        <f t="shared" si="5"/>
        <v>0.32751749303079025</v>
      </c>
      <c r="U28" s="34">
        <f t="shared" si="6"/>
        <v>34.451092586562737</v>
      </c>
      <c r="V28" s="48">
        <f t="shared" si="8"/>
        <v>28.898484333113231</v>
      </c>
      <c r="W28" s="34">
        <f t="shared" si="9"/>
        <v>28.261142746527597</v>
      </c>
      <c r="X28" s="34">
        <f t="shared" si="10"/>
        <v>30.416951628094594</v>
      </c>
      <c r="Y28" s="34">
        <f t="shared" si="11"/>
        <v>35.804425310694711</v>
      </c>
      <c r="AA28">
        <f t="shared" si="12"/>
        <v>0.51254452669429407</v>
      </c>
    </row>
    <row r="29" spans="1:27">
      <c r="A29" s="2">
        <v>36981</v>
      </c>
      <c r="B29" s="3">
        <v>3068.0410083007814</v>
      </c>
      <c r="C29" s="3">
        <v>9718.9999847412109</v>
      </c>
      <c r="D29" s="4">
        <f t="shared" si="0"/>
        <v>31.567455634505535</v>
      </c>
      <c r="F29" s="2">
        <v>36981</v>
      </c>
      <c r="G29" s="3">
        <v>25601.359986305237</v>
      </c>
      <c r="H29" s="3">
        <v>214539.05596542358</v>
      </c>
      <c r="I29" s="51">
        <f t="shared" si="1"/>
        <v>11.93319317599277</v>
      </c>
      <c r="K29" s="2">
        <v>36981</v>
      </c>
      <c r="L29" s="34">
        <v>0.32234745579818713</v>
      </c>
      <c r="M29" s="34">
        <v>4.0640626313422015</v>
      </c>
      <c r="N29" s="34">
        <v>0.43158370381295735</v>
      </c>
      <c r="P29" s="49">
        <f t="shared" si="2"/>
        <v>31.567455634505535</v>
      </c>
      <c r="Q29" s="50">
        <f t="shared" si="3"/>
        <v>11.93319317599277</v>
      </c>
      <c r="R29" s="50">
        <f t="shared" si="7"/>
        <v>0.51228264821699721</v>
      </c>
      <c r="S29" s="49">
        <f t="shared" si="4"/>
        <v>0.43158370381295735</v>
      </c>
      <c r="T29" s="49">
        <f t="shared" si="5"/>
        <v>0.32234745579818713</v>
      </c>
      <c r="U29" s="34">
        <f t="shared" si="6"/>
        <v>34.055855705722223</v>
      </c>
      <c r="V29" s="48">
        <f t="shared" si="8"/>
        <v>28.70861205036951</v>
      </c>
      <c r="W29" s="34">
        <f t="shared" si="9"/>
        <v>28.04530882384887</v>
      </c>
      <c r="X29" s="34">
        <f t="shared" si="10"/>
        <v>30.151641885272937</v>
      </c>
      <c r="Y29" s="34">
        <f t="shared" si="11"/>
        <v>35.452229763329704</v>
      </c>
      <c r="Z29">
        <v>0.51228264821699721</v>
      </c>
      <c r="AA29">
        <f t="shared" si="12"/>
        <v>0.51228264821699721</v>
      </c>
    </row>
    <row r="30" spans="1:27">
      <c r="A30" s="2">
        <v>37011</v>
      </c>
      <c r="B30" s="3">
        <v>3127.5160083007813</v>
      </c>
      <c r="C30" s="3">
        <v>10728.999984741211</v>
      </c>
      <c r="D30" s="4">
        <f t="shared" si="0"/>
        <v>29.150116625489197</v>
      </c>
      <c r="F30" s="2">
        <v>37011</v>
      </c>
      <c r="G30" s="3">
        <v>24566.789990723133</v>
      </c>
      <c r="H30" s="3">
        <v>217287.24202346802</v>
      </c>
      <c r="I30" s="51">
        <f t="shared" si="1"/>
        <v>11.3061354923313</v>
      </c>
      <c r="K30" s="2">
        <v>37011</v>
      </c>
      <c r="L30" s="34">
        <v>0.31985274636583316</v>
      </c>
      <c r="M30" s="34">
        <v>4.5638885311553823</v>
      </c>
      <c r="N30" s="34">
        <v>0.42824359388689515</v>
      </c>
      <c r="P30" s="49">
        <f t="shared" si="2"/>
        <v>29.150116625489197</v>
      </c>
      <c r="Q30" s="50">
        <f t="shared" si="3"/>
        <v>11.3061354923313</v>
      </c>
      <c r="R30" s="50">
        <f t="shared" si="7"/>
        <v>0.51228264821699721</v>
      </c>
      <c r="S30" s="49">
        <f t="shared" si="4"/>
        <v>0.42824359388689515</v>
      </c>
      <c r="T30" s="49">
        <f t="shared" si="5"/>
        <v>0.31985274636583316</v>
      </c>
      <c r="U30" s="34">
        <f t="shared" si="6"/>
        <v>34.854799779100723</v>
      </c>
      <c r="V30" s="48">
        <f t="shared" si="8"/>
        <v>29.25822681391611</v>
      </c>
      <c r="W30" s="34">
        <f t="shared" si="9"/>
        <v>28.604293837595037</v>
      </c>
      <c r="X30" s="34">
        <f t="shared" si="10"/>
        <v>30.79803877757135</v>
      </c>
      <c r="Y30" s="34">
        <f t="shared" si="11"/>
        <v>36.240536184112109</v>
      </c>
      <c r="AA30">
        <f t="shared" si="12"/>
        <v>0.51228264821699721</v>
      </c>
    </row>
    <row r="31" spans="1:27">
      <c r="A31" s="2">
        <v>37042</v>
      </c>
      <c r="B31" s="3">
        <v>3050.0755082702635</v>
      </c>
      <c r="C31" s="3">
        <v>12289.299987792969</v>
      </c>
      <c r="D31" s="4">
        <f t="shared" si="0"/>
        <v>24.818952351231729</v>
      </c>
      <c r="F31" s="2">
        <v>37042</v>
      </c>
      <c r="G31" s="3">
        <v>26205.209996521473</v>
      </c>
      <c r="H31" s="3">
        <v>216617.43000030518</v>
      </c>
      <c r="I31" s="51">
        <f t="shared" si="1"/>
        <v>12.097461407645985</v>
      </c>
      <c r="K31" s="2">
        <v>37042</v>
      </c>
      <c r="L31" s="34">
        <v>0.32091229288798162</v>
      </c>
      <c r="M31" s="34">
        <v>4.6896860161488734</v>
      </c>
      <c r="N31" s="34">
        <v>0.42966219671488598</v>
      </c>
      <c r="P31" s="49">
        <f t="shared" si="2"/>
        <v>24.818952351231729</v>
      </c>
      <c r="Q31" s="50">
        <f t="shared" si="3"/>
        <v>12.097461407645985</v>
      </c>
      <c r="R31" s="50">
        <f t="shared" si="7"/>
        <v>0.51228264821699721</v>
      </c>
      <c r="S31" s="49">
        <f t="shared" si="4"/>
        <v>0.42966219671488598</v>
      </c>
      <c r="T31" s="49">
        <f t="shared" si="5"/>
        <v>0.32091229288798162</v>
      </c>
      <c r="U31" s="34">
        <f t="shared" si="6"/>
        <v>33.84479346613805</v>
      </c>
      <c r="V31" s="48">
        <f t="shared" si="8"/>
        <v>28.566015010532993</v>
      </c>
      <c r="W31" s="34">
        <f t="shared" si="9"/>
        <v>27.89887336484523</v>
      </c>
      <c r="X31" s="34">
        <f t="shared" si="10"/>
        <v>29.982307424966223</v>
      </c>
      <c r="Y31" s="34">
        <f t="shared" si="11"/>
        <v>35.24571973224824</v>
      </c>
      <c r="AA31">
        <f t="shared" si="12"/>
        <v>0.51228264821699721</v>
      </c>
    </row>
    <row r="32" spans="1:27">
      <c r="A32" s="2">
        <v>37072</v>
      </c>
      <c r="B32" s="3">
        <v>2217.6955082702639</v>
      </c>
      <c r="C32" s="3">
        <v>11393.599990844727</v>
      </c>
      <c r="D32" s="4">
        <f t="shared" si="0"/>
        <v>19.464396767064692</v>
      </c>
      <c r="F32" s="2">
        <v>37072</v>
      </c>
      <c r="G32" s="3">
        <v>24849.090000450611</v>
      </c>
      <c r="H32" s="3">
        <v>216779.5640335083</v>
      </c>
      <c r="I32" s="51">
        <f t="shared" si="1"/>
        <v>11.462837888450411</v>
      </c>
      <c r="K32" s="2">
        <v>37072</v>
      </c>
      <c r="L32" s="34">
        <v>0.31763967060976933</v>
      </c>
      <c r="M32" s="34">
        <v>5.4433787959067033</v>
      </c>
      <c r="N32" s="34">
        <v>0.52045959197880598</v>
      </c>
      <c r="P32" s="49">
        <f t="shared" si="2"/>
        <v>19.464396767064692</v>
      </c>
      <c r="Q32" s="50">
        <f t="shared" si="3"/>
        <v>11.462837888450411</v>
      </c>
      <c r="R32" s="50">
        <f t="shared" si="7"/>
        <v>0.50857110105482772</v>
      </c>
      <c r="S32" s="49">
        <f t="shared" si="4"/>
        <v>0.52045959197880598</v>
      </c>
      <c r="T32" s="49">
        <f t="shared" si="5"/>
        <v>0.31763967060976933</v>
      </c>
      <c r="U32" s="34">
        <f t="shared" si="6"/>
        <v>34.712833906107349</v>
      </c>
      <c r="V32" s="48">
        <f t="shared" si="8"/>
        <v>30.125525330571463</v>
      </c>
      <c r="W32" s="34">
        <f t="shared" si="9"/>
        <v>29.271289794484531</v>
      </c>
      <c r="X32" s="34">
        <f t="shared" si="10"/>
        <v>31.346476143629374</v>
      </c>
      <c r="Y32" s="34">
        <f t="shared" si="11"/>
        <v>36.503470181079116</v>
      </c>
      <c r="Z32">
        <v>0.50857110105482772</v>
      </c>
      <c r="AA32">
        <f t="shared" si="12"/>
        <v>0.50857110105482772</v>
      </c>
    </row>
    <row r="33" spans="1:27">
      <c r="A33" s="2">
        <v>37103</v>
      </c>
      <c r="B33" s="3">
        <v>2506.3874833679201</v>
      </c>
      <c r="C33" s="3">
        <v>14023.499954223633</v>
      </c>
      <c r="D33" s="4">
        <f t="shared" si="0"/>
        <v>17.872767080610572</v>
      </c>
      <c r="F33" s="2">
        <v>37103</v>
      </c>
      <c r="G33" s="3">
        <v>28395.62997084856</v>
      </c>
      <c r="H33" s="3">
        <v>224010.20003509521</v>
      </c>
      <c r="I33" s="51">
        <f t="shared" si="1"/>
        <v>12.676043308027882</v>
      </c>
      <c r="K33" s="2">
        <v>37103</v>
      </c>
      <c r="L33" s="34">
        <v>0.44528173903228457</v>
      </c>
      <c r="M33" s="34">
        <v>5.5756939736593152</v>
      </c>
      <c r="N33" s="34">
        <v>0.51453379196125026</v>
      </c>
      <c r="P33" s="49">
        <f t="shared" si="2"/>
        <v>17.872767080610572</v>
      </c>
      <c r="Q33" s="50">
        <f t="shared" si="3"/>
        <v>12.676043308027882</v>
      </c>
      <c r="R33" s="50">
        <f t="shared" si="7"/>
        <v>0.50857110105482772</v>
      </c>
      <c r="S33" s="49">
        <f t="shared" si="4"/>
        <v>0.51453379196125026</v>
      </c>
      <c r="T33" s="49">
        <f t="shared" si="5"/>
        <v>0.44528173903228457</v>
      </c>
      <c r="U33" s="34">
        <f t="shared" si="6"/>
        <v>33.159248870969158</v>
      </c>
      <c r="V33" s="48">
        <f t="shared" si="8"/>
        <v>29.06828299069457</v>
      </c>
      <c r="W33" s="34">
        <f t="shared" si="9"/>
        <v>28.189788577276673</v>
      </c>
      <c r="X33" s="34">
        <f t="shared" si="10"/>
        <v>30.095854018475976</v>
      </c>
      <c r="Y33" s="34">
        <f t="shared" si="11"/>
        <v>34.978287336023264</v>
      </c>
      <c r="AA33">
        <f t="shared" si="12"/>
        <v>0.50857110105482772</v>
      </c>
    </row>
    <row r="34" spans="1:27">
      <c r="A34" s="2">
        <v>37134</v>
      </c>
      <c r="B34" s="3">
        <v>2609.6899833679199</v>
      </c>
      <c r="C34" s="3">
        <v>15193.999954223633</v>
      </c>
      <c r="D34" s="4">
        <f t="shared" si="0"/>
        <v>17.175793018496606</v>
      </c>
      <c r="F34" s="2">
        <v>37134</v>
      </c>
      <c r="G34" s="3">
        <v>29651.499973595142</v>
      </c>
      <c r="H34" s="3">
        <v>226904.03196716309</v>
      </c>
      <c r="I34" s="51">
        <f t="shared" si="1"/>
        <v>13.067859445479673</v>
      </c>
      <c r="K34" s="2">
        <v>37134</v>
      </c>
      <c r="L34" s="34">
        <v>0.44309679717238099</v>
      </c>
      <c r="M34" s="34">
        <v>5.672925611341479</v>
      </c>
      <c r="N34" s="34">
        <v>0.60343922445319076</v>
      </c>
      <c r="P34" s="49">
        <f t="shared" si="2"/>
        <v>17.175793018496606</v>
      </c>
      <c r="Q34" s="50">
        <f t="shared" si="3"/>
        <v>13.067859445479673</v>
      </c>
      <c r="R34" s="50">
        <f t="shared" si="7"/>
        <v>0.50857110105482772</v>
      </c>
      <c r="S34" s="49">
        <f t="shared" si="4"/>
        <v>0.60343922445319076</v>
      </c>
      <c r="T34" s="49">
        <f t="shared" si="5"/>
        <v>0.44309679717238099</v>
      </c>
      <c r="U34" s="34">
        <f t="shared" si="6"/>
        <v>32.714840192418102</v>
      </c>
      <c r="V34" s="48">
        <f t="shared" si="8"/>
        <v>28.681898756953842</v>
      </c>
      <c r="W34" s="34">
        <f t="shared" si="9"/>
        <v>27.840507554675085</v>
      </c>
      <c r="X34" s="34">
        <f t="shared" si="10"/>
        <v>29.691953802913147</v>
      </c>
      <c r="Y34" s="34">
        <f t="shared" si="11"/>
        <v>34.485715145350348</v>
      </c>
      <c r="AA34">
        <f t="shared" si="12"/>
        <v>0.50857110105482772</v>
      </c>
    </row>
    <row r="35" spans="1:27">
      <c r="A35" s="2">
        <v>37164</v>
      </c>
      <c r="B35" s="3">
        <v>2581.7994828796386</v>
      </c>
      <c r="C35" s="3">
        <v>15094.899948120117</v>
      </c>
      <c r="D35" s="4">
        <f t="shared" si="0"/>
        <v>17.103786654784482</v>
      </c>
      <c r="F35" s="2">
        <v>37164</v>
      </c>
      <c r="G35" s="3">
        <v>29959.199970543385</v>
      </c>
      <c r="H35" s="3">
        <v>234767.95203018188</v>
      </c>
      <c r="I35" s="51">
        <f t="shared" si="1"/>
        <v>12.761196624781142</v>
      </c>
      <c r="K35" s="2">
        <v>37164</v>
      </c>
      <c r="L35" s="34">
        <v>0.43253590335379105</v>
      </c>
      <c r="M35" s="34">
        <v>6.0130215193547611</v>
      </c>
      <c r="N35" s="34">
        <v>0.55498829594466481</v>
      </c>
      <c r="P35" s="49">
        <f t="shared" si="2"/>
        <v>17.103786654784482</v>
      </c>
      <c r="Q35" s="50">
        <f t="shared" si="3"/>
        <v>12.761196624781142</v>
      </c>
      <c r="R35" s="50">
        <f t="shared" si="7"/>
        <v>0.50394984689312938</v>
      </c>
      <c r="S35" s="49">
        <f t="shared" si="4"/>
        <v>0.55498829594466481</v>
      </c>
      <c r="T35" s="49">
        <f t="shared" si="5"/>
        <v>0.43253590335379105</v>
      </c>
      <c r="U35" s="34">
        <f t="shared" si="6"/>
        <v>33.076007191961374</v>
      </c>
      <c r="V35" s="48">
        <f t="shared" si="8"/>
        <v>30.281040956082848</v>
      </c>
      <c r="W35" s="34">
        <f t="shared" si="9"/>
        <v>29.11828676634957</v>
      </c>
      <c r="X35" s="34">
        <f t="shared" si="10"/>
        <v>30.892062718767519</v>
      </c>
      <c r="Y35" s="34">
        <f t="shared" si="11"/>
        <v>35.443899683981101</v>
      </c>
      <c r="Z35">
        <v>0.50394984689312938</v>
      </c>
      <c r="AA35">
        <f t="shared" si="12"/>
        <v>0.50394984689312938</v>
      </c>
    </row>
    <row r="36" spans="1:27">
      <c r="A36" s="2">
        <v>37195</v>
      </c>
      <c r="B36" s="3">
        <v>2441.5794828796388</v>
      </c>
      <c r="C36" s="3">
        <v>16845.899948120117</v>
      </c>
      <c r="D36" s="4">
        <f t="shared" si="0"/>
        <v>14.493612632147334</v>
      </c>
      <c r="F36" s="2">
        <v>37195</v>
      </c>
      <c r="G36" s="3">
        <v>31745.699970543385</v>
      </c>
      <c r="H36" s="3">
        <v>247028.83401870728</v>
      </c>
      <c r="I36" s="51">
        <f t="shared" si="1"/>
        <v>12.851009922242241</v>
      </c>
      <c r="K36" s="2">
        <v>37195</v>
      </c>
      <c r="L36" s="34">
        <v>0.43303539339979746</v>
      </c>
      <c r="M36" s="34">
        <v>6.4688628574504801</v>
      </c>
      <c r="N36" s="34">
        <v>0.68327787805882056</v>
      </c>
      <c r="P36" s="49">
        <f t="shared" si="2"/>
        <v>14.493612632147334</v>
      </c>
      <c r="Q36" s="50">
        <f t="shared" si="3"/>
        <v>12.851009922242241</v>
      </c>
      <c r="R36" s="50">
        <f t="shared" si="7"/>
        <v>0.50394984689312938</v>
      </c>
      <c r="S36" s="49">
        <f t="shared" si="4"/>
        <v>0.68327787805882056</v>
      </c>
      <c r="T36" s="49">
        <f t="shared" si="5"/>
        <v>0.43303539339979746</v>
      </c>
      <c r="U36" s="34">
        <f t="shared" si="6"/>
        <v>33.042264793865115</v>
      </c>
      <c r="V36" s="48">
        <f t="shared" si="8"/>
        <v>30.139078123143122</v>
      </c>
      <c r="W36" s="34">
        <f t="shared" si="9"/>
        <v>29.038223498449327</v>
      </c>
      <c r="X36" s="34">
        <f t="shared" si="10"/>
        <v>30.799479471837287</v>
      </c>
      <c r="Y36" s="34">
        <f t="shared" si="11"/>
        <v>35.330990774793023</v>
      </c>
      <c r="AA36">
        <f t="shared" si="12"/>
        <v>0.50394984689312938</v>
      </c>
    </row>
    <row r="37" spans="1:27">
      <c r="A37" s="2">
        <v>37225</v>
      </c>
      <c r="B37" s="3">
        <v>2859.7829643249511</v>
      </c>
      <c r="C37" s="3">
        <v>21799.299942016602</v>
      </c>
      <c r="D37" s="4">
        <f t="shared" si="0"/>
        <v>13.118691755843603</v>
      </c>
      <c r="F37" s="2">
        <v>37225</v>
      </c>
      <c r="G37" s="3">
        <v>35667.129932701588</v>
      </c>
      <c r="H37" s="3">
        <v>248079.68002319336</v>
      </c>
      <c r="I37" s="51">
        <f t="shared" si="1"/>
        <v>14.377287946101436</v>
      </c>
      <c r="K37" s="2">
        <v>37225</v>
      </c>
      <c r="L37" s="34">
        <v>0.43831347779965224</v>
      </c>
      <c r="M37" s="34">
        <v>6.5832029335148974</v>
      </c>
      <c r="N37" s="34">
        <v>0.76058354017796215</v>
      </c>
      <c r="P37" s="49">
        <f t="shared" si="2"/>
        <v>13.118691755843603</v>
      </c>
      <c r="Q37" s="50">
        <f t="shared" si="3"/>
        <v>14.377287946101436</v>
      </c>
      <c r="R37" s="50">
        <f t="shared" si="7"/>
        <v>0.50394984689312938</v>
      </c>
      <c r="S37" s="49">
        <f t="shared" si="4"/>
        <v>0.76058354017796215</v>
      </c>
      <c r="T37" s="49">
        <f t="shared" si="5"/>
        <v>0.43831347779965224</v>
      </c>
      <c r="U37" s="34">
        <f t="shared" si="6"/>
        <v>31.141282149329932</v>
      </c>
      <c r="V37" s="48">
        <f t="shared" si="8"/>
        <v>28.767070064449626</v>
      </c>
      <c r="W37" s="34">
        <f t="shared" si="9"/>
        <v>27.677636483287273</v>
      </c>
      <c r="X37" s="34">
        <f t="shared" si="10"/>
        <v>29.226129208995175</v>
      </c>
      <c r="Y37" s="34">
        <f t="shared" si="11"/>
        <v>33.41222827900188</v>
      </c>
      <c r="AA37">
        <f t="shared" si="12"/>
        <v>0.50394984689312938</v>
      </c>
    </row>
    <row r="38" spans="1:27">
      <c r="A38" s="2">
        <v>37256</v>
      </c>
      <c r="B38" s="3">
        <v>3162.6079643249514</v>
      </c>
      <c r="C38" s="3">
        <v>22653.299942016602</v>
      </c>
      <c r="D38" s="4">
        <f t="shared" si="0"/>
        <v>13.960915065001409</v>
      </c>
      <c r="F38" s="2">
        <v>37256</v>
      </c>
      <c r="G38" s="3">
        <v>37553.819935142994</v>
      </c>
      <c r="H38" s="3">
        <v>246505.10004425049</v>
      </c>
      <c r="I38" s="51">
        <f t="shared" si="1"/>
        <v>15.23450019021986</v>
      </c>
      <c r="K38" s="2">
        <v>37256</v>
      </c>
      <c r="L38" s="34">
        <v>0.39082454254361698</v>
      </c>
      <c r="M38" s="34">
        <v>7.0445465385390191</v>
      </c>
      <c r="N38" s="34">
        <v>0.88289792725202254</v>
      </c>
      <c r="P38" s="49">
        <f t="shared" si="2"/>
        <v>13.960915065001409</v>
      </c>
      <c r="Q38" s="50">
        <f t="shared" si="3"/>
        <v>15.23450019021986</v>
      </c>
      <c r="R38" s="50">
        <f t="shared" si="7"/>
        <v>0.50333791490829993</v>
      </c>
      <c r="S38" s="49">
        <f t="shared" si="4"/>
        <v>0.88289792725202254</v>
      </c>
      <c r="T38" s="49">
        <f t="shared" si="5"/>
        <v>0.39082454254361698</v>
      </c>
      <c r="U38" s="34">
        <f t="shared" si="6"/>
        <v>30.123431753532447</v>
      </c>
      <c r="V38" s="48">
        <f t="shared" si="8"/>
        <v>28.130556443933273</v>
      </c>
      <c r="W38" s="34">
        <f t="shared" si="9"/>
        <v>27.046482699557288</v>
      </c>
      <c r="X38" s="34">
        <f t="shared" si="10"/>
        <v>28.459534466124509</v>
      </c>
      <c r="Y38" s="34">
        <f t="shared" si="11"/>
        <v>32.41041297206759</v>
      </c>
      <c r="Z38">
        <v>0.50333791490829993</v>
      </c>
      <c r="AA38">
        <f t="shared" si="12"/>
        <v>0.50333791490829993</v>
      </c>
    </row>
    <row r="39" spans="1:27">
      <c r="A39" s="2">
        <v>37287</v>
      </c>
      <c r="B39" s="3">
        <v>4369.3579643249514</v>
      </c>
      <c r="C39" s="3">
        <v>26078.299942016602</v>
      </c>
      <c r="D39" s="4">
        <f t="shared" si="0"/>
        <v>16.754765356790642</v>
      </c>
      <c r="F39" s="2">
        <v>37287</v>
      </c>
      <c r="G39" s="3">
        <v>41269.92994338274</v>
      </c>
      <c r="H39" s="3">
        <v>246371.84994888306</v>
      </c>
      <c r="I39" s="51">
        <f t="shared" si="1"/>
        <v>16.751073611674943</v>
      </c>
      <c r="K39" s="2">
        <v>37287</v>
      </c>
      <c r="L39" s="34">
        <v>0.39245689609284556</v>
      </c>
      <c r="M39" s="34">
        <v>7.7643657201814475</v>
      </c>
      <c r="N39" s="34">
        <v>0.94943896220990065</v>
      </c>
      <c r="P39" s="49">
        <f t="shared" si="2"/>
        <v>16.754765356790642</v>
      </c>
      <c r="Q39" s="50">
        <f t="shared" si="3"/>
        <v>16.751073611674943</v>
      </c>
      <c r="R39" s="50">
        <f t="shared" si="7"/>
        <v>0.50333791490829993</v>
      </c>
      <c r="S39" s="49">
        <f t="shared" si="4"/>
        <v>0.94943896220990065</v>
      </c>
      <c r="T39" s="49">
        <f t="shared" si="5"/>
        <v>0.39245689609284556</v>
      </c>
      <c r="U39" s="34">
        <f t="shared" si="6"/>
        <v>28.228050573843017</v>
      </c>
      <c r="V39" s="48">
        <f t="shared" si="8"/>
        <v>26.772355267050386</v>
      </c>
      <c r="W39" s="34">
        <f t="shared" si="9"/>
        <v>25.694546766185027</v>
      </c>
      <c r="X39" s="34">
        <f t="shared" si="10"/>
        <v>26.896188107226891</v>
      </c>
      <c r="Y39" s="34">
        <f t="shared" si="11"/>
        <v>30.503850630402042</v>
      </c>
      <c r="AA39">
        <f t="shared" si="12"/>
        <v>0.50333791490829993</v>
      </c>
    </row>
    <row r="40" spans="1:27">
      <c r="A40" s="2">
        <v>37315</v>
      </c>
      <c r="B40" s="3">
        <v>4523.47371383667</v>
      </c>
      <c r="C40" s="3">
        <v>27792.599960327148</v>
      </c>
      <c r="D40" s="4">
        <f t="shared" si="0"/>
        <v>16.275820615177249</v>
      </c>
      <c r="F40" s="2">
        <v>37315</v>
      </c>
      <c r="G40" s="3">
        <v>43125.389980614185</v>
      </c>
      <c r="H40" s="3">
        <v>251279.13596725464</v>
      </c>
      <c r="I40" s="51">
        <f t="shared" si="1"/>
        <v>17.162344105733496</v>
      </c>
      <c r="K40" s="2">
        <v>37315</v>
      </c>
      <c r="L40" s="34">
        <v>0.39251677165894955</v>
      </c>
      <c r="M40" s="34">
        <v>7.9387558233152786</v>
      </c>
      <c r="N40" s="34">
        <v>0.94958381428387229</v>
      </c>
      <c r="P40" s="49">
        <f t="shared" si="2"/>
        <v>16.275820615177249</v>
      </c>
      <c r="Q40" s="50">
        <f t="shared" si="3"/>
        <v>17.162344105733496</v>
      </c>
      <c r="R40" s="50">
        <f t="shared" si="7"/>
        <v>0.50333791490829993</v>
      </c>
      <c r="S40" s="49">
        <f t="shared" si="4"/>
        <v>0.94958381428387229</v>
      </c>
      <c r="T40" s="49">
        <f t="shared" si="5"/>
        <v>0.39251677165894955</v>
      </c>
      <c r="U40" s="34">
        <f t="shared" si="6"/>
        <v>27.702752774004153</v>
      </c>
      <c r="V40" s="48">
        <f t="shared" si="8"/>
        <v>26.412889820555193</v>
      </c>
      <c r="W40" s="34">
        <f t="shared" si="9"/>
        <v>25.327923329833311</v>
      </c>
      <c r="X40" s="34">
        <f t="shared" si="10"/>
        <v>26.472233539441078</v>
      </c>
      <c r="Y40" s="34">
        <f t="shared" si="11"/>
        <v>29.986821368832963</v>
      </c>
      <c r="AA40">
        <f t="shared" si="12"/>
        <v>0.50333791490829993</v>
      </c>
    </row>
    <row r="41" spans="1:27">
      <c r="A41" s="2">
        <v>37346</v>
      </c>
      <c r="B41" s="3">
        <v>5402.342460174561</v>
      </c>
      <c r="C41" s="3">
        <v>31777.774963378906</v>
      </c>
      <c r="D41" s="4">
        <f t="shared" si="0"/>
        <v>17.000379876817323</v>
      </c>
      <c r="F41" s="2">
        <v>37346</v>
      </c>
      <c r="G41" s="3">
        <v>47633.219967186451</v>
      </c>
      <c r="H41" s="3">
        <v>263250.36694335938</v>
      </c>
      <c r="I41" s="51">
        <f t="shared" si="1"/>
        <v>18.094265364285384</v>
      </c>
      <c r="K41" s="2">
        <v>37346</v>
      </c>
      <c r="L41" s="34">
        <v>0.39608063874923566</v>
      </c>
      <c r="M41" s="34">
        <v>7.9635661428893849</v>
      </c>
      <c r="N41" s="34">
        <v>1.0470129053922881</v>
      </c>
      <c r="P41" s="49">
        <f t="shared" si="2"/>
        <v>17.000379876817323</v>
      </c>
      <c r="Q41" s="50">
        <f t="shared" si="3"/>
        <v>18.094265364285384</v>
      </c>
      <c r="R41" s="50">
        <f t="shared" si="7"/>
        <v>0.50608817291355501</v>
      </c>
      <c r="S41" s="49">
        <f t="shared" si="4"/>
        <v>1.0470129053922881</v>
      </c>
      <c r="T41" s="49">
        <f t="shared" si="5"/>
        <v>0.39608063874923566</v>
      </c>
      <c r="U41" s="34">
        <f t="shared" si="6"/>
        <v>26.573752552143333</v>
      </c>
      <c r="V41" s="48">
        <f t="shared" si="8"/>
        <v>24.772361019630921</v>
      </c>
      <c r="W41" s="34">
        <f t="shared" si="9"/>
        <v>23.899415039091139</v>
      </c>
      <c r="X41" s="34">
        <f t="shared" si="10"/>
        <v>24.985480682382843</v>
      </c>
      <c r="Y41" s="34">
        <f t="shared" si="11"/>
        <v>28.474445019658582</v>
      </c>
      <c r="Z41">
        <v>0.50608817291355501</v>
      </c>
      <c r="AA41">
        <f t="shared" si="12"/>
        <v>0.50608817291355501</v>
      </c>
    </row>
    <row r="42" spans="1:27">
      <c r="A42" s="2">
        <v>37376</v>
      </c>
      <c r="B42" s="3">
        <v>7219.4376628112796</v>
      </c>
      <c r="C42" s="3">
        <v>38398.455978393555</v>
      </c>
      <c r="D42" s="4">
        <f t="shared" si="0"/>
        <v>18.801374896098917</v>
      </c>
      <c r="F42" s="2">
        <v>37376</v>
      </c>
      <c r="G42" s="3">
        <v>54636.670013427734</v>
      </c>
      <c r="H42" s="3">
        <v>265343.19488143921</v>
      </c>
      <c r="I42" s="51">
        <f t="shared" si="1"/>
        <v>20.590944507862929</v>
      </c>
      <c r="K42" s="2">
        <v>37376</v>
      </c>
      <c r="L42" s="34">
        <v>0.49008433128895634</v>
      </c>
      <c r="M42" s="34">
        <v>8.4199834600212284</v>
      </c>
      <c r="N42" s="34">
        <v>1.2121060075420649</v>
      </c>
      <c r="P42" s="49">
        <f t="shared" si="2"/>
        <v>18.801374896098917</v>
      </c>
      <c r="Q42" s="50">
        <f t="shared" si="3"/>
        <v>20.590944507862929</v>
      </c>
      <c r="R42" s="50">
        <f t="shared" si="7"/>
        <v>0.50608817291355501</v>
      </c>
      <c r="S42" s="49">
        <f t="shared" si="4"/>
        <v>1.2121060075420649</v>
      </c>
      <c r="T42" s="49">
        <f t="shared" si="5"/>
        <v>0.49008433128895634</v>
      </c>
      <c r="U42" s="34">
        <f t="shared" si="6"/>
        <v>23.488525490960608</v>
      </c>
      <c r="V42" s="48">
        <f t="shared" si="8"/>
        <v>22.508918322355214</v>
      </c>
      <c r="W42" s="34">
        <f t="shared" si="9"/>
        <v>21.673772547568944</v>
      </c>
      <c r="X42" s="34">
        <f t="shared" si="10"/>
        <v>22.411800969136493</v>
      </c>
      <c r="Y42" s="34">
        <f t="shared" si="11"/>
        <v>25.335741434968519</v>
      </c>
      <c r="AA42">
        <f t="shared" si="12"/>
        <v>0.50608817291355501</v>
      </c>
    </row>
    <row r="43" spans="1:27">
      <c r="A43" s="2">
        <v>37407</v>
      </c>
      <c r="B43" s="3">
        <v>10220.622028045655</v>
      </c>
      <c r="C43" s="3">
        <v>42778.817993164063</v>
      </c>
      <c r="D43" s="4">
        <f t="shared" si="0"/>
        <v>23.891782212586804</v>
      </c>
      <c r="F43" s="2">
        <v>37407</v>
      </c>
      <c r="G43" s="3">
        <v>58099.800003051758</v>
      </c>
      <c r="H43" s="3">
        <v>266465.01195526123</v>
      </c>
      <c r="I43" s="51">
        <f t="shared" si="1"/>
        <v>21.803913233008828</v>
      </c>
      <c r="K43" s="2">
        <v>37407</v>
      </c>
      <c r="L43" s="34">
        <v>0.44901546834549649</v>
      </c>
      <c r="M43" s="34">
        <v>11.015062810723483</v>
      </c>
      <c r="N43" s="34">
        <v>1.1810211132136217</v>
      </c>
      <c r="P43" s="49">
        <f t="shared" si="2"/>
        <v>23.891782212586804</v>
      </c>
      <c r="Q43" s="50">
        <f t="shared" si="3"/>
        <v>21.803913233008828</v>
      </c>
      <c r="R43" s="50">
        <f t="shared" si="7"/>
        <v>0.50608817291355501</v>
      </c>
      <c r="S43" s="49">
        <f t="shared" si="4"/>
        <v>1.1810211132136217</v>
      </c>
      <c r="T43" s="49">
        <f t="shared" si="5"/>
        <v>0.44901546834549649</v>
      </c>
      <c r="U43" s="34">
        <f t="shared" si="6"/>
        <v>21.919359312580774</v>
      </c>
      <c r="V43" s="48">
        <f t="shared" si="8"/>
        <v>21.4643316768869</v>
      </c>
      <c r="W43" s="34">
        <f t="shared" si="9"/>
        <v>20.592482329514013</v>
      </c>
      <c r="X43" s="34">
        <f t="shared" si="10"/>
        <v>21.161422838353928</v>
      </c>
      <c r="Y43" s="34">
        <f t="shared" si="11"/>
        <v>23.810856150639587</v>
      </c>
      <c r="AA43">
        <f t="shared" si="12"/>
        <v>0.50608817291355501</v>
      </c>
    </row>
    <row r="44" spans="1:27">
      <c r="A44" s="2">
        <v>37437</v>
      </c>
      <c r="B44" s="3">
        <v>10892.64199142456</v>
      </c>
      <c r="C44" s="3">
        <v>45599.714004516602</v>
      </c>
      <c r="D44" s="4">
        <f t="shared" si="0"/>
        <v>23.887522606711208</v>
      </c>
      <c r="F44" s="2">
        <v>37437</v>
      </c>
      <c r="G44" s="3">
        <v>61927.449996948242</v>
      </c>
      <c r="H44" s="3">
        <v>268150.76490783691</v>
      </c>
      <c r="I44" s="51">
        <f t="shared" si="1"/>
        <v>23.094265652470778</v>
      </c>
      <c r="K44" s="2">
        <v>37437</v>
      </c>
      <c r="L44" s="34">
        <v>0.38894339306115966</v>
      </c>
      <c r="M44" s="34">
        <v>10.946330969765819</v>
      </c>
      <c r="N44" s="34">
        <v>1.345739628203295</v>
      </c>
      <c r="P44" s="49">
        <f t="shared" si="2"/>
        <v>23.887522606711208</v>
      </c>
      <c r="Q44" s="50">
        <f t="shared" si="3"/>
        <v>23.094265652470778</v>
      </c>
      <c r="R44" s="50">
        <f t="shared" si="7"/>
        <v>0.50256512937392261</v>
      </c>
      <c r="S44" s="49">
        <f t="shared" si="4"/>
        <v>1.345739628203295</v>
      </c>
      <c r="T44" s="49">
        <f t="shared" si="5"/>
        <v>0.38894339306115966</v>
      </c>
      <c r="U44" s="34">
        <f t="shared" si="6"/>
        <v>20.374952320962418</v>
      </c>
      <c r="V44" s="48">
        <f t="shared" si="8"/>
        <v>21.251780632337727</v>
      </c>
      <c r="W44" s="34">
        <f t="shared" si="9"/>
        <v>20.207925666537037</v>
      </c>
      <c r="X44" s="34">
        <f t="shared" si="10"/>
        <v>20.505188668588943</v>
      </c>
      <c r="Y44" s="34">
        <f t="shared" si="11"/>
        <v>22.625261224987881</v>
      </c>
      <c r="Z44">
        <v>0.50256512937392261</v>
      </c>
      <c r="AA44">
        <f t="shared" si="12"/>
        <v>0.50256512937392261</v>
      </c>
    </row>
    <row r="45" spans="1:27">
      <c r="A45" s="2">
        <v>37468</v>
      </c>
      <c r="B45" s="3">
        <v>11450.982645721435</v>
      </c>
      <c r="C45" s="3">
        <v>48376.76399230957</v>
      </c>
      <c r="D45" s="4">
        <f t="shared" si="0"/>
        <v>23.67041881416829</v>
      </c>
      <c r="F45" s="2">
        <v>37468</v>
      </c>
      <c r="G45" s="3">
        <v>65425.59998473525</v>
      </c>
      <c r="H45" s="3">
        <v>272159.68898391724</v>
      </c>
      <c r="I45" s="51">
        <f t="shared" si="1"/>
        <v>24.039416060841198</v>
      </c>
      <c r="K45" s="2">
        <v>37468</v>
      </c>
      <c r="L45" s="34">
        <v>0.63381517800141784</v>
      </c>
      <c r="M45" s="34">
        <v>13.898226563751868</v>
      </c>
      <c r="N45" s="34">
        <v>1.402442668270524</v>
      </c>
      <c r="P45" s="49">
        <f t="shared" si="2"/>
        <v>23.67041881416829</v>
      </c>
      <c r="Q45" s="50">
        <f t="shared" si="3"/>
        <v>24.039416060841198</v>
      </c>
      <c r="R45" s="50">
        <f t="shared" ref="R45:R76" si="13">AA45</f>
        <v>0.50256512937392261</v>
      </c>
      <c r="S45" s="49">
        <f t="shared" si="4"/>
        <v>1.402442668270524</v>
      </c>
      <c r="T45" s="49">
        <f t="shared" si="5"/>
        <v>0.63381517800141784</v>
      </c>
      <c r="U45" s="34">
        <f t="shared" si="6"/>
        <v>19.203340850140055</v>
      </c>
      <c r="V45" s="48">
        <f t="shared" si="8"/>
        <v>20.397792367411284</v>
      </c>
      <c r="W45" s="34">
        <f t="shared" si="9"/>
        <v>19.365379712981095</v>
      </c>
      <c r="X45" s="34">
        <f t="shared" si="10"/>
        <v>19.530888691658845</v>
      </c>
      <c r="Y45" s="34">
        <f t="shared" si="11"/>
        <v>21.437064102239987</v>
      </c>
      <c r="AA45">
        <f t="shared" si="12"/>
        <v>0.50256512937392261</v>
      </c>
    </row>
    <row r="46" spans="1:27">
      <c r="A46" s="2">
        <v>37499</v>
      </c>
      <c r="B46" s="3">
        <v>11709.865861053468</v>
      </c>
      <c r="C46" s="3">
        <v>50876.127975463867</v>
      </c>
      <c r="D46" s="4">
        <f t="shared" si="0"/>
        <v>23.016425044572593</v>
      </c>
      <c r="F46" s="2">
        <v>37499</v>
      </c>
      <c r="G46" s="3">
        <v>66724.09998473525</v>
      </c>
      <c r="H46" s="3">
        <v>275333.45696640015</v>
      </c>
      <c r="I46" s="51">
        <f t="shared" si="1"/>
        <v>24.233923737382128</v>
      </c>
      <c r="K46" s="2">
        <v>37499</v>
      </c>
      <c r="L46" s="34">
        <v>0.7882315159329748</v>
      </c>
      <c r="M46" s="34">
        <v>14.471183028264528</v>
      </c>
      <c r="N46" s="34">
        <v>1.541521909245678</v>
      </c>
      <c r="P46" s="49">
        <f t="shared" si="2"/>
        <v>23.016425044572593</v>
      </c>
      <c r="Q46" s="50">
        <f t="shared" si="3"/>
        <v>24.233923737382128</v>
      </c>
      <c r="R46" s="50">
        <f t="shared" si="13"/>
        <v>0.50256512937392261</v>
      </c>
      <c r="S46" s="49">
        <f t="shared" si="4"/>
        <v>1.541521909245678</v>
      </c>
      <c r="T46" s="49">
        <f t="shared" si="5"/>
        <v>0.7882315159329748</v>
      </c>
      <c r="U46" s="34">
        <f t="shared" si="6"/>
        <v>19.042665384908023</v>
      </c>
      <c r="V46" s="48">
        <f t="shared" ref="V46:V77" si="14">$AB$213+$AC$213*Q46+$AD$213*S46+$AE$213*R46</f>
        <v>20.159002283724504</v>
      </c>
      <c r="W46" s="34">
        <f t="shared" ref="W46:W77" si="15">$AB$214+$AC$214*Q46+$AE$214*R46</f>
        <v>19.191987568880265</v>
      </c>
      <c r="X46" s="34">
        <f t="shared" ref="X46:X77" si="16">$AB$215+$AC$215*Q46+$AE$215*R46</f>
        <v>19.330382165831594</v>
      </c>
      <c r="Y46" s="34">
        <f t="shared" ref="Y46:Y77" si="17">$AB$216+$AC$216*Q46+$AE$216*R46</f>
        <v>21.192538511845569</v>
      </c>
      <c r="AA46">
        <f t="shared" ref="AA46:AA77" si="18">AVERAGE(Z44:Z46)</f>
        <v>0.50256512937392261</v>
      </c>
    </row>
    <row r="47" spans="1:27">
      <c r="A47" s="2">
        <v>37529</v>
      </c>
      <c r="B47" s="3">
        <v>12538.867118377686</v>
      </c>
      <c r="C47" s="3">
        <v>53481.41194152832</v>
      </c>
      <c r="D47" s="4">
        <f t="shared" si="0"/>
        <v>23.445280637105348</v>
      </c>
      <c r="F47" s="2">
        <v>37529</v>
      </c>
      <c r="G47" s="3">
        <v>70552.289979547262</v>
      </c>
      <c r="H47" s="3">
        <v>278590.39292144775</v>
      </c>
      <c r="I47" s="51">
        <f t="shared" si="1"/>
        <v>25.324739033424031</v>
      </c>
      <c r="K47" s="2">
        <v>37529</v>
      </c>
      <c r="L47" s="34">
        <v>0.78413053234684327</v>
      </c>
      <c r="M47" s="34">
        <v>15.098371320952308</v>
      </c>
      <c r="N47" s="34">
        <v>1.5530845890033518</v>
      </c>
      <c r="P47" s="49">
        <f t="shared" si="2"/>
        <v>23.445280637105348</v>
      </c>
      <c r="Q47" s="50">
        <f t="shared" si="3"/>
        <v>25.324739033424031</v>
      </c>
      <c r="R47" s="50">
        <f t="shared" si="13"/>
        <v>0.49686070496957929</v>
      </c>
      <c r="S47" s="49">
        <f t="shared" si="4"/>
        <v>1.5530845890033518</v>
      </c>
      <c r="T47" s="49">
        <f t="shared" si="5"/>
        <v>0.78413053234684327</v>
      </c>
      <c r="U47" s="34">
        <f t="shared" si="6"/>
        <v>17.656471991251763</v>
      </c>
      <c r="V47" s="48">
        <f t="shared" si="14"/>
        <v>20.81363608715867</v>
      </c>
      <c r="W47" s="34">
        <f t="shared" si="15"/>
        <v>19.459419141827439</v>
      </c>
      <c r="X47" s="34">
        <f t="shared" si="16"/>
        <v>19.297110018362787</v>
      </c>
      <c r="Y47" s="34">
        <f t="shared" si="17"/>
        <v>20.528107319481919</v>
      </c>
      <c r="Z47">
        <v>0.49686070496957929</v>
      </c>
      <c r="AA47">
        <f t="shared" si="18"/>
        <v>0.49686070496957929</v>
      </c>
    </row>
    <row r="48" spans="1:27">
      <c r="A48" s="2">
        <v>37560</v>
      </c>
      <c r="B48" s="3">
        <v>13094.907086639405</v>
      </c>
      <c r="C48" s="3">
        <v>54229.88996887207</v>
      </c>
      <c r="D48" s="4">
        <f t="shared" si="0"/>
        <v>24.147028685021997</v>
      </c>
      <c r="F48" s="2">
        <v>37560</v>
      </c>
      <c r="G48" s="3">
        <v>73471.649972528219</v>
      </c>
      <c r="H48" s="3">
        <v>293745.38991165161</v>
      </c>
      <c r="I48" s="51">
        <f t="shared" si="1"/>
        <v>25.012018059117775</v>
      </c>
      <c r="K48" s="2">
        <v>37560</v>
      </c>
      <c r="L48" s="34">
        <v>1.5183409864346231</v>
      </c>
      <c r="M48" s="34">
        <v>15.2485815050737</v>
      </c>
      <c r="N48" s="34">
        <v>1.6792826249482429</v>
      </c>
      <c r="P48" s="49">
        <f t="shared" si="2"/>
        <v>24.147028685021997</v>
      </c>
      <c r="Q48" s="50">
        <f t="shared" si="3"/>
        <v>25.012018059117775</v>
      </c>
      <c r="R48" s="50">
        <f t="shared" si="13"/>
        <v>0.49686070496957929</v>
      </c>
      <c r="S48" s="49">
        <f t="shared" si="4"/>
        <v>1.6792826249482429</v>
      </c>
      <c r="T48" s="49">
        <f t="shared" si="5"/>
        <v>1.5183409864346231</v>
      </c>
      <c r="U48" s="34">
        <f t="shared" si="6"/>
        <v>18.135638063326358</v>
      </c>
      <c r="V48" s="48">
        <f t="shared" si="14"/>
        <v>21.024467680334624</v>
      </c>
      <c r="W48" s="34">
        <f t="shared" si="15"/>
        <v>19.73819148235691</v>
      </c>
      <c r="X48" s="34">
        <f t="shared" si="16"/>
        <v>19.619475681387229</v>
      </c>
      <c r="Y48" s="34">
        <f t="shared" si="17"/>
        <v>20.92124491811478</v>
      </c>
      <c r="AA48">
        <f t="shared" si="18"/>
        <v>0.49686070496957929</v>
      </c>
    </row>
    <row r="49" spans="1:27">
      <c r="A49" s="2">
        <v>37590</v>
      </c>
      <c r="B49" s="3">
        <v>12875.695454559325</v>
      </c>
      <c r="C49" s="3">
        <v>51749.657989501953</v>
      </c>
      <c r="D49" s="4">
        <f t="shared" si="0"/>
        <v>24.880735360939614</v>
      </c>
      <c r="F49" s="2">
        <v>37590</v>
      </c>
      <c r="G49" s="3">
        <v>71999.28000792861</v>
      </c>
      <c r="H49" s="3">
        <v>296163.9479598999</v>
      </c>
      <c r="I49" s="51">
        <f t="shared" si="1"/>
        <v>24.310615962506414</v>
      </c>
      <c r="K49" s="2">
        <v>37590</v>
      </c>
      <c r="L49" s="34">
        <v>1.3817661262463827</v>
      </c>
      <c r="M49" s="34">
        <v>17.021445594791707</v>
      </c>
      <c r="N49" s="34">
        <v>1.7379069623238919</v>
      </c>
      <c r="P49" s="49">
        <f t="shared" si="2"/>
        <v>24.880735360939614</v>
      </c>
      <c r="Q49" s="50">
        <f t="shared" si="3"/>
        <v>24.310615962506414</v>
      </c>
      <c r="R49" s="50">
        <f t="shared" si="13"/>
        <v>0.49686070496957929</v>
      </c>
      <c r="S49" s="49">
        <f t="shared" si="4"/>
        <v>1.7379069623238919</v>
      </c>
      <c r="T49" s="49">
        <f t="shared" si="5"/>
        <v>1.3817661262463827</v>
      </c>
      <c r="U49" s="34">
        <f t="shared" si="6"/>
        <v>19.068675113846364</v>
      </c>
      <c r="V49" s="48">
        <f t="shared" si="14"/>
        <v>21.608388878326281</v>
      </c>
      <c r="W49" s="34">
        <f t="shared" si="15"/>
        <v>20.363450164024798</v>
      </c>
      <c r="X49" s="34">
        <f t="shared" si="16"/>
        <v>20.342509857212647</v>
      </c>
      <c r="Y49" s="34">
        <f t="shared" si="17"/>
        <v>21.803013518860425</v>
      </c>
      <c r="AA49">
        <f t="shared" si="18"/>
        <v>0.49686070496957929</v>
      </c>
    </row>
    <row r="50" spans="1:27">
      <c r="A50" s="2">
        <v>37621</v>
      </c>
      <c r="B50" s="3">
        <v>13212.962061004639</v>
      </c>
      <c r="C50" s="3">
        <v>53855.005981445313</v>
      </c>
      <c r="D50" s="4">
        <f t="shared" si="0"/>
        <v>24.534324748857898</v>
      </c>
      <c r="F50" s="2">
        <v>37621</v>
      </c>
      <c r="G50" s="3">
        <v>72736.530023187399</v>
      </c>
      <c r="H50" s="3">
        <v>297763.59592437744</v>
      </c>
      <c r="I50" s="51">
        <f t="shared" si="1"/>
        <v>24.427610029823853</v>
      </c>
      <c r="K50" s="2">
        <v>37621</v>
      </c>
      <c r="L50" s="34">
        <v>1.3894389613457485</v>
      </c>
      <c r="M50" s="34">
        <v>18.419049876659582</v>
      </c>
      <c r="N50" s="34">
        <v>1.6748152625756372</v>
      </c>
      <c r="P50" s="49">
        <f t="shared" si="2"/>
        <v>24.534324748857898</v>
      </c>
      <c r="Q50" s="50">
        <f t="shared" si="3"/>
        <v>24.427610029823853</v>
      </c>
      <c r="R50" s="50">
        <f t="shared" si="13"/>
        <v>0.49356721006234583</v>
      </c>
      <c r="S50" s="49">
        <f t="shared" si="4"/>
        <v>1.6748152625756372</v>
      </c>
      <c r="T50" s="49">
        <f t="shared" si="5"/>
        <v>1.3894389613457485</v>
      </c>
      <c r="U50" s="34">
        <f t="shared" si="6"/>
        <v>18.879386456231348</v>
      </c>
      <c r="V50" s="48">
        <f t="shared" si="14"/>
        <v>22.46898208040588</v>
      </c>
      <c r="W50" s="34">
        <f t="shared" si="15"/>
        <v>20.974982112346254</v>
      </c>
      <c r="X50" s="34">
        <f t="shared" si="16"/>
        <v>20.851912025395606</v>
      </c>
      <c r="Y50" s="34">
        <f t="shared" si="17"/>
        <v>22.064062118707014</v>
      </c>
      <c r="Z50">
        <v>0.49356721006234583</v>
      </c>
      <c r="AA50">
        <f t="shared" si="18"/>
        <v>0.49356721006234583</v>
      </c>
    </row>
    <row r="51" spans="1:27">
      <c r="A51" s="2">
        <v>37652</v>
      </c>
      <c r="B51" s="3">
        <v>12866.178769989014</v>
      </c>
      <c r="C51" s="3">
        <v>51696.372009277344</v>
      </c>
      <c r="D51" s="4">
        <f t="shared" si="0"/>
        <v>24.887972346841032</v>
      </c>
      <c r="F51" s="2">
        <v>37652</v>
      </c>
      <c r="G51" s="3">
        <v>74858.430039972067</v>
      </c>
      <c r="H51" s="3">
        <v>304306.81097412109</v>
      </c>
      <c r="I51" s="51">
        <f t="shared" si="1"/>
        <v>24.59965644552668</v>
      </c>
      <c r="K51" s="2">
        <v>37652</v>
      </c>
      <c r="L51" s="34">
        <v>1.3904101315534156</v>
      </c>
      <c r="M51" s="34">
        <v>18.719780593482188</v>
      </c>
      <c r="N51" s="34">
        <v>1.7609380111871173</v>
      </c>
      <c r="P51" s="49">
        <f t="shared" si="2"/>
        <v>24.887972346841032</v>
      </c>
      <c r="Q51" s="50">
        <f t="shared" si="3"/>
        <v>24.59965644552668</v>
      </c>
      <c r="R51" s="50">
        <f t="shared" si="13"/>
        <v>0.49356721006234583</v>
      </c>
      <c r="S51" s="49">
        <f t="shared" si="4"/>
        <v>1.7609380111871173</v>
      </c>
      <c r="T51" s="49">
        <f t="shared" si="5"/>
        <v>1.3904101315534156</v>
      </c>
      <c r="U51" s="34">
        <f t="shared" si="6"/>
        <v>18.713972118189833</v>
      </c>
      <c r="V51" s="48">
        <f t="shared" si="14"/>
        <v>22.276023204515383</v>
      </c>
      <c r="W51" s="34">
        <f t="shared" si="15"/>
        <v>20.821612860118819</v>
      </c>
      <c r="X51" s="34">
        <f t="shared" si="16"/>
        <v>20.674559492544063</v>
      </c>
      <c r="Y51" s="34">
        <f t="shared" si="17"/>
        <v>21.847773732957236</v>
      </c>
      <c r="AA51">
        <f t="shared" si="18"/>
        <v>0.49356721006234583</v>
      </c>
    </row>
    <row r="52" spans="1:27">
      <c r="A52" s="2">
        <v>37680</v>
      </c>
      <c r="B52" s="3">
        <v>12999.823184051515</v>
      </c>
      <c r="C52" s="3">
        <v>51869.124038696289</v>
      </c>
      <c r="D52" s="4">
        <f t="shared" si="0"/>
        <v>25.062739008958712</v>
      </c>
      <c r="F52" s="2">
        <v>37680</v>
      </c>
      <c r="G52" s="3">
        <v>74947.950036615133</v>
      </c>
      <c r="H52" s="3">
        <v>305804.83211135864</v>
      </c>
      <c r="I52" s="51">
        <f t="shared" si="1"/>
        <v>24.508425690710762</v>
      </c>
      <c r="K52" s="2">
        <v>37680</v>
      </c>
      <c r="L52" s="34">
        <v>1.5125913781600071</v>
      </c>
      <c r="M52" s="34">
        <v>19.910700146694307</v>
      </c>
      <c r="N52" s="34">
        <v>1.7412332853683326</v>
      </c>
      <c r="P52" s="49">
        <f t="shared" si="2"/>
        <v>25.062739008958712</v>
      </c>
      <c r="Q52" s="50">
        <f t="shared" si="3"/>
        <v>24.508425690710762</v>
      </c>
      <c r="R52" s="50">
        <f t="shared" si="13"/>
        <v>0.49356721006234583</v>
      </c>
      <c r="S52" s="49">
        <f t="shared" si="4"/>
        <v>1.7412332853683326</v>
      </c>
      <c r="T52" s="49">
        <f t="shared" si="5"/>
        <v>1.5125913781600071</v>
      </c>
      <c r="U52" s="34">
        <f t="shared" si="6"/>
        <v>18.81807740670612</v>
      </c>
      <c r="V52" s="48">
        <f t="shared" si="14"/>
        <v>22.365496325219937</v>
      </c>
      <c r="W52" s="34">
        <f t="shared" si="15"/>
        <v>20.902939707813402</v>
      </c>
      <c r="X52" s="34">
        <f t="shared" si="16"/>
        <v>20.76860391290856</v>
      </c>
      <c r="Y52" s="34">
        <f t="shared" si="17"/>
        <v>21.962464600588859</v>
      </c>
      <c r="AA52">
        <f t="shared" si="18"/>
        <v>0.49356721006234583</v>
      </c>
    </row>
    <row r="53" spans="1:27">
      <c r="A53" s="2">
        <v>37711</v>
      </c>
      <c r="B53" s="3">
        <v>13397.098599090576</v>
      </c>
      <c r="C53" s="3">
        <v>52670.492034912109</v>
      </c>
      <c r="D53" s="4">
        <f t="shared" si="0"/>
        <v>25.435681501153329</v>
      </c>
      <c r="F53" s="2">
        <v>37711</v>
      </c>
      <c r="G53" s="3">
        <v>75565.450036615133</v>
      </c>
      <c r="H53" s="3">
        <v>315321.11404418945</v>
      </c>
      <c r="I53" s="51">
        <f t="shared" si="1"/>
        <v>23.964602010769664</v>
      </c>
      <c r="K53" s="2">
        <v>37711</v>
      </c>
      <c r="L53" s="34">
        <v>1.5082485117441651</v>
      </c>
      <c r="M53" s="34">
        <v>19.638578247788509</v>
      </c>
      <c r="N53" s="34">
        <v>1.8815428840102517</v>
      </c>
      <c r="P53" s="49">
        <f t="shared" si="2"/>
        <v>25.435681501153329</v>
      </c>
      <c r="Q53" s="50">
        <f t="shared" si="3"/>
        <v>23.964602010769664</v>
      </c>
      <c r="R53" s="50">
        <f t="shared" si="13"/>
        <v>0.49019563320104437</v>
      </c>
      <c r="S53" s="49">
        <f t="shared" si="4"/>
        <v>1.8815428840102517</v>
      </c>
      <c r="T53" s="49">
        <f t="shared" si="5"/>
        <v>1.5082485117441651</v>
      </c>
      <c r="U53" s="34">
        <f t="shared" si="6"/>
        <v>19.601381190202616</v>
      </c>
      <c r="V53" s="48">
        <f t="shared" si="14"/>
        <v>23.72499575818955</v>
      </c>
      <c r="W53" s="34">
        <f t="shared" si="15"/>
        <v>22.120522516371594</v>
      </c>
      <c r="X53" s="34">
        <f t="shared" si="16"/>
        <v>21.974140341047715</v>
      </c>
      <c r="Y53" s="34">
        <f t="shared" si="17"/>
        <v>23.063936998565239</v>
      </c>
      <c r="Z53">
        <v>0.49019563320104437</v>
      </c>
      <c r="AA53">
        <f t="shared" si="18"/>
        <v>0.49019563320104437</v>
      </c>
    </row>
    <row r="54" spans="1:27">
      <c r="A54" s="2">
        <v>37741</v>
      </c>
      <c r="B54" s="3">
        <v>14250.030124969482</v>
      </c>
      <c r="C54" s="3">
        <v>52687.948013305664</v>
      </c>
      <c r="D54" s="4">
        <f t="shared" si="0"/>
        <v>27.046090543079831</v>
      </c>
      <c r="F54" s="2">
        <v>37741</v>
      </c>
      <c r="G54" s="3">
        <v>71811.729997247458</v>
      </c>
      <c r="H54" s="3">
        <v>315062.2389793396</v>
      </c>
      <c r="I54" s="51">
        <f t="shared" si="1"/>
        <v>22.792871094259112</v>
      </c>
      <c r="K54" s="2">
        <v>37741</v>
      </c>
      <c r="L54" s="34">
        <v>1.5190559514599062</v>
      </c>
      <c r="M54" s="34">
        <v>20.345758894256544</v>
      </c>
      <c r="N54" s="34">
        <v>1.9638453067415</v>
      </c>
      <c r="P54" s="49">
        <f t="shared" si="2"/>
        <v>27.046090543079831</v>
      </c>
      <c r="Q54" s="50">
        <f t="shared" si="3"/>
        <v>22.792871094259112</v>
      </c>
      <c r="R54" s="50">
        <f t="shared" si="13"/>
        <v>0.49019563320104437</v>
      </c>
      <c r="S54" s="49">
        <f t="shared" si="4"/>
        <v>1.9638453067415</v>
      </c>
      <c r="T54" s="49">
        <f t="shared" si="5"/>
        <v>1.5190559514599062</v>
      </c>
      <c r="U54" s="34">
        <f t="shared" si="6"/>
        <v>21.150201755731146</v>
      </c>
      <c r="V54" s="48">
        <f t="shared" si="14"/>
        <v>24.708203527717245</v>
      </c>
      <c r="W54" s="34">
        <f t="shared" si="15"/>
        <v>23.165051655458043</v>
      </c>
      <c r="X54" s="34">
        <f t="shared" si="16"/>
        <v>23.182008839875138</v>
      </c>
      <c r="Y54" s="34">
        <f t="shared" si="17"/>
        <v>24.536980115621105</v>
      </c>
      <c r="AA54">
        <f t="shared" si="18"/>
        <v>0.49019563320104437</v>
      </c>
    </row>
    <row r="55" spans="1:27">
      <c r="A55" s="2">
        <v>37772</v>
      </c>
      <c r="B55" s="3">
        <v>14096.943494873047</v>
      </c>
      <c r="C55" s="3">
        <v>49670.700012207031</v>
      </c>
      <c r="D55" s="4">
        <f t="shared" si="0"/>
        <v>28.380802951052818</v>
      </c>
      <c r="F55" s="2">
        <v>37772</v>
      </c>
      <c r="G55" s="3">
        <v>68469.16997680068</v>
      </c>
      <c r="H55" s="3">
        <v>313851.11000061035</v>
      </c>
      <c r="I55" s="51">
        <f t="shared" si="1"/>
        <v>21.81581259236825</v>
      </c>
      <c r="K55" s="2">
        <v>37772</v>
      </c>
      <c r="L55" s="34">
        <v>1.7855616264056573</v>
      </c>
      <c r="M55" s="34">
        <v>20.557699578138841</v>
      </c>
      <c r="N55" s="34">
        <v>2.0668193576146869</v>
      </c>
      <c r="P55" s="49">
        <f t="shared" si="2"/>
        <v>28.380802951052818</v>
      </c>
      <c r="Q55" s="50">
        <f t="shared" si="3"/>
        <v>21.81581259236825</v>
      </c>
      <c r="R55" s="50">
        <f t="shared" si="13"/>
        <v>0.49019563320104437</v>
      </c>
      <c r="S55" s="49">
        <f t="shared" si="4"/>
        <v>2.0668193576146869</v>
      </c>
      <c r="T55" s="49">
        <f t="shared" si="5"/>
        <v>1.7855616264056573</v>
      </c>
      <c r="U55" s="34">
        <f t="shared" si="6"/>
        <v>22.46338295536793</v>
      </c>
      <c r="V55" s="48">
        <f t="shared" si="14"/>
        <v>25.511065983033745</v>
      </c>
      <c r="W55" s="34">
        <f t="shared" si="15"/>
        <v>24.036041796143607</v>
      </c>
      <c r="X55" s="34">
        <f t="shared" si="16"/>
        <v>24.189200994077268</v>
      </c>
      <c r="Y55" s="34">
        <f t="shared" si="17"/>
        <v>25.76529054158253</v>
      </c>
      <c r="AA55">
        <f t="shared" si="18"/>
        <v>0.49019563320104437</v>
      </c>
    </row>
    <row r="56" spans="1:27">
      <c r="A56" s="2">
        <v>37802</v>
      </c>
      <c r="B56" s="3">
        <v>14726.3271484375</v>
      </c>
      <c r="C56" s="3">
        <v>50848.688018798828</v>
      </c>
      <c r="D56" s="4">
        <f t="shared" si="0"/>
        <v>28.96107593374515</v>
      </c>
      <c r="F56" s="2">
        <v>37802</v>
      </c>
      <c r="G56" s="3">
        <v>69677.819970697165</v>
      </c>
      <c r="H56" s="3">
        <v>316020.20793914795</v>
      </c>
      <c r="I56" s="51">
        <f t="shared" si="1"/>
        <v>22.048533043214171</v>
      </c>
      <c r="K56" s="2">
        <v>37802</v>
      </c>
      <c r="L56" s="34">
        <v>1.7359044658605653</v>
      </c>
      <c r="M56" s="34">
        <v>20.490477706587168</v>
      </c>
      <c r="N56" s="34">
        <v>2.1259901450353764</v>
      </c>
      <c r="P56" s="49">
        <f t="shared" si="2"/>
        <v>28.96107593374515</v>
      </c>
      <c r="Q56" s="50">
        <f t="shared" si="3"/>
        <v>22.048533043214171</v>
      </c>
      <c r="R56" s="50">
        <f t="shared" si="13"/>
        <v>0.48742055206795887</v>
      </c>
      <c r="S56" s="49">
        <f t="shared" si="4"/>
        <v>2.1259901450353764</v>
      </c>
      <c r="T56" s="49">
        <f t="shared" si="5"/>
        <v>1.7359044658605653</v>
      </c>
      <c r="U56" s="34">
        <f t="shared" si="6"/>
        <v>22.203443443406147</v>
      </c>
      <c r="V56" s="48">
        <f t="shared" si="14"/>
        <v>26.063393427207444</v>
      </c>
      <c r="W56" s="34">
        <f t="shared" si="15"/>
        <v>24.431735746046016</v>
      </c>
      <c r="X56" s="34">
        <f t="shared" si="16"/>
        <v>24.480141553600916</v>
      </c>
      <c r="Y56" s="34">
        <f t="shared" si="17"/>
        <v>25.816612046715129</v>
      </c>
      <c r="Z56">
        <v>0.48742055206795887</v>
      </c>
      <c r="AA56">
        <f t="shared" si="18"/>
        <v>0.48742055206795887</v>
      </c>
    </row>
    <row r="57" spans="1:27">
      <c r="A57" s="2">
        <v>37833</v>
      </c>
      <c r="B57" s="3">
        <v>13415.3073046875</v>
      </c>
      <c r="C57" s="3">
        <v>48373.337997436523</v>
      </c>
      <c r="D57" s="4">
        <f t="shared" si="0"/>
        <v>27.732854212786439</v>
      </c>
      <c r="F57" s="2">
        <v>37833</v>
      </c>
      <c r="G57" s="3">
        <v>65947.059976190329</v>
      </c>
      <c r="H57" s="3">
        <v>318358.28189086914</v>
      </c>
      <c r="I57" s="51">
        <f t="shared" si="1"/>
        <v>20.714730455417047</v>
      </c>
      <c r="K57" s="2">
        <v>37833</v>
      </c>
      <c r="L57" s="34">
        <v>1.5585313153529743</v>
      </c>
      <c r="M57" s="34">
        <v>20.23272161161298</v>
      </c>
      <c r="N57" s="34">
        <v>2.2281999363314875</v>
      </c>
      <c r="P57" s="49">
        <f t="shared" si="2"/>
        <v>27.732854212786439</v>
      </c>
      <c r="Q57" s="50">
        <f t="shared" si="3"/>
        <v>20.714730455417047</v>
      </c>
      <c r="R57" s="50">
        <f t="shared" si="13"/>
        <v>0.48742055206795887</v>
      </c>
      <c r="S57" s="49">
        <f t="shared" si="4"/>
        <v>2.2281999363314875</v>
      </c>
      <c r="T57" s="49">
        <f t="shared" si="5"/>
        <v>1.5585313153529743</v>
      </c>
      <c r="U57" s="34">
        <f t="shared" si="6"/>
        <v>23.971875078005343</v>
      </c>
      <c r="V57" s="48">
        <f t="shared" si="14"/>
        <v>27.178379243688482</v>
      </c>
      <c r="W57" s="34">
        <f t="shared" si="15"/>
        <v>25.620742239867965</v>
      </c>
      <c r="X57" s="34">
        <f t="shared" si="16"/>
        <v>25.855080207820649</v>
      </c>
      <c r="Y57" s="34">
        <f t="shared" si="17"/>
        <v>27.493403785996811</v>
      </c>
      <c r="AA57">
        <f t="shared" si="18"/>
        <v>0.48742055206795887</v>
      </c>
    </row>
    <row r="58" spans="1:27">
      <c r="A58" s="2">
        <v>37864</v>
      </c>
      <c r="B58" s="3">
        <v>13371.08593383789</v>
      </c>
      <c r="C58" s="3">
        <v>46901.34602355957</v>
      </c>
      <c r="D58" s="4">
        <f t="shared" si="0"/>
        <v>28.508959907294134</v>
      </c>
      <c r="F58" s="2">
        <v>37864</v>
      </c>
      <c r="G58" s="3">
        <v>65108.48996886611</v>
      </c>
      <c r="H58" s="3">
        <v>320775.19886779785</v>
      </c>
      <c r="I58" s="51">
        <f t="shared" si="1"/>
        <v>20.297233139803769</v>
      </c>
      <c r="K58" s="2">
        <v>37864</v>
      </c>
      <c r="L58" s="34">
        <v>1.6011981925712051</v>
      </c>
      <c r="M58" s="34">
        <v>20.240599265514366</v>
      </c>
      <c r="N58" s="34">
        <v>2.3644642299066514</v>
      </c>
      <c r="P58" s="49">
        <f t="shared" si="2"/>
        <v>28.508959907294134</v>
      </c>
      <c r="Q58" s="50">
        <f t="shared" si="3"/>
        <v>20.297233139803769</v>
      </c>
      <c r="R58" s="50">
        <f t="shared" si="13"/>
        <v>0.48742055206795887</v>
      </c>
      <c r="S58" s="49">
        <f t="shared" si="4"/>
        <v>2.3644642299066514</v>
      </c>
      <c r="T58" s="49">
        <f t="shared" si="5"/>
        <v>1.6011981925712051</v>
      </c>
      <c r="U58" s="34">
        <f t="shared" si="6"/>
        <v>24.591245742313561</v>
      </c>
      <c r="V58" s="48">
        <f t="shared" si="14"/>
        <v>27.475790090920071</v>
      </c>
      <c r="W58" s="34">
        <f t="shared" si="15"/>
        <v>25.992916521098934</v>
      </c>
      <c r="X58" s="34">
        <f t="shared" si="16"/>
        <v>26.285453639782361</v>
      </c>
      <c r="Y58" s="34">
        <f t="shared" si="17"/>
        <v>28.018261104761528</v>
      </c>
      <c r="AA58">
        <f t="shared" si="18"/>
        <v>0.48742055206795887</v>
      </c>
    </row>
    <row r="59" spans="1:27">
      <c r="A59" s="2">
        <v>37894</v>
      </c>
      <c r="B59" s="3">
        <v>13033.880156249999</v>
      </c>
      <c r="C59" s="3">
        <v>45137.980026245117</v>
      </c>
      <c r="D59" s="4">
        <f t="shared" si="0"/>
        <v>28.875638982230829</v>
      </c>
      <c r="F59" s="2">
        <v>37894</v>
      </c>
      <c r="G59" s="3">
        <v>63254.859979242086</v>
      </c>
      <c r="H59" s="3">
        <v>327437.969871521</v>
      </c>
      <c r="I59" s="51">
        <f t="shared" si="1"/>
        <v>19.318120010352438</v>
      </c>
      <c r="K59" s="2">
        <v>37894</v>
      </c>
      <c r="L59" s="34">
        <v>1.5744127844148168</v>
      </c>
      <c r="M59" s="34">
        <v>21.345208962608393</v>
      </c>
      <c r="N59" s="34">
        <v>2.4177634760322078</v>
      </c>
      <c r="P59" s="49">
        <f t="shared" si="2"/>
        <v>28.875638982230829</v>
      </c>
      <c r="Q59" s="50">
        <f t="shared" si="3"/>
        <v>19.318120010352438</v>
      </c>
      <c r="R59" s="50">
        <f t="shared" si="13"/>
        <v>0.48401923451427631</v>
      </c>
      <c r="S59" s="49">
        <f t="shared" si="4"/>
        <v>2.4177634760322078</v>
      </c>
      <c r="T59" s="49">
        <f t="shared" si="5"/>
        <v>1.5744127844148168</v>
      </c>
      <c r="U59" s="34">
        <f t="shared" si="6"/>
        <v>25.875690837086754</v>
      </c>
      <c r="V59" s="48">
        <f t="shared" si="14"/>
        <v>29.267138326578134</v>
      </c>
      <c r="W59" s="34">
        <f t="shared" si="15"/>
        <v>27.604998247339822</v>
      </c>
      <c r="X59" s="34">
        <f t="shared" si="16"/>
        <v>27.945393387744659</v>
      </c>
      <c r="Y59" s="34">
        <f t="shared" si="17"/>
        <v>29.670643675052091</v>
      </c>
      <c r="Z59">
        <v>0.48401923451427631</v>
      </c>
      <c r="AA59">
        <f t="shared" si="18"/>
        <v>0.48401923451427631</v>
      </c>
    </row>
    <row r="60" spans="1:27">
      <c r="A60" s="2">
        <v>37925</v>
      </c>
      <c r="B60" s="3">
        <v>12924.134907226562</v>
      </c>
      <c r="C60" s="3">
        <v>42913.290023803711</v>
      </c>
      <c r="D60" s="4">
        <f t="shared" si="0"/>
        <v>30.116858670257233</v>
      </c>
      <c r="F60" s="2">
        <v>37925</v>
      </c>
      <c r="G60" s="3">
        <v>60957.949975579977</v>
      </c>
      <c r="H60" s="3">
        <v>326462.95081329346</v>
      </c>
      <c r="I60" s="51">
        <f t="shared" si="1"/>
        <v>18.67224131366817</v>
      </c>
      <c r="K60" s="2">
        <v>37925</v>
      </c>
      <c r="L60" s="34">
        <v>1.6188632732356698</v>
      </c>
      <c r="M60" s="34">
        <v>21.593922755328336</v>
      </c>
      <c r="N60" s="34">
        <v>2.5154722115865962</v>
      </c>
      <c r="P60" s="49">
        <f t="shared" si="2"/>
        <v>30.116858670257233</v>
      </c>
      <c r="Q60" s="50">
        <f t="shared" si="3"/>
        <v>18.67224131366817</v>
      </c>
      <c r="R60" s="50">
        <f t="shared" si="13"/>
        <v>0.48401923451427631</v>
      </c>
      <c r="S60" s="49">
        <f t="shared" si="4"/>
        <v>2.5154722115865962</v>
      </c>
      <c r="T60" s="49">
        <f t="shared" si="5"/>
        <v>1.6188632732356698</v>
      </c>
      <c r="U60" s="34">
        <f t="shared" si="6"/>
        <v>26.762472813453304</v>
      </c>
      <c r="V60" s="48">
        <f t="shared" si="14"/>
        <v>29.783200547729365</v>
      </c>
      <c r="W60" s="34">
        <f t="shared" si="15"/>
        <v>28.180761086312245</v>
      </c>
      <c r="X60" s="34">
        <f t="shared" si="16"/>
        <v>28.611191755608772</v>
      </c>
      <c r="Y60" s="34">
        <f t="shared" si="17"/>
        <v>30.482610957981763</v>
      </c>
      <c r="AA60">
        <f t="shared" si="18"/>
        <v>0.48401923451427631</v>
      </c>
    </row>
    <row r="61" spans="1:27">
      <c r="A61" s="2">
        <v>37955</v>
      </c>
      <c r="B61" s="3">
        <v>12985.695274658203</v>
      </c>
      <c r="C61" s="3">
        <v>38738.215957641602</v>
      </c>
      <c r="D61" s="4">
        <f t="shared" si="0"/>
        <v>33.521665759872484</v>
      </c>
      <c r="F61" s="2">
        <v>37955</v>
      </c>
      <c r="G61" s="3">
        <v>56457.050012201071</v>
      </c>
      <c r="H61" s="3">
        <v>325358.98985290527</v>
      </c>
      <c r="I61" s="51">
        <f t="shared" si="1"/>
        <v>17.352233001991213</v>
      </c>
      <c r="K61" s="2">
        <v>37955</v>
      </c>
      <c r="L61" s="34">
        <v>1.5944924955298441</v>
      </c>
      <c r="M61" s="34">
        <v>21.776579795645475</v>
      </c>
      <c r="N61" s="34">
        <v>2.619919211002641</v>
      </c>
      <c r="P61" s="49">
        <f t="shared" si="2"/>
        <v>33.521665759872484</v>
      </c>
      <c r="Q61" s="50">
        <f t="shared" si="3"/>
        <v>17.352233001991213</v>
      </c>
      <c r="R61" s="50">
        <f t="shared" si="13"/>
        <v>0.48401923451427631</v>
      </c>
      <c r="S61" s="49">
        <f t="shared" si="4"/>
        <v>2.619919211002641</v>
      </c>
      <c r="T61" s="49">
        <f t="shared" si="5"/>
        <v>1.5944924955298441</v>
      </c>
      <c r="U61" s="34">
        <f t="shared" si="6"/>
        <v>28.51469495670916</v>
      </c>
      <c r="V61" s="48">
        <f t="shared" si="14"/>
        <v>30.885025083896863</v>
      </c>
      <c r="W61" s="34">
        <f t="shared" si="15"/>
        <v>29.357470794961856</v>
      </c>
      <c r="X61" s="34">
        <f t="shared" si="16"/>
        <v>29.971910701741152</v>
      </c>
      <c r="Y61" s="34">
        <f t="shared" si="17"/>
        <v>32.142061204257445</v>
      </c>
      <c r="AA61">
        <f t="shared" si="18"/>
        <v>0.48401923451427631</v>
      </c>
    </row>
    <row r="62" spans="1:27">
      <c r="A62" s="2">
        <v>37986</v>
      </c>
      <c r="B62" s="3">
        <v>12540.327440185547</v>
      </c>
      <c r="C62" s="3">
        <v>37565.751983642578</v>
      </c>
      <c r="D62" s="4">
        <f t="shared" si="0"/>
        <v>33.382341036713541</v>
      </c>
      <c r="F62" s="2">
        <v>37986</v>
      </c>
      <c r="G62" s="3">
        <v>55184.200012207031</v>
      </c>
      <c r="H62" s="3">
        <v>330953.19986724854</v>
      </c>
      <c r="I62" s="51">
        <f t="shared" si="1"/>
        <v>16.674321334358584</v>
      </c>
      <c r="K62" s="2">
        <v>37986</v>
      </c>
      <c r="L62" s="34">
        <v>1.7035807504731122</v>
      </c>
      <c r="M62" s="34">
        <v>22.132052068317233</v>
      </c>
      <c r="N62" s="34">
        <v>2.8365126519712951</v>
      </c>
      <c r="P62" s="49">
        <f t="shared" si="2"/>
        <v>33.382341036713541</v>
      </c>
      <c r="Q62" s="50">
        <f t="shared" si="3"/>
        <v>16.674321334358584</v>
      </c>
      <c r="R62" s="50">
        <f t="shared" si="13"/>
        <v>0.47750946934481781</v>
      </c>
      <c r="S62" s="49">
        <f t="shared" si="4"/>
        <v>2.8365126519712951</v>
      </c>
      <c r="T62" s="49">
        <f t="shared" si="5"/>
        <v>1.7035807504731122</v>
      </c>
      <c r="U62" s="34">
        <f t="shared" si="6"/>
        <v>29.517453018255576</v>
      </c>
      <c r="V62" s="48">
        <f t="shared" si="14"/>
        <v>33.211634407661933</v>
      </c>
      <c r="W62" s="34">
        <f t="shared" si="15"/>
        <v>31.376655282036808</v>
      </c>
      <c r="X62" s="34">
        <f t="shared" si="16"/>
        <v>31.915966809675481</v>
      </c>
      <c r="Y62" s="34">
        <f t="shared" si="17"/>
        <v>33.800984851741745</v>
      </c>
      <c r="Z62">
        <v>0.47750946934481781</v>
      </c>
      <c r="AA62">
        <f t="shared" si="18"/>
        <v>0.47750946934481781</v>
      </c>
    </row>
    <row r="63" spans="1:27">
      <c r="A63" s="2">
        <v>38017</v>
      </c>
      <c r="B63" s="3">
        <v>12385.51221069336</v>
      </c>
      <c r="C63" s="3">
        <v>35475.781967163086</v>
      </c>
      <c r="D63" s="4">
        <f t="shared" si="0"/>
        <v>34.912584089499632</v>
      </c>
      <c r="F63" s="2">
        <v>38017</v>
      </c>
      <c r="G63" s="3">
        <v>49885.660003662109</v>
      </c>
      <c r="H63" s="3">
        <v>335016.17284393311</v>
      </c>
      <c r="I63" s="51">
        <f t="shared" si="1"/>
        <v>14.890522920187882</v>
      </c>
      <c r="K63" s="2">
        <v>38017</v>
      </c>
      <c r="L63" s="34">
        <v>1.7474942331601351</v>
      </c>
      <c r="M63" s="34">
        <v>22.687360156603464</v>
      </c>
      <c r="N63" s="34">
        <v>2.9395057951446719</v>
      </c>
      <c r="P63" s="49">
        <f t="shared" si="2"/>
        <v>34.912584089499632</v>
      </c>
      <c r="Q63" s="50">
        <f t="shared" si="3"/>
        <v>14.890522920187882</v>
      </c>
      <c r="R63" s="50">
        <f t="shared" si="13"/>
        <v>0.47750946934481781</v>
      </c>
      <c r="S63" s="49">
        <f t="shared" si="4"/>
        <v>2.9395057951446719</v>
      </c>
      <c r="T63" s="49">
        <f t="shared" si="5"/>
        <v>1.7474942331601351</v>
      </c>
      <c r="U63" s="34">
        <f t="shared" si="6"/>
        <v>31.861239231892874</v>
      </c>
      <c r="V63" s="48">
        <f t="shared" si="14"/>
        <v>34.719466997608095</v>
      </c>
      <c r="W63" s="34">
        <f t="shared" si="15"/>
        <v>32.966806566434258</v>
      </c>
      <c r="X63" s="34">
        <f t="shared" si="16"/>
        <v>33.75477969954234</v>
      </c>
      <c r="Y63" s="34">
        <f t="shared" si="17"/>
        <v>36.043489456838643</v>
      </c>
      <c r="AA63">
        <f t="shared" si="18"/>
        <v>0.47750946934481781</v>
      </c>
    </row>
    <row r="64" spans="1:27">
      <c r="A64" s="2">
        <v>38046</v>
      </c>
      <c r="B64" s="3">
        <v>12308.830064697266</v>
      </c>
      <c r="C64" s="3">
        <v>33204.097961425781</v>
      </c>
      <c r="D64" s="4">
        <f t="shared" si="0"/>
        <v>37.070213679639217</v>
      </c>
      <c r="F64" s="2">
        <v>38046</v>
      </c>
      <c r="G64" s="3">
        <v>47151.97998046875</v>
      </c>
      <c r="H64" s="3">
        <v>333784.17684936523</v>
      </c>
      <c r="I64" s="51">
        <f t="shared" si="1"/>
        <v>14.126487488275441</v>
      </c>
      <c r="K64" s="2">
        <v>38046</v>
      </c>
      <c r="L64" s="34">
        <v>1.7323806016341012</v>
      </c>
      <c r="M64" s="34">
        <v>23.239778120985289</v>
      </c>
      <c r="N64" s="34">
        <v>3.0260835883203394</v>
      </c>
      <c r="P64" s="49">
        <f t="shared" si="2"/>
        <v>37.070213679639217</v>
      </c>
      <c r="Q64" s="50">
        <f t="shared" si="3"/>
        <v>14.126487488275441</v>
      </c>
      <c r="R64" s="50">
        <f t="shared" si="13"/>
        <v>0.47750946934481781</v>
      </c>
      <c r="S64" s="49">
        <f t="shared" si="4"/>
        <v>3.0260835883203394</v>
      </c>
      <c r="T64" s="49">
        <f t="shared" si="5"/>
        <v>1.7323806016341012</v>
      </c>
      <c r="U64" s="34">
        <f t="shared" si="6"/>
        <v>32.89193668692166</v>
      </c>
      <c r="V64" s="48">
        <f t="shared" si="14"/>
        <v>35.344289583718137</v>
      </c>
      <c r="W64" s="34">
        <f t="shared" si="15"/>
        <v>33.647899179662971</v>
      </c>
      <c r="X64" s="34">
        <f t="shared" si="16"/>
        <v>34.54237889761022</v>
      </c>
      <c r="Y64" s="34">
        <f t="shared" si="17"/>
        <v>37.003997640336166</v>
      </c>
      <c r="AA64">
        <f t="shared" si="18"/>
        <v>0.47750946934481781</v>
      </c>
    </row>
    <row r="65" spans="1:27">
      <c r="A65" s="2">
        <v>38077</v>
      </c>
      <c r="B65" s="3">
        <v>11899.676296386719</v>
      </c>
      <c r="C65" s="3">
        <v>30940.601989746094</v>
      </c>
      <c r="D65" s="4">
        <f t="shared" si="0"/>
        <v>38.45974393235899</v>
      </c>
      <c r="F65" s="2">
        <v>38077</v>
      </c>
      <c r="G65" s="3">
        <v>43603.079986572266</v>
      </c>
      <c r="H65" s="3">
        <v>331494.46688079834</v>
      </c>
      <c r="I65" s="51">
        <f t="shared" si="1"/>
        <v>13.153486511209685</v>
      </c>
      <c r="K65" s="2">
        <v>38077</v>
      </c>
      <c r="L65" s="34">
        <v>1.7590274563916171</v>
      </c>
      <c r="M65" s="34">
        <v>23.802285000749016</v>
      </c>
      <c r="N65" s="34">
        <v>3.2103009964746341</v>
      </c>
      <c r="P65" s="49">
        <f t="shared" si="2"/>
        <v>38.45974393235899</v>
      </c>
      <c r="Q65" s="50">
        <f t="shared" si="3"/>
        <v>13.153486511209685</v>
      </c>
      <c r="R65" s="50">
        <f t="shared" si="13"/>
        <v>0.46867931982670791</v>
      </c>
      <c r="S65" s="49">
        <f t="shared" si="4"/>
        <v>3.2103009964746341</v>
      </c>
      <c r="T65" s="49">
        <f t="shared" si="5"/>
        <v>1.7590274563916171</v>
      </c>
      <c r="U65" s="34">
        <f t="shared" si="6"/>
        <v>34.251225286868113</v>
      </c>
      <c r="V65" s="48">
        <f t="shared" si="14"/>
        <v>38.601139815552131</v>
      </c>
      <c r="W65" s="34">
        <f t="shared" si="15"/>
        <v>36.434462790358637</v>
      </c>
      <c r="X65" s="34">
        <f t="shared" si="16"/>
        <v>37.234485789198928</v>
      </c>
      <c r="Y65" s="34">
        <f t="shared" si="17"/>
        <v>39.321433807567082</v>
      </c>
      <c r="Z65">
        <v>0.46867931982670791</v>
      </c>
      <c r="AA65">
        <f t="shared" si="18"/>
        <v>0.46867931982670791</v>
      </c>
    </row>
    <row r="66" spans="1:27">
      <c r="A66" s="2">
        <v>38107</v>
      </c>
      <c r="B66" s="3">
        <v>9751.3668713378902</v>
      </c>
      <c r="C66" s="3">
        <v>21933.699981689453</v>
      </c>
      <c r="D66" s="4">
        <f t="shared" si="0"/>
        <v>44.458376286164494</v>
      </c>
      <c r="F66" s="2">
        <v>38107</v>
      </c>
      <c r="G66" s="3">
        <v>34457.049957275391</v>
      </c>
      <c r="H66" s="3">
        <v>325285.15991973877</v>
      </c>
      <c r="I66" s="51">
        <f t="shared" si="1"/>
        <v>10.592874868861943</v>
      </c>
      <c r="K66" s="2">
        <v>38107</v>
      </c>
      <c r="L66" s="34">
        <v>1.7386074052746152</v>
      </c>
      <c r="M66" s="34">
        <v>24.147006232635839</v>
      </c>
      <c r="N66" s="34">
        <v>3.3531919065701223</v>
      </c>
      <c r="P66" s="49">
        <f t="shared" si="2"/>
        <v>44.458376286164494</v>
      </c>
      <c r="Q66" s="50">
        <f t="shared" si="3"/>
        <v>10.592874868861943</v>
      </c>
      <c r="R66" s="50">
        <f t="shared" si="13"/>
        <v>0.46867931982670791</v>
      </c>
      <c r="S66" s="49">
        <f t="shared" si="4"/>
        <v>3.3531919065701223</v>
      </c>
      <c r="T66" s="49">
        <f t="shared" si="5"/>
        <v>1.7386074052746152</v>
      </c>
      <c r="U66" s="34">
        <f t="shared" si="6"/>
        <v>37.61256214163221</v>
      </c>
      <c r="V66" s="48">
        <f t="shared" si="14"/>
        <v>40.768058555533145</v>
      </c>
      <c r="W66" s="34">
        <f t="shared" si="15"/>
        <v>38.717097341200159</v>
      </c>
      <c r="X66" s="34">
        <f t="shared" si="16"/>
        <v>39.874069755911435</v>
      </c>
      <c r="Y66" s="34">
        <f t="shared" si="17"/>
        <v>42.540510220133079</v>
      </c>
      <c r="AA66">
        <f t="shared" si="18"/>
        <v>0.46867931982670791</v>
      </c>
    </row>
    <row r="67" spans="1:27">
      <c r="A67" s="2">
        <v>38138</v>
      </c>
      <c r="B67" s="3">
        <v>4885.6363830566406</v>
      </c>
      <c r="C67" s="3">
        <v>14644.299987792969</v>
      </c>
      <c r="D67" s="4">
        <f t="shared" ref="D67:D130" si="19">B67/C67*100</f>
        <v>33.362034287259576</v>
      </c>
      <c r="F67" s="2">
        <v>38138</v>
      </c>
      <c r="G67" s="3">
        <v>26858.819961547852</v>
      </c>
      <c r="H67" s="3">
        <v>338517.20204162598</v>
      </c>
      <c r="I67" s="51">
        <f t="shared" ref="I67:I130" si="20">G67/H67*100</f>
        <v>7.934255570931116</v>
      </c>
      <c r="K67" s="2">
        <v>38138</v>
      </c>
      <c r="L67" s="34">
        <v>1.8224567399676854</v>
      </c>
      <c r="M67" s="34">
        <v>24.595867233743245</v>
      </c>
      <c r="N67" s="34">
        <v>3.5797048529893023</v>
      </c>
      <c r="P67" s="49">
        <f t="shared" ref="P67:P130" si="21">D67</f>
        <v>33.362034287259576</v>
      </c>
      <c r="Q67" s="50">
        <f t="shared" ref="Q67:Q130" si="22">I67</f>
        <v>7.934255570931116</v>
      </c>
      <c r="R67" s="50">
        <f t="shared" si="13"/>
        <v>0.46867931982670791</v>
      </c>
      <c r="S67" s="49">
        <f t="shared" ref="S67:S130" si="23">N67</f>
        <v>3.5797048529893023</v>
      </c>
      <c r="T67" s="49">
        <f t="shared" ref="T67:T130" si="24">L67</f>
        <v>1.8224567399676854</v>
      </c>
      <c r="U67" s="34">
        <f t="shared" ref="U67:U130" si="25">$AB$212+$AC$212*Q67+$AD$212*S67</f>
        <v>41.151894193651877</v>
      </c>
      <c r="V67" s="48">
        <f t="shared" si="14"/>
        <v>42.979245852893257</v>
      </c>
      <c r="W67" s="34">
        <f t="shared" si="15"/>
        <v>41.087099947853446</v>
      </c>
      <c r="X67" s="34">
        <f t="shared" si="16"/>
        <v>42.61468405147734</v>
      </c>
      <c r="Y67" s="34">
        <f t="shared" si="17"/>
        <v>45.882797090357208</v>
      </c>
      <c r="AA67">
        <f t="shared" si="18"/>
        <v>0.46867931982670791</v>
      </c>
    </row>
    <row r="68" spans="1:27">
      <c r="A68" s="2">
        <v>38168</v>
      </c>
      <c r="B68" s="3">
        <v>6240.5623791503904</v>
      </c>
      <c r="C68" s="3">
        <v>18208.999984741211</v>
      </c>
      <c r="D68" s="4">
        <f t="shared" si="19"/>
        <v>34.271856688340165</v>
      </c>
      <c r="F68" s="2">
        <v>38168</v>
      </c>
      <c r="G68" s="3">
        <v>31094.509986877441</v>
      </c>
      <c r="H68" s="3">
        <v>387097.32897949219</v>
      </c>
      <c r="I68" s="51">
        <f t="shared" si="20"/>
        <v>8.032736900782071</v>
      </c>
      <c r="K68" s="2">
        <v>38168</v>
      </c>
      <c r="L68" s="34">
        <v>2.0613382809808747</v>
      </c>
      <c r="M68" s="34">
        <v>24.873778112766551</v>
      </c>
      <c r="N68" s="34">
        <v>4.3366665896367751</v>
      </c>
      <c r="P68" s="49">
        <f t="shared" si="21"/>
        <v>34.271856688340165</v>
      </c>
      <c r="Q68" s="50">
        <f t="shared" si="22"/>
        <v>8.032736900782071</v>
      </c>
      <c r="R68" s="50">
        <f t="shared" si="13"/>
        <v>0.46403450959107873</v>
      </c>
      <c r="S68" s="49">
        <f t="shared" si="23"/>
        <v>4.3366665896367751</v>
      </c>
      <c r="T68" s="49">
        <f t="shared" si="24"/>
        <v>2.0613382809808747</v>
      </c>
      <c r="U68" s="34">
        <f t="shared" si="25"/>
        <v>41.503973770706956</v>
      </c>
      <c r="V68" s="48">
        <f t="shared" si="14"/>
        <v>43.832488482475441</v>
      </c>
      <c r="W68" s="34">
        <f t="shared" si="15"/>
        <v>42.008836797129305</v>
      </c>
      <c r="X68" s="34">
        <f t="shared" si="16"/>
        <v>43.401659669772414</v>
      </c>
      <c r="Y68" s="34">
        <f t="shared" si="17"/>
        <v>46.334573162607441</v>
      </c>
      <c r="Z68">
        <v>0.46403450959107873</v>
      </c>
      <c r="AA68">
        <f t="shared" si="18"/>
        <v>0.46403450959107873</v>
      </c>
    </row>
    <row r="69" spans="1:27">
      <c r="A69" s="2">
        <v>38199</v>
      </c>
      <c r="B69" s="3">
        <v>6783.9623791503909</v>
      </c>
      <c r="C69" s="3">
        <v>20263.999984741211</v>
      </c>
      <c r="D69" s="4">
        <f t="shared" si="19"/>
        <v>33.477903593854684</v>
      </c>
      <c r="F69" s="2">
        <v>38199</v>
      </c>
      <c r="G69" s="3">
        <v>34080.599998474121</v>
      </c>
      <c r="H69" s="3">
        <v>402456.32398986816</v>
      </c>
      <c r="I69" s="51">
        <f t="shared" si="20"/>
        <v>8.468148707568103</v>
      </c>
      <c r="K69" s="2">
        <v>38199</v>
      </c>
      <c r="L69" s="34">
        <v>2.1944271507150921</v>
      </c>
      <c r="M69" s="34">
        <v>26.097341113692412</v>
      </c>
      <c r="N69" s="34">
        <v>4.5463433111378952</v>
      </c>
      <c r="P69" s="49">
        <f t="shared" si="21"/>
        <v>33.477903593854684</v>
      </c>
      <c r="Q69" s="50">
        <f t="shared" si="22"/>
        <v>8.468148707568103</v>
      </c>
      <c r="R69" s="50">
        <f t="shared" si="13"/>
        <v>0.46403450959107873</v>
      </c>
      <c r="S69" s="49">
        <f t="shared" si="23"/>
        <v>4.5463433111378952</v>
      </c>
      <c r="T69" s="49">
        <f t="shared" si="24"/>
        <v>2.1944271507150921</v>
      </c>
      <c r="U69" s="34">
        <f t="shared" si="25"/>
        <v>41.080118252702512</v>
      </c>
      <c r="V69" s="48">
        <f t="shared" si="14"/>
        <v>43.348249349959929</v>
      </c>
      <c r="W69" s="34">
        <f t="shared" si="15"/>
        <v>41.62069280153969</v>
      </c>
      <c r="X69" s="34">
        <f t="shared" si="16"/>
        <v>42.9528192423127</v>
      </c>
      <c r="Y69" s="34">
        <f t="shared" si="17"/>
        <v>45.787194616873521</v>
      </c>
      <c r="AA69">
        <f t="shared" si="18"/>
        <v>0.46403450959107873</v>
      </c>
    </row>
    <row r="70" spans="1:27">
      <c r="A70" s="2">
        <v>38230</v>
      </c>
      <c r="B70" s="3">
        <v>6976.5558789062497</v>
      </c>
      <c r="C70" s="3">
        <v>19910.79997253418</v>
      </c>
      <c r="D70" s="4">
        <f t="shared" si="19"/>
        <v>35.039053621803305</v>
      </c>
      <c r="F70" s="2">
        <v>38230</v>
      </c>
      <c r="G70" s="3">
        <v>33141.14998626709</v>
      </c>
      <c r="H70" s="3">
        <v>406321.43311309814</v>
      </c>
      <c r="I70" s="51">
        <f t="shared" si="20"/>
        <v>8.1563873538126561</v>
      </c>
      <c r="K70" s="2">
        <v>38230</v>
      </c>
      <c r="L70" s="34">
        <v>2.1773598161300227</v>
      </c>
      <c r="M70" s="34">
        <v>26.444113800395119</v>
      </c>
      <c r="N70" s="34">
        <v>4.7669382956570336</v>
      </c>
      <c r="P70" s="49">
        <f t="shared" si="21"/>
        <v>35.039053621803305</v>
      </c>
      <c r="Q70" s="50">
        <f t="shared" si="22"/>
        <v>8.1563873538126561</v>
      </c>
      <c r="R70" s="50">
        <f t="shared" si="13"/>
        <v>0.46403450959107873</v>
      </c>
      <c r="S70" s="49">
        <f t="shared" si="23"/>
        <v>4.7669382956570336</v>
      </c>
      <c r="T70" s="49">
        <f t="shared" si="24"/>
        <v>2.1773598161300227</v>
      </c>
      <c r="U70" s="34">
        <f t="shared" si="25"/>
        <v>41.617653396382671</v>
      </c>
      <c r="V70" s="48">
        <f t="shared" si="14"/>
        <v>43.511534245726438</v>
      </c>
      <c r="W70" s="34">
        <f t="shared" si="15"/>
        <v>41.898609696835393</v>
      </c>
      <c r="X70" s="34">
        <f t="shared" si="16"/>
        <v>43.274195688941262</v>
      </c>
      <c r="Y70" s="34">
        <f t="shared" si="17"/>
        <v>46.179125827224368</v>
      </c>
      <c r="AA70">
        <f t="shared" si="18"/>
        <v>0.46403450959107873</v>
      </c>
    </row>
    <row r="71" spans="1:27">
      <c r="A71" s="2">
        <v>38260</v>
      </c>
      <c r="B71" s="3">
        <v>6347.9428857421872</v>
      </c>
      <c r="C71" s="3">
        <v>16151.5</v>
      </c>
      <c r="D71" s="4">
        <f t="shared" si="19"/>
        <v>39.302497512566553</v>
      </c>
      <c r="F71" s="2">
        <v>38260</v>
      </c>
      <c r="G71" s="3">
        <v>28174.549995422363</v>
      </c>
      <c r="H71" s="3">
        <v>408712.97401428223</v>
      </c>
      <c r="I71" s="51">
        <f t="shared" si="20"/>
        <v>6.8934807032667926</v>
      </c>
      <c r="K71" s="2">
        <v>38260</v>
      </c>
      <c r="L71" s="34">
        <v>2.2352392098028409</v>
      </c>
      <c r="M71" s="34">
        <v>27.17961273897928</v>
      </c>
      <c r="N71" s="34">
        <v>5.0439063489153932</v>
      </c>
      <c r="P71" s="49">
        <f t="shared" si="21"/>
        <v>39.302497512566553</v>
      </c>
      <c r="Q71" s="50">
        <f t="shared" si="22"/>
        <v>6.8934807032667926</v>
      </c>
      <c r="R71" s="50">
        <f t="shared" si="13"/>
        <v>0.45925024570487194</v>
      </c>
      <c r="S71" s="49">
        <f t="shared" si="23"/>
        <v>5.0439063489153932</v>
      </c>
      <c r="T71" s="49">
        <f t="shared" si="24"/>
        <v>2.2352392098028409</v>
      </c>
      <c r="U71" s="34">
        <f t="shared" si="25"/>
        <v>43.405845902542033</v>
      </c>
      <c r="V71" s="48">
        <f t="shared" si="14"/>
        <v>45.831392401978746</v>
      </c>
      <c r="W71" s="34">
        <f t="shared" si="15"/>
        <v>44.064253373664215</v>
      </c>
      <c r="X71" s="34">
        <f t="shared" si="16"/>
        <v>45.491221863494516</v>
      </c>
      <c r="Y71" s="34">
        <f t="shared" si="17"/>
        <v>48.359653662706478</v>
      </c>
      <c r="Z71">
        <v>0.45925024570487194</v>
      </c>
      <c r="AA71">
        <f t="shared" si="18"/>
        <v>0.45925024570487194</v>
      </c>
    </row>
    <row r="72" spans="1:27">
      <c r="A72" s="2">
        <v>38291</v>
      </c>
      <c r="B72" s="3">
        <v>6314.6983886718754</v>
      </c>
      <c r="C72" s="3">
        <v>16115.100006103516</v>
      </c>
      <c r="D72" s="4">
        <f t="shared" si="19"/>
        <v>39.184977978915512</v>
      </c>
      <c r="F72" s="2">
        <v>38291</v>
      </c>
      <c r="G72" s="3">
        <v>28204.240005493164</v>
      </c>
      <c r="H72" s="3">
        <v>417375.51006317139</v>
      </c>
      <c r="I72" s="51">
        <f t="shared" si="20"/>
        <v>6.7575215424652839</v>
      </c>
      <c r="K72" s="2">
        <v>38291</v>
      </c>
      <c r="L72" s="34">
        <v>2.2630356704152006</v>
      </c>
      <c r="M72" s="34">
        <v>28.305437314352222</v>
      </c>
      <c r="N72" s="34">
        <v>5.1843087082319617</v>
      </c>
      <c r="P72" s="49">
        <f t="shared" si="21"/>
        <v>39.184977978915512</v>
      </c>
      <c r="Q72" s="50">
        <f t="shared" si="22"/>
        <v>6.7575215424652839</v>
      </c>
      <c r="R72" s="50">
        <f t="shared" si="13"/>
        <v>0.45925024570487194</v>
      </c>
      <c r="S72" s="49">
        <f t="shared" si="23"/>
        <v>5.1843087082319617</v>
      </c>
      <c r="T72" s="49">
        <f t="shared" si="24"/>
        <v>2.2630356704152006</v>
      </c>
      <c r="U72" s="34">
        <f t="shared" si="25"/>
        <v>43.668170059716076</v>
      </c>
      <c r="V72" s="48">
        <f t="shared" si="14"/>
        <v>45.880730137138471</v>
      </c>
      <c r="W72" s="34">
        <f t="shared" si="15"/>
        <v>44.185452962393882</v>
      </c>
      <c r="X72" s="34">
        <f t="shared" si="16"/>
        <v>45.631374167359823</v>
      </c>
      <c r="Y72" s="34">
        <f t="shared" si="17"/>
        <v>48.530574906822636</v>
      </c>
      <c r="AA72">
        <f t="shared" si="18"/>
        <v>0.45925024570487194</v>
      </c>
    </row>
    <row r="73" spans="1:27">
      <c r="A73" s="2">
        <v>38321</v>
      </c>
      <c r="B73" s="3">
        <v>6029.4683886718749</v>
      </c>
      <c r="C73" s="3">
        <v>15236.100006103516</v>
      </c>
      <c r="D73" s="4">
        <f t="shared" si="19"/>
        <v>39.573567948861559</v>
      </c>
      <c r="F73" s="2">
        <v>38321</v>
      </c>
      <c r="G73" s="3">
        <v>28423.240005493164</v>
      </c>
      <c r="H73" s="3">
        <v>426745.72803497314</v>
      </c>
      <c r="I73" s="51">
        <f t="shared" si="20"/>
        <v>6.6604626920046845</v>
      </c>
      <c r="K73" s="2">
        <v>38321</v>
      </c>
      <c r="L73" s="34">
        <v>2.2621287375012424</v>
      </c>
      <c r="M73" s="34">
        <v>29.219346982166773</v>
      </c>
      <c r="N73" s="34">
        <v>5.256401389287686</v>
      </c>
      <c r="P73" s="49">
        <f t="shared" si="21"/>
        <v>39.573567948861559</v>
      </c>
      <c r="Q73" s="50">
        <f t="shared" si="22"/>
        <v>6.6604626920046845</v>
      </c>
      <c r="R73" s="50">
        <f t="shared" si="13"/>
        <v>0.45925024570487194</v>
      </c>
      <c r="S73" s="49">
        <f t="shared" si="23"/>
        <v>5.256401389287686</v>
      </c>
      <c r="T73" s="49">
        <f t="shared" si="24"/>
        <v>2.2621287375012424</v>
      </c>
      <c r="U73" s="34">
        <f t="shared" si="25"/>
        <v>43.837674431403215</v>
      </c>
      <c r="V73" s="48">
        <f t="shared" si="14"/>
        <v>45.929874356911625</v>
      </c>
      <c r="W73" s="34">
        <f t="shared" si="15"/>
        <v>44.271975214289611</v>
      </c>
      <c r="X73" s="34">
        <f t="shared" si="16"/>
        <v>45.731426428806387</v>
      </c>
      <c r="Y73" s="34">
        <f t="shared" si="17"/>
        <v>48.652592572829192</v>
      </c>
      <c r="AA73">
        <f t="shared" si="18"/>
        <v>0.45925024570487194</v>
      </c>
    </row>
    <row r="74" spans="1:27">
      <c r="A74" s="2">
        <v>38352</v>
      </c>
      <c r="B74" s="3">
        <v>8232.5843652343756</v>
      </c>
      <c r="C74" s="3">
        <v>16250.199981689453</v>
      </c>
      <c r="D74" s="4">
        <f t="shared" si="19"/>
        <v>50.66143416395343</v>
      </c>
      <c r="F74" s="2">
        <v>38352</v>
      </c>
      <c r="G74" s="3">
        <v>26559.239990234375</v>
      </c>
      <c r="H74" s="3">
        <v>441791.08902740479</v>
      </c>
      <c r="I74" s="51">
        <f t="shared" si="20"/>
        <v>6.0117192605002669</v>
      </c>
      <c r="K74" s="2">
        <v>38352</v>
      </c>
      <c r="L74" s="34">
        <v>2.3754472172363781</v>
      </c>
      <c r="M74" s="34">
        <v>30.784110906551565</v>
      </c>
      <c r="N74" s="34">
        <v>5.6687367779022253</v>
      </c>
      <c r="P74" s="49">
        <f t="shared" si="21"/>
        <v>50.66143416395343</v>
      </c>
      <c r="Q74" s="50">
        <f t="shared" si="22"/>
        <v>6.0117192605002669</v>
      </c>
      <c r="R74" s="50">
        <f t="shared" si="13"/>
        <v>0.45201693816965866</v>
      </c>
      <c r="S74" s="49">
        <f t="shared" si="23"/>
        <v>5.6687367779022253</v>
      </c>
      <c r="T74" s="49">
        <f t="shared" si="24"/>
        <v>2.3754472172363781</v>
      </c>
      <c r="U74" s="34">
        <f t="shared" si="25"/>
        <v>44.926747092783359</v>
      </c>
      <c r="V74" s="48">
        <f t="shared" si="14"/>
        <v>48.338804713693776</v>
      </c>
      <c r="W74" s="34">
        <f t="shared" si="15"/>
        <v>46.422416387943429</v>
      </c>
      <c r="X74" s="34">
        <f t="shared" si="16"/>
        <v>47.78381934198228</v>
      </c>
      <c r="Y74" s="34">
        <f t="shared" si="17"/>
        <v>50.36450825478245</v>
      </c>
      <c r="Z74">
        <v>0.45201693816965866</v>
      </c>
      <c r="AA74">
        <f t="shared" si="18"/>
        <v>0.45201693816965866</v>
      </c>
    </row>
    <row r="75" spans="1:27">
      <c r="A75" s="2">
        <v>38383</v>
      </c>
      <c r="B75" s="3">
        <v>8794.6993652343754</v>
      </c>
      <c r="C75" s="3">
        <v>16645.999984741211</v>
      </c>
      <c r="D75" s="4">
        <f t="shared" si="19"/>
        <v>52.833710040226848</v>
      </c>
      <c r="F75" s="2">
        <v>38383</v>
      </c>
      <c r="G75" s="3">
        <v>27292.109977722168</v>
      </c>
      <c r="H75" s="3">
        <v>442235.45892333984</v>
      </c>
      <c r="I75" s="51">
        <f t="shared" si="20"/>
        <v>6.1713979345227425</v>
      </c>
      <c r="K75" s="2">
        <v>38383</v>
      </c>
      <c r="L75" s="34">
        <v>2.4901797799792624</v>
      </c>
      <c r="M75" s="34">
        <v>31.126090122176691</v>
      </c>
      <c r="N75" s="34">
        <v>5.8131517308448091</v>
      </c>
      <c r="P75" s="49">
        <f t="shared" si="21"/>
        <v>52.833710040226848</v>
      </c>
      <c r="Q75" s="50">
        <f t="shared" si="22"/>
        <v>6.1713979345227425</v>
      </c>
      <c r="R75" s="50">
        <f t="shared" si="13"/>
        <v>0.45201693816965866</v>
      </c>
      <c r="S75" s="49">
        <f t="shared" si="23"/>
        <v>5.8131517308448091</v>
      </c>
      <c r="T75" s="49">
        <f t="shared" si="24"/>
        <v>2.4901797799792624</v>
      </c>
      <c r="U75" s="34">
        <f t="shared" si="25"/>
        <v>44.813933490135575</v>
      </c>
      <c r="V75" s="48">
        <f t="shared" si="14"/>
        <v>48.127810242497276</v>
      </c>
      <c r="W75" s="34">
        <f t="shared" si="15"/>
        <v>46.280072249407027</v>
      </c>
      <c r="X75" s="34">
        <f t="shared" si="16"/>
        <v>47.619215986750646</v>
      </c>
      <c r="Y75" s="34">
        <f t="shared" si="17"/>
        <v>50.163767992325361</v>
      </c>
      <c r="AA75">
        <f t="shared" si="18"/>
        <v>0.45201693816965866</v>
      </c>
    </row>
    <row r="76" spans="1:27">
      <c r="A76" s="2">
        <v>38411</v>
      </c>
      <c r="B76" s="3">
        <v>8768.9107373046882</v>
      </c>
      <c r="C76" s="3">
        <v>16179.399978637695</v>
      </c>
      <c r="D76" s="4">
        <f t="shared" si="19"/>
        <v>54.197997137610976</v>
      </c>
      <c r="F76" s="2">
        <v>38411</v>
      </c>
      <c r="G76" s="3">
        <v>26773.759986877441</v>
      </c>
      <c r="H76" s="3">
        <v>450837.95899200439</v>
      </c>
      <c r="I76" s="51">
        <f t="shared" si="20"/>
        <v>5.9386658671640991</v>
      </c>
      <c r="K76" s="2">
        <v>38411</v>
      </c>
      <c r="L76" s="34">
        <v>2.685897286462489</v>
      </c>
      <c r="M76" s="34">
        <v>31.711866685107204</v>
      </c>
      <c r="N76" s="34">
        <v>6.1520698370487663</v>
      </c>
      <c r="P76" s="49">
        <f t="shared" si="21"/>
        <v>54.197997137610976</v>
      </c>
      <c r="Q76" s="50">
        <f t="shared" si="22"/>
        <v>5.9386658671640991</v>
      </c>
      <c r="R76" s="50">
        <f t="shared" si="13"/>
        <v>0.45201693816965866</v>
      </c>
      <c r="S76" s="49">
        <f t="shared" si="23"/>
        <v>6.1520698370487663</v>
      </c>
      <c r="T76" s="49">
        <f t="shared" si="24"/>
        <v>2.685897286462489</v>
      </c>
      <c r="U76" s="34">
        <f t="shared" si="25"/>
        <v>45.325210523040461</v>
      </c>
      <c r="V76" s="48">
        <f t="shared" si="14"/>
        <v>48.163487504430748</v>
      </c>
      <c r="W76" s="34">
        <f t="shared" si="15"/>
        <v>46.487539187874347</v>
      </c>
      <c r="X76" s="34">
        <f t="shared" si="16"/>
        <v>47.859125789307228</v>
      </c>
      <c r="Y76" s="34">
        <f t="shared" si="17"/>
        <v>50.456347427680512</v>
      </c>
      <c r="AA76">
        <f t="shared" si="18"/>
        <v>0.45201693816965866</v>
      </c>
    </row>
    <row r="77" spans="1:27">
      <c r="A77" s="2">
        <v>38442</v>
      </c>
      <c r="B77" s="3">
        <v>7361.8494970703123</v>
      </c>
      <c r="C77" s="3">
        <v>13258.099990844727</v>
      </c>
      <c r="D77" s="4">
        <f t="shared" si="19"/>
        <v>55.527183398480759</v>
      </c>
      <c r="F77" s="2">
        <v>38442</v>
      </c>
      <c r="G77" s="3">
        <v>20987.959999084473</v>
      </c>
      <c r="H77" s="3">
        <v>455530.90084838867</v>
      </c>
      <c r="I77" s="51">
        <f t="shared" si="20"/>
        <v>4.6073625214000042</v>
      </c>
      <c r="K77" s="2">
        <v>38442</v>
      </c>
      <c r="L77" s="34">
        <v>2.6593358274520194</v>
      </c>
      <c r="M77" s="34">
        <v>32.371126427433516</v>
      </c>
      <c r="N77" s="34">
        <v>6.5698147716522701</v>
      </c>
      <c r="P77" s="49">
        <f t="shared" si="21"/>
        <v>55.527183398480759</v>
      </c>
      <c r="Q77" s="50">
        <f t="shared" si="22"/>
        <v>4.6073625214000042</v>
      </c>
      <c r="R77" s="50">
        <f t="shared" ref="R77:R108" si="26">AA77</f>
        <v>0.44553445780884432</v>
      </c>
      <c r="S77" s="49">
        <f t="shared" si="23"/>
        <v>6.5698147716522701</v>
      </c>
      <c r="T77" s="49">
        <f t="shared" si="24"/>
        <v>2.6593358274520194</v>
      </c>
      <c r="U77" s="34">
        <f t="shared" si="25"/>
        <v>47.289654027902813</v>
      </c>
      <c r="V77" s="48">
        <f t="shared" si="14"/>
        <v>50.953822428276268</v>
      </c>
      <c r="W77" s="34">
        <f t="shared" si="15"/>
        <v>49.083253672749024</v>
      </c>
      <c r="X77" s="34">
        <f t="shared" si="16"/>
        <v>50.471505712507934</v>
      </c>
      <c r="Y77" s="34">
        <f t="shared" si="17"/>
        <v>52.933302196346929</v>
      </c>
      <c r="Z77">
        <v>0.44553445780884432</v>
      </c>
      <c r="AA77">
        <f t="shared" si="18"/>
        <v>0.44553445780884432</v>
      </c>
    </row>
    <row r="78" spans="1:27">
      <c r="A78" s="2">
        <v>38472</v>
      </c>
      <c r="B78" s="3">
        <v>7226.6694970703129</v>
      </c>
      <c r="C78" s="3">
        <v>11967.099990844727</v>
      </c>
      <c r="D78" s="4">
        <f t="shared" si="19"/>
        <v>60.387809098269273</v>
      </c>
      <c r="F78" s="2">
        <v>38472</v>
      </c>
      <c r="G78" s="3">
        <v>18880.910011291504</v>
      </c>
      <c r="H78" s="3">
        <v>458253.50483703613</v>
      </c>
      <c r="I78" s="51">
        <f t="shared" si="20"/>
        <v>4.12018889370108</v>
      </c>
      <c r="K78" s="2">
        <v>38472</v>
      </c>
      <c r="L78" s="34">
        <v>2.7410016325317006</v>
      </c>
      <c r="M78" s="34">
        <v>32.814065566035929</v>
      </c>
      <c r="N78" s="34">
        <v>6.7078113828185613</v>
      </c>
      <c r="P78" s="49">
        <f t="shared" si="21"/>
        <v>60.387809098269273</v>
      </c>
      <c r="Q78" s="50">
        <f t="shared" si="22"/>
        <v>4.12018889370108</v>
      </c>
      <c r="R78" s="50">
        <f t="shared" si="26"/>
        <v>0.44553445780884432</v>
      </c>
      <c r="S78" s="49">
        <f t="shared" si="23"/>
        <v>6.7078113828185613</v>
      </c>
      <c r="T78" s="49">
        <f t="shared" si="24"/>
        <v>2.7410016325317006</v>
      </c>
      <c r="U78" s="34">
        <f t="shared" si="25"/>
        <v>47.999128340661855</v>
      </c>
      <c r="V78" s="48">
        <f t="shared" ref="V78:V109" si="27">$AB$213+$AC$213*Q78+$AD$213*S78+$AE$213*R78</f>
        <v>51.311263616541638</v>
      </c>
      <c r="W78" s="34">
        <f t="shared" ref="W78:W109" si="28">$AB$214+$AC$214*Q78+$AE$214*R78</f>
        <v>49.51754028476519</v>
      </c>
      <c r="X78" s="34">
        <f t="shared" ref="X78:X109" si="29">$AB$215+$AC$215*Q78+$AE$215*R78</f>
        <v>50.973704357320855</v>
      </c>
      <c r="Y78" s="34">
        <f t="shared" ref="Y78:Y109" si="30">$AB$216+$AC$216*Q78+$AE$216*R78</f>
        <v>53.545753185717544</v>
      </c>
      <c r="AA78">
        <f t="shared" ref="AA78:AA109" si="31">AVERAGE(Z76:Z78)</f>
        <v>0.44553445780884432</v>
      </c>
    </row>
    <row r="79" spans="1:27">
      <c r="A79" s="2">
        <v>38503</v>
      </c>
      <c r="B79" s="3">
        <v>7348.4149951171876</v>
      </c>
      <c r="C79" s="3">
        <v>11942.199996948242</v>
      </c>
      <c r="D79" s="4">
        <f t="shared" si="19"/>
        <v>61.533176441485082</v>
      </c>
      <c r="F79" s="2">
        <v>38503</v>
      </c>
      <c r="G79" s="3">
        <v>18038.410011291504</v>
      </c>
      <c r="H79" s="3">
        <v>470980.28983306885</v>
      </c>
      <c r="I79" s="51">
        <f t="shared" si="20"/>
        <v>3.8299713174164718</v>
      </c>
      <c r="K79" s="2">
        <v>38503</v>
      </c>
      <c r="L79" s="34">
        <v>2.7376477517728524</v>
      </c>
      <c r="M79" s="34">
        <v>37.843563199779844</v>
      </c>
      <c r="N79" s="34">
        <v>6.3315448934110412</v>
      </c>
      <c r="P79" s="49">
        <f t="shared" si="21"/>
        <v>61.533176441485082</v>
      </c>
      <c r="Q79" s="50">
        <f t="shared" si="22"/>
        <v>3.8299713174164718</v>
      </c>
      <c r="R79" s="50">
        <f t="shared" si="26"/>
        <v>0.44553445780884432</v>
      </c>
      <c r="S79" s="49">
        <f t="shared" si="23"/>
        <v>6.3315448934110412</v>
      </c>
      <c r="T79" s="49">
        <f t="shared" si="24"/>
        <v>2.7376477517728524</v>
      </c>
      <c r="U79" s="34">
        <f t="shared" si="25"/>
        <v>48.13232938394998</v>
      </c>
      <c r="V79" s="48">
        <f t="shared" si="27"/>
        <v>51.751052506349524</v>
      </c>
      <c r="W79" s="34">
        <f t="shared" si="28"/>
        <v>49.77625217060249</v>
      </c>
      <c r="X79" s="34">
        <f t="shared" si="29"/>
        <v>51.272872590624928</v>
      </c>
      <c r="Y79" s="34">
        <f t="shared" si="30"/>
        <v>53.910600606888096</v>
      </c>
      <c r="AA79">
        <f t="shared" si="31"/>
        <v>0.44553445780884432</v>
      </c>
    </row>
    <row r="80" spans="1:27">
      <c r="A80" s="2">
        <v>38533</v>
      </c>
      <c r="B80" s="3">
        <v>7214.7879931640628</v>
      </c>
      <c r="C80" s="3">
        <v>11129.400009155273</v>
      </c>
      <c r="D80" s="4">
        <f t="shared" si="19"/>
        <v>64.826387650987741</v>
      </c>
      <c r="F80" s="2">
        <v>38533</v>
      </c>
      <c r="G80" s="3">
        <v>17213.410011291504</v>
      </c>
      <c r="H80" s="3">
        <v>490555.4810333252</v>
      </c>
      <c r="I80" s="51">
        <f t="shared" si="20"/>
        <v>3.5089629362681882</v>
      </c>
      <c r="K80" s="2">
        <v>38533</v>
      </c>
      <c r="L80" s="34">
        <v>2.7792071895993016</v>
      </c>
      <c r="M80" s="34">
        <v>39.247082037988044</v>
      </c>
      <c r="N80" s="34">
        <v>6.8026910057550518</v>
      </c>
      <c r="P80" s="49">
        <f t="shared" si="21"/>
        <v>64.826387650987741</v>
      </c>
      <c r="Q80" s="50">
        <f t="shared" si="22"/>
        <v>3.5089629362681882</v>
      </c>
      <c r="R80" s="50">
        <f t="shared" si="26"/>
        <v>0.44011322772406303</v>
      </c>
      <c r="S80" s="49">
        <f t="shared" si="23"/>
        <v>6.8026910057550518</v>
      </c>
      <c r="T80" s="49">
        <f t="shared" si="24"/>
        <v>2.7792071895993016</v>
      </c>
      <c r="U80" s="34">
        <f t="shared" si="25"/>
        <v>48.839856100855073</v>
      </c>
      <c r="V80" s="48">
        <f t="shared" si="27"/>
        <v>53.331915867473242</v>
      </c>
      <c r="W80" s="34">
        <f t="shared" si="28"/>
        <v>51.240690523052635</v>
      </c>
      <c r="X80" s="34">
        <f t="shared" si="29"/>
        <v>52.640794911421608</v>
      </c>
      <c r="Y80" s="34">
        <f t="shared" si="30"/>
        <v>54.98595220772831</v>
      </c>
      <c r="Z80">
        <v>0.44011322772406303</v>
      </c>
      <c r="AA80">
        <f t="shared" si="31"/>
        <v>0.44011322772406303</v>
      </c>
    </row>
    <row r="81" spans="1:27">
      <c r="A81" s="2">
        <v>38564</v>
      </c>
      <c r="B81" s="3">
        <v>7300.2841943359372</v>
      </c>
      <c r="C81" s="3">
        <v>11278.400009155273</v>
      </c>
      <c r="D81" s="4">
        <f t="shared" si="19"/>
        <v>64.728012735936929</v>
      </c>
      <c r="F81" s="2">
        <v>38564</v>
      </c>
      <c r="G81" s="3">
        <v>12983.760009765625</v>
      </c>
      <c r="H81" s="3">
        <v>487736.8088684082</v>
      </c>
      <c r="I81" s="51">
        <f t="shared" si="20"/>
        <v>2.6620422682243476</v>
      </c>
      <c r="K81" s="2">
        <v>38564</v>
      </c>
      <c r="L81" s="34">
        <v>3.1361261240660876</v>
      </c>
      <c r="M81" s="34">
        <v>40.479465912522855</v>
      </c>
      <c r="N81" s="34">
        <v>7.1145927261552195</v>
      </c>
      <c r="P81" s="49">
        <f t="shared" si="21"/>
        <v>64.728012735936929</v>
      </c>
      <c r="Q81" s="50">
        <f t="shared" si="22"/>
        <v>2.6620422682243476</v>
      </c>
      <c r="R81" s="50">
        <f t="shared" si="26"/>
        <v>0.44011322772406303</v>
      </c>
      <c r="S81" s="49">
        <f t="shared" si="23"/>
        <v>7.1145927261552195</v>
      </c>
      <c r="T81" s="49">
        <f t="shared" si="24"/>
        <v>3.1361261240660876</v>
      </c>
      <c r="U81" s="34">
        <f t="shared" si="25"/>
        <v>50.118689851340847</v>
      </c>
      <c r="V81" s="48">
        <f t="shared" si="27"/>
        <v>53.917677236206146</v>
      </c>
      <c r="W81" s="34">
        <f t="shared" si="28"/>
        <v>51.995670445320812</v>
      </c>
      <c r="X81" s="34">
        <f t="shared" si="29"/>
        <v>53.513835625395842</v>
      </c>
      <c r="Y81" s="34">
        <f t="shared" si="30"/>
        <v>56.050659678680411</v>
      </c>
      <c r="AA81">
        <f t="shared" si="31"/>
        <v>0.44011322772406303</v>
      </c>
    </row>
    <row r="82" spans="1:27">
      <c r="A82" s="2">
        <v>38595</v>
      </c>
      <c r="B82" s="3">
        <v>7259.9499365234378</v>
      </c>
      <c r="C82" s="3">
        <v>10900.300003051758</v>
      </c>
      <c r="D82" s="4">
        <f t="shared" si="19"/>
        <v>66.60321215462757</v>
      </c>
      <c r="F82" s="2">
        <v>38595</v>
      </c>
      <c r="G82" s="3">
        <v>13184.170013427734</v>
      </c>
      <c r="H82" s="3">
        <v>493598.48484802246</v>
      </c>
      <c r="I82" s="51">
        <f t="shared" si="20"/>
        <v>2.6710312973280503</v>
      </c>
      <c r="K82" s="2">
        <v>38595</v>
      </c>
      <c r="L82" s="34">
        <v>3.1251871860284246</v>
      </c>
      <c r="M82" s="34">
        <v>42.715601766325292</v>
      </c>
      <c r="N82" s="34">
        <v>7.3378138294618545</v>
      </c>
      <c r="P82" s="49">
        <f t="shared" si="21"/>
        <v>66.60321215462757</v>
      </c>
      <c r="Q82" s="50">
        <f t="shared" si="22"/>
        <v>2.6710312973280503</v>
      </c>
      <c r="R82" s="50">
        <f t="shared" si="26"/>
        <v>0.44011322772406303</v>
      </c>
      <c r="S82" s="49">
        <f t="shared" si="23"/>
        <v>7.3378138294618545</v>
      </c>
      <c r="T82" s="49">
        <f t="shared" si="24"/>
        <v>3.1251871860284246</v>
      </c>
      <c r="U82" s="34">
        <f t="shared" si="25"/>
        <v>50.248131179423773</v>
      </c>
      <c r="V82" s="48">
        <f t="shared" si="27"/>
        <v>53.799371052312495</v>
      </c>
      <c r="W82" s="34">
        <f t="shared" si="28"/>
        <v>51.98765725500671</v>
      </c>
      <c r="X82" s="34">
        <f t="shared" si="29"/>
        <v>53.504569363887811</v>
      </c>
      <c r="Y82" s="34">
        <f t="shared" si="30"/>
        <v>56.039359108503724</v>
      </c>
      <c r="AA82">
        <f t="shared" si="31"/>
        <v>0.44011322772406303</v>
      </c>
    </row>
    <row r="83" spans="1:27">
      <c r="A83" s="2">
        <v>38625</v>
      </c>
      <c r="B83" s="3">
        <v>14207.584970703125</v>
      </c>
      <c r="C83" s="3">
        <v>23361.200088500977</v>
      </c>
      <c r="D83" s="4">
        <f t="shared" si="19"/>
        <v>60.817016749479777</v>
      </c>
      <c r="F83" s="2">
        <v>38625</v>
      </c>
      <c r="G83" s="3">
        <v>23318.499961853027</v>
      </c>
      <c r="H83" s="3">
        <v>499398.92287445068</v>
      </c>
      <c r="I83" s="51">
        <f t="shared" si="20"/>
        <v>4.6693132271162945</v>
      </c>
      <c r="K83" s="2">
        <v>38625</v>
      </c>
      <c r="L83" s="34">
        <v>3.0729853099181845</v>
      </c>
      <c r="M83" s="34">
        <v>43.996146873599329</v>
      </c>
      <c r="N83" s="34">
        <v>7.7728310415773381</v>
      </c>
      <c r="P83" s="49">
        <f t="shared" si="21"/>
        <v>60.817016749479777</v>
      </c>
      <c r="Q83" s="50">
        <f t="shared" si="22"/>
        <v>4.6693132271162945</v>
      </c>
      <c r="R83" s="50">
        <f t="shared" si="26"/>
        <v>0.43320626079713298</v>
      </c>
      <c r="S83" s="49">
        <f t="shared" si="23"/>
        <v>7.7728310415773381</v>
      </c>
      <c r="T83" s="49">
        <f t="shared" si="24"/>
        <v>3.0729853099181845</v>
      </c>
      <c r="U83" s="34">
        <f t="shared" si="25"/>
        <v>47.970005188344416</v>
      </c>
      <c r="V83" s="48">
        <f t="shared" si="27"/>
        <v>53.79163262050777</v>
      </c>
      <c r="W83" s="34">
        <f t="shared" si="28"/>
        <v>51.707502572917264</v>
      </c>
      <c r="X83" s="34">
        <f t="shared" si="29"/>
        <v>52.765874603421622</v>
      </c>
      <c r="Y83" s="34">
        <f t="shared" si="30"/>
        <v>54.383123327226514</v>
      </c>
      <c r="Z83">
        <v>0.43320626079713298</v>
      </c>
      <c r="AA83">
        <f t="shared" si="31"/>
        <v>0.43320626079713298</v>
      </c>
    </row>
    <row r="84" spans="1:27">
      <c r="A84" s="2">
        <v>38656</v>
      </c>
      <c r="B84" s="3">
        <v>14100.867470703124</v>
      </c>
      <c r="C84" s="3">
        <v>23203.100082397461</v>
      </c>
      <c r="D84" s="4">
        <f t="shared" si="19"/>
        <v>60.771480623834606</v>
      </c>
      <c r="F84" s="2">
        <v>38656</v>
      </c>
      <c r="G84" s="3">
        <v>23160.409965515137</v>
      </c>
      <c r="H84" s="3">
        <v>504755.87088012695</v>
      </c>
      <c r="I84" s="51">
        <f t="shared" si="20"/>
        <v>4.5884379561808872</v>
      </c>
      <c r="K84" s="2">
        <v>38656</v>
      </c>
      <c r="L84" s="34">
        <v>3.0652058446867834</v>
      </c>
      <c r="M84" s="34">
        <v>44.70083588752231</v>
      </c>
      <c r="N84" s="34">
        <v>8.0345529982779649</v>
      </c>
      <c r="P84" s="49">
        <f t="shared" si="21"/>
        <v>60.771480623834606</v>
      </c>
      <c r="Q84" s="50">
        <f t="shared" si="22"/>
        <v>4.5884379561808872</v>
      </c>
      <c r="R84" s="50">
        <f t="shared" si="26"/>
        <v>0.43320626079713298</v>
      </c>
      <c r="S84" s="49">
        <f t="shared" si="23"/>
        <v>8.0345529982779649</v>
      </c>
      <c r="T84" s="49">
        <f t="shared" si="24"/>
        <v>3.0652058446867834</v>
      </c>
      <c r="U84" s="34">
        <f t="shared" si="25"/>
        <v>48.23855271006736</v>
      </c>
      <c r="V84" s="48">
        <f t="shared" si="27"/>
        <v>53.732805028317827</v>
      </c>
      <c r="W84" s="34">
        <f t="shared" si="28"/>
        <v>51.779598116299439</v>
      </c>
      <c r="X84" s="34">
        <f t="shared" si="29"/>
        <v>52.849244164402336</v>
      </c>
      <c r="Y84" s="34">
        <f t="shared" si="30"/>
        <v>54.484795784198297</v>
      </c>
      <c r="AA84">
        <f t="shared" si="31"/>
        <v>0.43320626079713298</v>
      </c>
    </row>
    <row r="85" spans="1:27">
      <c r="A85" s="2">
        <v>38686</v>
      </c>
      <c r="B85" s="3">
        <v>12605.142470703126</v>
      </c>
      <c r="C85" s="3">
        <v>21256.100082397461</v>
      </c>
      <c r="D85" s="4">
        <f t="shared" si="19"/>
        <v>59.301294319467658</v>
      </c>
      <c r="F85" s="2">
        <v>38686</v>
      </c>
      <c r="G85" s="3">
        <v>22670.689964294434</v>
      </c>
      <c r="H85" s="3">
        <v>510203.42692565918</v>
      </c>
      <c r="I85" s="51">
        <f t="shared" si="20"/>
        <v>4.4434609349650138</v>
      </c>
      <c r="K85" s="2">
        <v>38686</v>
      </c>
      <c r="L85" s="34">
        <v>3.1258603765410578</v>
      </c>
      <c r="M85" s="34">
        <v>46.270063082237321</v>
      </c>
      <c r="N85" s="34">
        <v>8.4597362363688777</v>
      </c>
      <c r="P85" s="49">
        <f t="shared" si="21"/>
        <v>59.301294319467658</v>
      </c>
      <c r="Q85" s="50">
        <f t="shared" si="22"/>
        <v>4.4434609349650138</v>
      </c>
      <c r="R85" s="50">
        <f t="shared" si="26"/>
        <v>0.43320626079713298</v>
      </c>
      <c r="S85" s="49">
        <f t="shared" si="23"/>
        <v>8.4597362363688777</v>
      </c>
      <c r="T85" s="49">
        <f t="shared" si="24"/>
        <v>3.1258603765410578</v>
      </c>
      <c r="U85" s="34">
        <f t="shared" si="25"/>
        <v>48.69218571417742</v>
      </c>
      <c r="V85" s="48">
        <f t="shared" si="27"/>
        <v>53.649112010993591</v>
      </c>
      <c r="W85" s="34">
        <f t="shared" si="28"/>
        <v>51.908836596759528</v>
      </c>
      <c r="X85" s="34">
        <f t="shared" si="29"/>
        <v>52.998692450278384</v>
      </c>
      <c r="Y85" s="34">
        <f t="shared" si="30"/>
        <v>54.667053843812596</v>
      </c>
      <c r="AA85">
        <f t="shared" si="31"/>
        <v>0.43320626079713298</v>
      </c>
    </row>
    <row r="86" spans="1:27">
      <c r="A86" s="2">
        <v>38717</v>
      </c>
      <c r="B86" s="3">
        <v>13712.91447265625</v>
      </c>
      <c r="C86" s="3">
        <v>24959.300094604492</v>
      </c>
      <c r="D86" s="4">
        <f t="shared" si="19"/>
        <v>54.941101796442602</v>
      </c>
      <c r="F86" s="2">
        <v>38717</v>
      </c>
      <c r="G86" s="3">
        <v>25281.539932250977</v>
      </c>
      <c r="H86" s="3">
        <v>507490.91806793213</v>
      </c>
      <c r="I86" s="51">
        <f t="shared" si="20"/>
        <v>4.9816733723039395</v>
      </c>
      <c r="K86" s="2">
        <v>38717</v>
      </c>
      <c r="L86" s="34">
        <v>2.9939764542702632</v>
      </c>
      <c r="M86" s="34">
        <v>49.415585829505204</v>
      </c>
      <c r="N86" s="34">
        <v>8.425407006911259</v>
      </c>
      <c r="P86" s="49">
        <f t="shared" si="21"/>
        <v>54.941101796442602</v>
      </c>
      <c r="Q86" s="50">
        <f t="shared" si="22"/>
        <v>4.9816733723039395</v>
      </c>
      <c r="R86" s="50">
        <f t="shared" si="26"/>
        <v>0.42800829604277557</v>
      </c>
      <c r="S86" s="49">
        <f t="shared" si="23"/>
        <v>8.425407006911259</v>
      </c>
      <c r="T86" s="49">
        <f t="shared" si="24"/>
        <v>2.9939764542702632</v>
      </c>
      <c r="U86" s="34">
        <f t="shared" si="25"/>
        <v>47.982958019280289</v>
      </c>
      <c r="V86" s="48">
        <f t="shared" si="27"/>
        <v>54.666092873408601</v>
      </c>
      <c r="W86" s="34">
        <f t="shared" si="28"/>
        <v>52.558804521455883</v>
      </c>
      <c r="X86" s="34">
        <f t="shared" si="29"/>
        <v>53.438186683989628</v>
      </c>
      <c r="Y86" s="34">
        <f t="shared" si="30"/>
        <v>54.634567921235593</v>
      </c>
      <c r="Z86">
        <v>0.42800829604277557</v>
      </c>
      <c r="AA86">
        <f t="shared" si="31"/>
        <v>0.42800829604277557</v>
      </c>
    </row>
    <row r="87" spans="1:27">
      <c r="A87" s="2">
        <v>38748</v>
      </c>
      <c r="B87" s="3">
        <v>13381.228974609376</v>
      </c>
      <c r="C87" s="3">
        <v>24481.10009765625</v>
      </c>
      <c r="D87" s="4">
        <f t="shared" si="19"/>
        <v>54.659426746473926</v>
      </c>
      <c r="F87" s="2">
        <v>38748</v>
      </c>
      <c r="G87" s="3">
        <v>24838.079940795898</v>
      </c>
      <c r="H87" s="3">
        <v>512483.88121032715</v>
      </c>
      <c r="I87" s="51">
        <f t="shared" si="20"/>
        <v>4.8466070546718658</v>
      </c>
      <c r="K87" s="2">
        <v>38748</v>
      </c>
      <c r="L87" s="34">
        <v>3.1945386055450471</v>
      </c>
      <c r="M87" s="34">
        <v>51.397237819276612</v>
      </c>
      <c r="N87" s="34">
        <v>8.7801600227971708</v>
      </c>
      <c r="P87" s="49">
        <f t="shared" si="21"/>
        <v>54.659426746473926</v>
      </c>
      <c r="Q87" s="50">
        <f t="shared" si="22"/>
        <v>4.8466070546718658</v>
      </c>
      <c r="R87" s="50">
        <f t="shared" si="26"/>
        <v>0.42800829604277557</v>
      </c>
      <c r="S87" s="49">
        <f t="shared" si="23"/>
        <v>8.7801600227971708</v>
      </c>
      <c r="T87" s="49">
        <f t="shared" si="24"/>
        <v>3.1945386055450471</v>
      </c>
      <c r="U87" s="34">
        <f t="shared" si="25"/>
        <v>48.379466091487807</v>
      </c>
      <c r="V87" s="48">
        <f t="shared" si="27"/>
        <v>54.60858852126826</v>
      </c>
      <c r="W87" s="34">
        <f t="shared" si="28"/>
        <v>52.679208193056482</v>
      </c>
      <c r="X87" s="34">
        <f t="shared" si="29"/>
        <v>53.577418608334696</v>
      </c>
      <c r="Y87" s="34">
        <f t="shared" si="30"/>
        <v>54.804366726345656</v>
      </c>
      <c r="AA87">
        <f t="shared" si="31"/>
        <v>0.42800829604277557</v>
      </c>
    </row>
    <row r="88" spans="1:27">
      <c r="A88" s="2">
        <v>38776</v>
      </c>
      <c r="B88" s="3">
        <v>12658.507998046874</v>
      </c>
      <c r="C88" s="3">
        <v>23427.500106811523</v>
      </c>
      <c r="D88" s="4">
        <f t="shared" si="19"/>
        <v>54.032687825562853</v>
      </c>
      <c r="F88" s="2">
        <v>38776</v>
      </c>
      <c r="G88" s="3">
        <v>24489.349945068359</v>
      </c>
      <c r="H88" s="3">
        <v>518920.00315856934</v>
      </c>
      <c r="I88" s="51">
        <f t="shared" si="20"/>
        <v>4.7192919517471381</v>
      </c>
      <c r="K88" s="2">
        <v>38776</v>
      </c>
      <c r="L88" s="34">
        <v>3.1825482538153231</v>
      </c>
      <c r="M88" s="34">
        <v>53.391572417583014</v>
      </c>
      <c r="N88" s="34">
        <v>9.2092548563980046</v>
      </c>
      <c r="P88" s="49">
        <f t="shared" si="21"/>
        <v>54.032687825562853</v>
      </c>
      <c r="Q88" s="50">
        <f t="shared" si="22"/>
        <v>4.7192919517471381</v>
      </c>
      <c r="R88" s="50">
        <f t="shared" si="26"/>
        <v>0.42800829604277557</v>
      </c>
      <c r="S88" s="49">
        <f t="shared" si="23"/>
        <v>9.2092548563980046</v>
      </c>
      <c r="T88" s="49">
        <f t="shared" si="24"/>
        <v>3.1825482538153231</v>
      </c>
      <c r="U88" s="34">
        <f t="shared" si="25"/>
        <v>48.813005853509075</v>
      </c>
      <c r="V88" s="48">
        <f t="shared" si="27"/>
        <v>54.507525941067357</v>
      </c>
      <c r="W88" s="34">
        <f t="shared" si="28"/>
        <v>52.792702113014414</v>
      </c>
      <c r="X88" s="34">
        <f t="shared" si="29"/>
        <v>53.708660261243992</v>
      </c>
      <c r="Y88" s="34">
        <f t="shared" si="30"/>
        <v>54.964421081332738</v>
      </c>
      <c r="AA88">
        <f t="shared" si="31"/>
        <v>0.42800829604277557</v>
      </c>
    </row>
    <row r="89" spans="1:27">
      <c r="A89" s="2">
        <v>38807</v>
      </c>
      <c r="B89" s="3">
        <v>14104.573291015626</v>
      </c>
      <c r="C89" s="3">
        <v>25110.911102294922</v>
      </c>
      <c r="D89" s="4">
        <f t="shared" si="19"/>
        <v>56.169102082984914</v>
      </c>
      <c r="F89" s="2">
        <v>38807</v>
      </c>
      <c r="G89" s="3">
        <v>25234.479936599731</v>
      </c>
      <c r="H89" s="3">
        <v>516207.81233978271</v>
      </c>
      <c r="I89" s="51">
        <f t="shared" si="20"/>
        <v>4.8884343346570036</v>
      </c>
      <c r="K89" s="2">
        <v>38807</v>
      </c>
      <c r="L89" s="34">
        <v>3.7308116630100785</v>
      </c>
      <c r="M89" s="34">
        <v>54.330144749258814</v>
      </c>
      <c r="N89" s="34">
        <v>9.4690684301961792</v>
      </c>
      <c r="P89" s="49">
        <f t="shared" si="21"/>
        <v>56.169102082984914</v>
      </c>
      <c r="Q89" s="50">
        <f t="shared" si="22"/>
        <v>4.8884343346570036</v>
      </c>
      <c r="R89" s="50">
        <f t="shared" si="26"/>
        <v>0.42355110631154219</v>
      </c>
      <c r="S89" s="49">
        <f t="shared" si="23"/>
        <v>9.4690684301961792</v>
      </c>
      <c r="T89" s="49">
        <f t="shared" si="24"/>
        <v>3.7308116630100785</v>
      </c>
      <c r="U89" s="34">
        <f t="shared" si="25"/>
        <v>48.76095637083553</v>
      </c>
      <c r="V89" s="48">
        <f t="shared" si="27"/>
        <v>55.49194102075171</v>
      </c>
      <c r="W89" s="34">
        <f t="shared" si="28"/>
        <v>53.610670378934159</v>
      </c>
      <c r="X89" s="34">
        <f t="shared" si="29"/>
        <v>54.38690609416885</v>
      </c>
      <c r="Y89" s="34">
        <f t="shared" si="30"/>
        <v>55.304115697717862</v>
      </c>
      <c r="Z89">
        <v>0.42355110631154219</v>
      </c>
      <c r="AA89">
        <f t="shared" si="31"/>
        <v>0.42355110631154219</v>
      </c>
    </row>
    <row r="90" spans="1:27">
      <c r="A90" s="2">
        <v>38837</v>
      </c>
      <c r="B90" s="3">
        <v>14001.850693359374</v>
      </c>
      <c r="C90" s="3">
        <v>24953.790100097656</v>
      </c>
      <c r="D90" s="4">
        <f t="shared" si="19"/>
        <v>56.111118339913332</v>
      </c>
      <c r="F90" s="2">
        <v>38837</v>
      </c>
      <c r="G90" s="3">
        <v>25098.489931106567</v>
      </c>
      <c r="H90" s="3">
        <v>519560.63716125488</v>
      </c>
      <c r="I90" s="51">
        <f t="shared" si="20"/>
        <v>4.8307142874098838</v>
      </c>
      <c r="K90" s="2">
        <v>38837</v>
      </c>
      <c r="L90" s="34">
        <v>3.7198702507990906</v>
      </c>
      <c r="M90" s="34">
        <v>54.8455043255059</v>
      </c>
      <c r="N90" s="34">
        <v>9.5258790771161497</v>
      </c>
      <c r="P90" s="49">
        <f t="shared" si="21"/>
        <v>56.111118339913332</v>
      </c>
      <c r="Q90" s="50">
        <f t="shared" si="22"/>
        <v>4.8307142874098838</v>
      </c>
      <c r="R90" s="50">
        <f t="shared" si="26"/>
        <v>0.42355110631154219</v>
      </c>
      <c r="S90" s="49">
        <f t="shared" si="23"/>
        <v>9.5258790771161497</v>
      </c>
      <c r="T90" s="49">
        <f t="shared" si="24"/>
        <v>3.7198702507990906</v>
      </c>
      <c r="U90" s="34">
        <f t="shared" si="25"/>
        <v>48.870558364020702</v>
      </c>
      <c r="V90" s="48">
        <f t="shared" si="27"/>
        <v>55.514270177359606</v>
      </c>
      <c r="W90" s="34">
        <f t="shared" si="28"/>
        <v>53.662124403411568</v>
      </c>
      <c r="X90" s="34">
        <f t="shared" si="29"/>
        <v>54.446406296679712</v>
      </c>
      <c r="Y90" s="34">
        <f t="shared" si="30"/>
        <v>55.376678533703029</v>
      </c>
      <c r="AA90">
        <f t="shared" si="31"/>
        <v>0.42355110631154219</v>
      </c>
    </row>
    <row r="91" spans="1:27">
      <c r="A91" s="2">
        <v>38868</v>
      </c>
      <c r="B91" s="3">
        <v>13780.028564453125</v>
      </c>
      <c r="C91" s="3">
        <v>24633.264099121094</v>
      </c>
      <c r="D91" s="4">
        <f t="shared" si="19"/>
        <v>55.940733266221066</v>
      </c>
      <c r="F91" s="2">
        <v>38868</v>
      </c>
      <c r="G91" s="3">
        <v>24711.719926834106</v>
      </c>
      <c r="H91" s="3">
        <v>520208.51921081543</v>
      </c>
      <c r="I91" s="51">
        <f t="shared" si="20"/>
        <v>4.7503489493642146</v>
      </c>
      <c r="K91" s="2">
        <v>38868</v>
      </c>
      <c r="L91" s="34">
        <v>3.8059015513395216</v>
      </c>
      <c r="M91" s="34">
        <v>55.74065103090107</v>
      </c>
      <c r="N91" s="34">
        <v>9.669623630021734</v>
      </c>
      <c r="P91" s="49">
        <f t="shared" si="21"/>
        <v>55.940733266221066</v>
      </c>
      <c r="Q91" s="50">
        <f t="shared" si="22"/>
        <v>4.7503489493642146</v>
      </c>
      <c r="R91" s="50">
        <f t="shared" si="26"/>
        <v>0.42355110631154219</v>
      </c>
      <c r="S91" s="49">
        <f t="shared" si="23"/>
        <v>9.669623630021734</v>
      </c>
      <c r="T91" s="49">
        <f t="shared" si="24"/>
        <v>3.8059015513395216</v>
      </c>
      <c r="U91" s="34">
        <f t="shared" si="25"/>
        <v>49.063972606973323</v>
      </c>
      <c r="V91" s="48">
        <f t="shared" si="27"/>
        <v>55.513372832158353</v>
      </c>
      <c r="W91" s="34">
        <f t="shared" si="28"/>
        <v>53.733765371639336</v>
      </c>
      <c r="X91" s="34">
        <f t="shared" si="29"/>
        <v>54.529250197830734</v>
      </c>
      <c r="Y91" s="34">
        <f t="shared" si="30"/>
        <v>55.477709927848196</v>
      </c>
      <c r="AA91">
        <f t="shared" si="31"/>
        <v>0.42355110631154219</v>
      </c>
    </row>
    <row r="92" spans="1:27">
      <c r="A92" s="2">
        <v>38898</v>
      </c>
      <c r="B92" s="3">
        <v>13584.839814453126</v>
      </c>
      <c r="C92" s="3">
        <v>24205.665100097656</v>
      </c>
      <c r="D92" s="4">
        <f t="shared" si="19"/>
        <v>56.122563698521624</v>
      </c>
      <c r="F92" s="2">
        <v>38898</v>
      </c>
      <c r="G92" s="3">
        <v>24106.989923477173</v>
      </c>
      <c r="H92" s="3">
        <v>521121.70611572266</v>
      </c>
      <c r="I92" s="51">
        <f t="shared" si="20"/>
        <v>4.625980771970351</v>
      </c>
      <c r="K92" s="2">
        <v>38898</v>
      </c>
      <c r="L92" s="34">
        <v>3.8368368208264747</v>
      </c>
      <c r="M92" s="34">
        <v>56.733912766462012</v>
      </c>
      <c r="N92" s="34">
        <v>10.00023289155914</v>
      </c>
      <c r="P92" s="49">
        <f t="shared" si="21"/>
        <v>56.122563698521624</v>
      </c>
      <c r="Q92" s="50">
        <f t="shared" si="22"/>
        <v>4.625980771970351</v>
      </c>
      <c r="R92" s="50">
        <f t="shared" si="26"/>
        <v>0.42012473318453508</v>
      </c>
      <c r="S92" s="49">
        <f t="shared" si="23"/>
        <v>10.00023289155914</v>
      </c>
      <c r="T92" s="49">
        <f t="shared" si="24"/>
        <v>3.8368368208264747</v>
      </c>
      <c r="U92" s="34">
        <f t="shared" si="25"/>
        <v>49.431571526319388</v>
      </c>
      <c r="V92" s="48">
        <f t="shared" si="27"/>
        <v>56.427664520230536</v>
      </c>
      <c r="W92" s="34">
        <f t="shared" si="28"/>
        <v>54.589337995299829</v>
      </c>
      <c r="X92" s="34">
        <f t="shared" si="29"/>
        <v>55.312876456011338</v>
      </c>
      <c r="Y92" s="34">
        <f t="shared" si="30"/>
        <v>56.058653589027621</v>
      </c>
      <c r="Z92">
        <v>0.42012473318453508</v>
      </c>
      <c r="AA92">
        <f t="shared" si="31"/>
        <v>0.42012473318453508</v>
      </c>
    </row>
    <row r="93" spans="1:27">
      <c r="A93" s="2">
        <v>38929</v>
      </c>
      <c r="B93" s="3">
        <v>13406.072626953124</v>
      </c>
      <c r="C93" s="3">
        <v>23908.129104614258</v>
      </c>
      <c r="D93" s="4">
        <f t="shared" si="19"/>
        <v>56.073281887898787</v>
      </c>
      <c r="F93" s="2">
        <v>38929</v>
      </c>
      <c r="G93" s="3">
        <v>24236.989923477173</v>
      </c>
      <c r="H93" s="3">
        <v>523298.4939956665</v>
      </c>
      <c r="I93" s="51">
        <f t="shared" si="20"/>
        <v>4.6315802933837382</v>
      </c>
      <c r="K93" s="2">
        <v>38929</v>
      </c>
      <c r="L93" s="34">
        <v>3.810117284905</v>
      </c>
      <c r="M93" s="34">
        <v>57.595705606667103</v>
      </c>
      <c r="N93" s="34">
        <v>10.164600534945901</v>
      </c>
      <c r="P93" s="49">
        <f t="shared" si="21"/>
        <v>56.073281887898787</v>
      </c>
      <c r="Q93" s="50">
        <f t="shared" si="22"/>
        <v>4.6315802933837382</v>
      </c>
      <c r="R93" s="50">
        <f t="shared" si="26"/>
        <v>0.42012473318453508</v>
      </c>
      <c r="S93" s="49">
        <f t="shared" si="23"/>
        <v>10.164600534945901</v>
      </c>
      <c r="T93" s="49">
        <f t="shared" si="24"/>
        <v>3.810117284905</v>
      </c>
      <c r="U93" s="34">
        <f t="shared" si="25"/>
        <v>49.528187334047139</v>
      </c>
      <c r="V93" s="48">
        <f t="shared" si="27"/>
        <v>56.341441309856975</v>
      </c>
      <c r="W93" s="34">
        <f t="shared" si="28"/>
        <v>54.584346351571057</v>
      </c>
      <c r="X93" s="34">
        <f t="shared" si="29"/>
        <v>55.307104238663101</v>
      </c>
      <c r="Y93" s="34">
        <f t="shared" si="30"/>
        <v>56.051614143058778</v>
      </c>
      <c r="AA93">
        <f t="shared" si="31"/>
        <v>0.42012473318453508</v>
      </c>
    </row>
    <row r="94" spans="1:27">
      <c r="A94" s="2">
        <v>38960</v>
      </c>
      <c r="B94" s="3">
        <v>13379.102451171875</v>
      </c>
      <c r="C94" s="3">
        <v>23801.29508972168</v>
      </c>
      <c r="D94" s="4">
        <f t="shared" si="19"/>
        <v>56.211657394010842</v>
      </c>
      <c r="F94" s="2">
        <v>38960</v>
      </c>
      <c r="G94" s="3">
        <v>24739.989923477173</v>
      </c>
      <c r="H94" s="3">
        <v>536962.4020690918</v>
      </c>
      <c r="I94" s="51">
        <f t="shared" si="20"/>
        <v>4.6073970594860825</v>
      </c>
      <c r="K94" s="2">
        <v>38960</v>
      </c>
      <c r="L94" s="34">
        <v>4.2406660412617754</v>
      </c>
      <c r="M94" s="34">
        <v>58.783052632525703</v>
      </c>
      <c r="N94" s="34">
        <v>10.225285766816196</v>
      </c>
      <c r="P94" s="49">
        <f t="shared" si="21"/>
        <v>56.211657394010842</v>
      </c>
      <c r="Q94" s="50">
        <f t="shared" si="22"/>
        <v>4.6073970594860825</v>
      </c>
      <c r="R94" s="50">
        <f t="shared" si="26"/>
        <v>0.42012473318453508</v>
      </c>
      <c r="S94" s="49">
        <f t="shared" si="23"/>
        <v>10.225285766816196</v>
      </c>
      <c r="T94" s="49">
        <f t="shared" si="24"/>
        <v>4.2406660412617754</v>
      </c>
      <c r="U94" s="34">
        <f t="shared" si="25"/>
        <v>49.597392881069155</v>
      </c>
      <c r="V94" s="48">
        <f t="shared" si="27"/>
        <v>56.332546744573989</v>
      </c>
      <c r="W94" s="34">
        <f t="shared" si="28"/>
        <v>54.605904281064497</v>
      </c>
      <c r="X94" s="34">
        <f t="shared" si="29"/>
        <v>55.332033312406196</v>
      </c>
      <c r="Y94" s="34">
        <f t="shared" si="30"/>
        <v>56.082016128479786</v>
      </c>
      <c r="AA94">
        <f t="shared" si="31"/>
        <v>0.42012473318453508</v>
      </c>
    </row>
    <row r="95" spans="1:27">
      <c r="A95" s="2">
        <v>38990</v>
      </c>
      <c r="B95" s="3">
        <v>20417.806337890626</v>
      </c>
      <c r="C95" s="3">
        <v>31759.327087402344</v>
      </c>
      <c r="D95" s="4">
        <f t="shared" si="19"/>
        <v>64.289165452720042</v>
      </c>
      <c r="F95" s="2">
        <v>38990</v>
      </c>
      <c r="G95" s="3">
        <v>25327.689933776855</v>
      </c>
      <c r="H95" s="3">
        <v>532531.32707214355</v>
      </c>
      <c r="I95" s="51">
        <f t="shared" si="20"/>
        <v>4.7560938946124462</v>
      </c>
      <c r="K95" s="2">
        <v>38990</v>
      </c>
      <c r="L95" s="34">
        <v>4.2786210514632295</v>
      </c>
      <c r="M95" s="34">
        <v>60.384523998958031</v>
      </c>
      <c r="N95" s="34">
        <v>10.387407152543023</v>
      </c>
      <c r="P95" s="49">
        <f t="shared" si="21"/>
        <v>64.289165452720042</v>
      </c>
      <c r="Q95" s="50">
        <f t="shared" si="22"/>
        <v>4.7560938946124462</v>
      </c>
      <c r="R95" s="50">
        <f t="shared" si="26"/>
        <v>0.41739608679395346</v>
      </c>
      <c r="S95" s="49">
        <f t="shared" si="23"/>
        <v>10.387407152543023</v>
      </c>
      <c r="T95" s="49">
        <f t="shared" si="24"/>
        <v>4.2786210514632295</v>
      </c>
      <c r="U95" s="34">
        <f t="shared" si="25"/>
        <v>49.509786820975393</v>
      </c>
      <c r="V95" s="48">
        <f t="shared" si="27"/>
        <v>56.894224017891375</v>
      </c>
      <c r="W95" s="34">
        <f t="shared" si="28"/>
        <v>55.066407970520956</v>
      </c>
      <c r="X95" s="34">
        <f t="shared" si="29"/>
        <v>55.700706489683895</v>
      </c>
      <c r="Y95" s="34">
        <f t="shared" si="30"/>
        <v>56.233213871959222</v>
      </c>
      <c r="Z95">
        <v>0.41739608679395346</v>
      </c>
      <c r="AA95">
        <f t="shared" si="31"/>
        <v>0.41739608679395346</v>
      </c>
    </row>
    <row r="96" spans="1:27">
      <c r="A96" s="2">
        <v>39021</v>
      </c>
      <c r="B96" s="3">
        <v>20454.581596679687</v>
      </c>
      <c r="C96" s="3">
        <v>32016.728088378906</v>
      </c>
      <c r="D96" s="4">
        <f t="shared" si="19"/>
        <v>63.88717029490617</v>
      </c>
      <c r="F96" s="2">
        <v>39021</v>
      </c>
      <c r="G96" s="3">
        <v>25998.58992767334</v>
      </c>
      <c r="H96" s="3">
        <v>530378.97805786133</v>
      </c>
      <c r="I96" s="51">
        <f t="shared" si="20"/>
        <v>4.9018892156840046</v>
      </c>
      <c r="K96" s="2">
        <v>39021</v>
      </c>
      <c r="L96" s="34">
        <v>4.3887178978811976</v>
      </c>
      <c r="M96" s="34">
        <v>61.105519980104283</v>
      </c>
      <c r="N96" s="34">
        <v>10.336222874277679</v>
      </c>
      <c r="P96" s="49">
        <f t="shared" si="21"/>
        <v>63.88717029490617</v>
      </c>
      <c r="Q96" s="50">
        <f t="shared" si="22"/>
        <v>4.9018892156840046</v>
      </c>
      <c r="R96" s="50">
        <f t="shared" si="26"/>
        <v>0.41739608679395346</v>
      </c>
      <c r="S96" s="49">
        <f t="shared" si="23"/>
        <v>10.336222874277679</v>
      </c>
      <c r="T96" s="49">
        <f t="shared" si="24"/>
        <v>4.3887178978811976</v>
      </c>
      <c r="U96" s="34">
        <f t="shared" si="25"/>
        <v>49.291222607751898</v>
      </c>
      <c r="V96" s="48">
        <f t="shared" si="27"/>
        <v>56.792145243745139</v>
      </c>
      <c r="W96" s="34">
        <f t="shared" si="28"/>
        <v>54.936440023908077</v>
      </c>
      <c r="X96" s="34">
        <f t="shared" si="29"/>
        <v>55.550414666606301</v>
      </c>
      <c r="Y96" s="34">
        <f t="shared" si="30"/>
        <v>56.049927085567191</v>
      </c>
      <c r="AA96">
        <f t="shared" si="31"/>
        <v>0.41739608679395346</v>
      </c>
    </row>
    <row r="97" spans="1:27">
      <c r="A97" s="2">
        <v>39051</v>
      </c>
      <c r="B97" s="3">
        <v>20413.955776367187</v>
      </c>
      <c r="C97" s="3">
        <v>31974.611099243164</v>
      </c>
      <c r="D97" s="4">
        <f t="shared" si="19"/>
        <v>63.844266042849171</v>
      </c>
      <c r="F97" s="2">
        <v>39051</v>
      </c>
      <c r="G97" s="3">
        <v>24379.359931945801</v>
      </c>
      <c r="H97" s="3">
        <v>537369.91110992432</v>
      </c>
      <c r="I97" s="51">
        <f t="shared" si="20"/>
        <v>4.536792892179399</v>
      </c>
      <c r="K97" s="2">
        <v>39051</v>
      </c>
      <c r="L97" s="34">
        <v>4.8251579294688085</v>
      </c>
      <c r="M97" s="34">
        <v>61.817537972999204</v>
      </c>
      <c r="N97" s="34">
        <v>10.059438392941653</v>
      </c>
      <c r="P97" s="49">
        <f t="shared" si="21"/>
        <v>63.844266042849171</v>
      </c>
      <c r="Q97" s="50">
        <f t="shared" si="22"/>
        <v>4.536792892179399</v>
      </c>
      <c r="R97" s="50">
        <f t="shared" si="26"/>
        <v>0.41739608679395346</v>
      </c>
      <c r="S97" s="49">
        <f t="shared" si="23"/>
        <v>10.059438392941653</v>
      </c>
      <c r="T97" s="49">
        <f t="shared" si="24"/>
        <v>4.8251579294688085</v>
      </c>
      <c r="U97" s="34">
        <f t="shared" si="25"/>
        <v>49.582884928399267</v>
      </c>
      <c r="V97" s="48">
        <f t="shared" si="27"/>
        <v>57.248143610380524</v>
      </c>
      <c r="W97" s="34">
        <f t="shared" si="28"/>
        <v>55.261901905215765</v>
      </c>
      <c r="X97" s="34">
        <f t="shared" si="29"/>
        <v>55.926770997215201</v>
      </c>
      <c r="Y97" s="34">
        <f t="shared" si="30"/>
        <v>56.508908425756161</v>
      </c>
      <c r="AA97">
        <f t="shared" si="31"/>
        <v>0.41739608679395346</v>
      </c>
    </row>
    <row r="98" spans="1:27">
      <c r="A98" s="2">
        <v>39082</v>
      </c>
      <c r="B98" s="3">
        <v>18213.777958984374</v>
      </c>
      <c r="C98" s="3">
        <v>29172.100074768066</v>
      </c>
      <c r="D98" s="4">
        <f t="shared" si="19"/>
        <v>62.435607694689367</v>
      </c>
      <c r="F98" s="2">
        <v>39082</v>
      </c>
      <c r="G98" s="3">
        <v>23529.689924240112</v>
      </c>
      <c r="H98" s="3">
        <v>519378.4719543457</v>
      </c>
      <c r="I98" s="51">
        <f t="shared" si="20"/>
        <v>4.5303552601441694</v>
      </c>
      <c r="K98" s="2">
        <v>39082</v>
      </c>
      <c r="L98" s="34">
        <v>5.0704730301767889</v>
      </c>
      <c r="M98" s="34">
        <v>62.247072910192422</v>
      </c>
      <c r="N98" s="34">
        <v>11.008756705045895</v>
      </c>
      <c r="P98" s="49">
        <f t="shared" si="21"/>
        <v>62.435607694689367</v>
      </c>
      <c r="Q98" s="50">
        <f t="shared" si="22"/>
        <v>4.5303552601441694</v>
      </c>
      <c r="R98" s="50">
        <f t="shared" si="26"/>
        <v>0.40683578317022406</v>
      </c>
      <c r="S98" s="49">
        <f t="shared" si="23"/>
        <v>11.008756705045895</v>
      </c>
      <c r="T98" s="49">
        <f t="shared" si="24"/>
        <v>5.0704730301767889</v>
      </c>
      <c r="U98" s="34">
        <f t="shared" si="25"/>
        <v>50.190435365724319</v>
      </c>
      <c r="V98" s="48">
        <f t="shared" si="27"/>
        <v>59.771173172089703</v>
      </c>
      <c r="W98" s="34">
        <f t="shared" si="28"/>
        <v>57.562871860595948</v>
      </c>
      <c r="X98" s="34">
        <f t="shared" si="29"/>
        <v>57.953461462450591</v>
      </c>
      <c r="Y98" s="34">
        <f t="shared" si="30"/>
        <v>57.825627793899557</v>
      </c>
      <c r="Z98">
        <v>0.40683578317022406</v>
      </c>
      <c r="AA98">
        <f t="shared" si="31"/>
        <v>0.40683578317022406</v>
      </c>
    </row>
    <row r="99" spans="1:27">
      <c r="A99" s="2">
        <v>39113</v>
      </c>
      <c r="B99" s="3">
        <v>18213.777958984374</v>
      </c>
      <c r="C99" s="3">
        <v>29172.100074768066</v>
      </c>
      <c r="D99" s="4">
        <f t="shared" si="19"/>
        <v>62.435607694689367</v>
      </c>
      <c r="F99" s="2">
        <v>39113</v>
      </c>
      <c r="G99" s="3">
        <v>24267.039930343628</v>
      </c>
      <c r="H99" s="3">
        <v>519724.08496856689</v>
      </c>
      <c r="I99" s="51">
        <f t="shared" si="20"/>
        <v>4.6692159613521289</v>
      </c>
      <c r="K99" s="2">
        <v>39113</v>
      </c>
      <c r="L99" s="34">
        <v>5.2290016998231357</v>
      </c>
      <c r="M99" s="34">
        <v>64.014705732507508</v>
      </c>
      <c r="N99" s="34">
        <v>11.326194600417571</v>
      </c>
      <c r="P99" s="49">
        <f t="shared" si="21"/>
        <v>62.435607694689367</v>
      </c>
      <c r="Q99" s="50">
        <f t="shared" si="22"/>
        <v>4.6692159613521289</v>
      </c>
      <c r="R99" s="50">
        <f t="shared" si="26"/>
        <v>0.40683578317022406</v>
      </c>
      <c r="S99" s="49">
        <f t="shared" si="23"/>
        <v>11.326194600417571</v>
      </c>
      <c r="T99" s="49">
        <f t="shared" si="24"/>
        <v>5.2290016998231357</v>
      </c>
      <c r="U99" s="34">
        <f t="shared" si="25"/>
        <v>50.213449643415487</v>
      </c>
      <c r="V99" s="48">
        <f t="shared" si="27"/>
        <v>59.492758053514621</v>
      </c>
      <c r="W99" s="34">
        <f t="shared" si="28"/>
        <v>57.439085719390761</v>
      </c>
      <c r="X99" s="34">
        <f t="shared" si="29"/>
        <v>57.8103181312038</v>
      </c>
      <c r="Y99" s="34">
        <f t="shared" si="30"/>
        <v>57.651058874310849</v>
      </c>
      <c r="AA99">
        <f t="shared" si="31"/>
        <v>0.40683578317022406</v>
      </c>
    </row>
    <row r="100" spans="1:27">
      <c r="A100" s="2">
        <v>39141</v>
      </c>
      <c r="B100" s="3">
        <v>17878.527958984374</v>
      </c>
      <c r="C100" s="3">
        <v>28614.100074768066</v>
      </c>
      <c r="D100" s="4">
        <f t="shared" si="19"/>
        <v>62.481531525605007</v>
      </c>
      <c r="F100" s="2">
        <v>39141</v>
      </c>
      <c r="G100" s="3">
        <v>23513.939924240112</v>
      </c>
      <c r="H100" s="3">
        <v>520609.13103485107</v>
      </c>
      <c r="I100" s="51">
        <f t="shared" si="20"/>
        <v>4.5166207280113992</v>
      </c>
      <c r="K100" s="2">
        <v>39141</v>
      </c>
      <c r="L100" s="34">
        <v>5.405816684444062</v>
      </c>
      <c r="M100" s="34">
        <v>65.140709727826092</v>
      </c>
      <c r="N100" s="34">
        <v>11.63989535347406</v>
      </c>
      <c r="P100" s="49">
        <f t="shared" si="21"/>
        <v>62.481531525605007</v>
      </c>
      <c r="Q100" s="50">
        <f t="shared" si="22"/>
        <v>4.5166207280113992</v>
      </c>
      <c r="R100" s="50">
        <f t="shared" si="26"/>
        <v>0.40683578317022406</v>
      </c>
      <c r="S100" s="49">
        <f t="shared" si="23"/>
        <v>11.63989535347406</v>
      </c>
      <c r="T100" s="49">
        <f t="shared" si="24"/>
        <v>5.405816684444062</v>
      </c>
      <c r="U100" s="34">
        <f t="shared" si="25"/>
        <v>50.606433291639831</v>
      </c>
      <c r="V100" s="48">
        <f t="shared" si="27"/>
        <v>59.470884441573673</v>
      </c>
      <c r="W100" s="34">
        <f t="shared" si="28"/>
        <v>57.575115387520327</v>
      </c>
      <c r="X100" s="34">
        <f t="shared" si="29"/>
        <v>57.967619583974525</v>
      </c>
      <c r="Y100" s="34">
        <f t="shared" si="30"/>
        <v>57.842894179670452</v>
      </c>
      <c r="AA100">
        <f t="shared" si="31"/>
        <v>0.40683578317022406</v>
      </c>
    </row>
    <row r="101" spans="1:27">
      <c r="A101" s="2">
        <v>39172</v>
      </c>
      <c r="B101" s="3">
        <v>19213.527958984374</v>
      </c>
      <c r="C101" s="3">
        <v>30614.100074768066</v>
      </c>
      <c r="D101" s="4">
        <f t="shared" si="19"/>
        <v>62.760387899888102</v>
      </c>
      <c r="F101" s="2">
        <v>39172</v>
      </c>
      <c r="G101" s="3">
        <v>25513.939924240112</v>
      </c>
      <c r="H101" s="3">
        <v>527820.79991912842</v>
      </c>
      <c r="I101" s="51">
        <f t="shared" si="20"/>
        <v>4.8338261637565827</v>
      </c>
      <c r="K101" s="2">
        <v>39172</v>
      </c>
      <c r="L101" s="34">
        <v>5.0663292662269876</v>
      </c>
      <c r="M101" s="34">
        <v>66.378202319917534</v>
      </c>
      <c r="N101" s="34">
        <v>11.95091624676861</v>
      </c>
      <c r="P101" s="49">
        <f t="shared" si="21"/>
        <v>62.760387899888102</v>
      </c>
      <c r="Q101" s="50">
        <f t="shared" si="22"/>
        <v>4.8338261637565827</v>
      </c>
      <c r="R101" s="50">
        <f t="shared" si="26"/>
        <v>0.39976390110767035</v>
      </c>
      <c r="S101" s="49">
        <f t="shared" si="23"/>
        <v>11.95091624676861</v>
      </c>
      <c r="T101" s="49">
        <f t="shared" si="24"/>
        <v>5.0663292662269876</v>
      </c>
      <c r="U101" s="34">
        <f t="shared" si="25"/>
        <v>50.3975647893283</v>
      </c>
      <c r="V101" s="48">
        <f t="shared" si="27"/>
        <v>61.040177990058169</v>
      </c>
      <c r="W101" s="34">
        <f t="shared" si="28"/>
        <v>58.829384955972046</v>
      </c>
      <c r="X101" s="34">
        <f t="shared" si="29"/>
        <v>58.993393933699977</v>
      </c>
      <c r="Y101" s="34">
        <f t="shared" si="30"/>
        <v>58.320462183297018</v>
      </c>
      <c r="Z101">
        <v>0.39976390110767035</v>
      </c>
      <c r="AA101">
        <f t="shared" si="31"/>
        <v>0.39976390110767035</v>
      </c>
    </row>
    <row r="102" spans="1:27">
      <c r="A102" s="2">
        <v>39202</v>
      </c>
      <c r="B102" s="3">
        <v>19186.420947265626</v>
      </c>
      <c r="C102" s="3">
        <v>30349.100074768066</v>
      </c>
      <c r="D102" s="4">
        <f t="shared" si="19"/>
        <v>63.219077007219141</v>
      </c>
      <c r="F102" s="2">
        <v>39202</v>
      </c>
      <c r="G102" s="3">
        <v>25612.339925765991</v>
      </c>
      <c r="H102" s="3">
        <v>527736.6261138916</v>
      </c>
      <c r="I102" s="51">
        <f t="shared" si="20"/>
        <v>4.8532428219675161</v>
      </c>
      <c r="K102" s="2">
        <v>39202</v>
      </c>
      <c r="L102" s="34">
        <v>5.1384531042413215</v>
      </c>
      <c r="M102" s="34">
        <v>68.088320863471424</v>
      </c>
      <c r="N102" s="34">
        <v>12.248446459515321</v>
      </c>
      <c r="P102" s="49">
        <f t="shared" si="21"/>
        <v>63.219077007219141</v>
      </c>
      <c r="Q102" s="50">
        <f t="shared" si="22"/>
        <v>4.8532428219675161</v>
      </c>
      <c r="R102" s="50">
        <f t="shared" si="26"/>
        <v>0.39976390110767035</v>
      </c>
      <c r="S102" s="49">
        <f t="shared" si="23"/>
        <v>12.248446459515321</v>
      </c>
      <c r="T102" s="49">
        <f t="shared" si="24"/>
        <v>5.1384531042413215</v>
      </c>
      <c r="U102" s="34">
        <f t="shared" si="25"/>
        <v>50.56059809566117</v>
      </c>
      <c r="V102" s="48">
        <f t="shared" si="27"/>
        <v>60.875990944737509</v>
      </c>
      <c r="W102" s="34">
        <f t="shared" si="28"/>
        <v>58.812076148122713</v>
      </c>
      <c r="X102" s="34">
        <f t="shared" si="29"/>
        <v>58.973378442536429</v>
      </c>
      <c r="Y102" s="34">
        <f t="shared" si="30"/>
        <v>58.296052504990477</v>
      </c>
      <c r="AA102">
        <f t="shared" si="31"/>
        <v>0.39976390110767035</v>
      </c>
    </row>
    <row r="103" spans="1:27">
      <c r="A103" s="2">
        <v>39233</v>
      </c>
      <c r="B103" s="3">
        <v>18695.3396875</v>
      </c>
      <c r="C103" s="3">
        <v>28265.000038146973</v>
      </c>
      <c r="D103" s="4">
        <f t="shared" si="19"/>
        <v>66.143073278855198</v>
      </c>
      <c r="F103" s="2">
        <v>39233</v>
      </c>
      <c r="G103" s="3">
        <v>25088.139928817749</v>
      </c>
      <c r="H103" s="3">
        <v>583921.00109863281</v>
      </c>
      <c r="I103" s="51">
        <f t="shared" si="20"/>
        <v>4.2964955673139071</v>
      </c>
      <c r="K103" s="2">
        <v>39233</v>
      </c>
      <c r="L103" s="34">
        <v>5.2730609571647875</v>
      </c>
      <c r="M103" s="34">
        <v>69.902134260137586</v>
      </c>
      <c r="N103" s="34">
        <v>12.359977347031615</v>
      </c>
      <c r="P103" s="49">
        <f t="shared" si="21"/>
        <v>66.143073278855198</v>
      </c>
      <c r="Q103" s="50">
        <f t="shared" si="22"/>
        <v>4.2964955673139071</v>
      </c>
      <c r="R103" s="50">
        <f t="shared" si="26"/>
        <v>0.39976390110767035</v>
      </c>
      <c r="S103" s="49">
        <f t="shared" si="23"/>
        <v>12.359977347031615</v>
      </c>
      <c r="T103" s="49">
        <f t="shared" si="24"/>
        <v>5.2730609571647875</v>
      </c>
      <c r="U103" s="34">
        <f t="shared" si="25"/>
        <v>51.342242806363984</v>
      </c>
      <c r="V103" s="48">
        <f t="shared" si="27"/>
        <v>61.307325284839294</v>
      </c>
      <c r="W103" s="34">
        <f t="shared" si="28"/>
        <v>59.308383553174281</v>
      </c>
      <c r="X103" s="34">
        <f t="shared" si="29"/>
        <v>59.547296448137402</v>
      </c>
      <c r="Y103" s="34">
        <f t="shared" si="30"/>
        <v>58.995968074214822</v>
      </c>
      <c r="AA103">
        <f t="shared" si="31"/>
        <v>0.39976390110767035</v>
      </c>
    </row>
    <row r="104" spans="1:27">
      <c r="A104" s="2">
        <v>39263</v>
      </c>
      <c r="B104" s="3">
        <v>18278.601699218751</v>
      </c>
      <c r="C104" s="3">
        <v>27470.20011138916</v>
      </c>
      <c r="D104" s="4">
        <f t="shared" si="19"/>
        <v>66.539747162746124</v>
      </c>
      <c r="F104" s="2">
        <v>39263</v>
      </c>
      <c r="G104" s="3">
        <v>24837.749929428101</v>
      </c>
      <c r="H104" s="3">
        <v>584565.78993225098</v>
      </c>
      <c r="I104" s="51">
        <f t="shared" si="20"/>
        <v>4.2489229368531305</v>
      </c>
      <c r="K104" s="2">
        <v>39263</v>
      </c>
      <c r="L104" s="34">
        <v>5.3225811993837464</v>
      </c>
      <c r="M104" s="34">
        <v>73.236239143475885</v>
      </c>
      <c r="N104" s="34">
        <v>13.039076390390678</v>
      </c>
      <c r="P104" s="49">
        <f t="shared" si="21"/>
        <v>66.539747162746124</v>
      </c>
      <c r="Q104" s="50">
        <f t="shared" si="22"/>
        <v>4.2489229368531305</v>
      </c>
      <c r="R104" s="50">
        <f t="shared" si="26"/>
        <v>0.39403779981080517</v>
      </c>
      <c r="S104" s="49">
        <f t="shared" si="23"/>
        <v>13.039076390390678</v>
      </c>
      <c r="T104" s="49">
        <f t="shared" si="24"/>
        <v>5.3225811993837464</v>
      </c>
      <c r="U104" s="34">
        <f t="shared" si="25"/>
        <v>51.831746679401185</v>
      </c>
      <c r="V104" s="48">
        <f t="shared" si="27"/>
        <v>62.632584370908859</v>
      </c>
      <c r="W104" s="34">
        <f t="shared" si="28"/>
        <v>60.595332320622461</v>
      </c>
      <c r="X104" s="34">
        <f t="shared" si="29"/>
        <v>60.69166799082177</v>
      </c>
      <c r="Y104" s="34">
        <f t="shared" si="30"/>
        <v>59.765349000728172</v>
      </c>
      <c r="Z104">
        <v>0.39403779981080517</v>
      </c>
      <c r="AA104">
        <f t="shared" si="31"/>
        <v>0.39403779981080517</v>
      </c>
    </row>
    <row r="105" spans="1:27">
      <c r="A105" s="2">
        <v>39294</v>
      </c>
      <c r="B105" s="3">
        <v>18193.105498046876</v>
      </c>
      <c r="C105" s="3">
        <v>27321.20011138916</v>
      </c>
      <c r="D105" s="4">
        <f t="shared" si="19"/>
        <v>66.589701125401405</v>
      </c>
      <c r="F105" s="2">
        <v>39294</v>
      </c>
      <c r="G105" s="3">
        <v>24519.179929733276</v>
      </c>
      <c r="H105" s="3">
        <v>580665.04285430908</v>
      </c>
      <c r="I105" s="51">
        <f t="shared" si="20"/>
        <v>4.2226030706458815</v>
      </c>
      <c r="K105" s="2">
        <v>39294</v>
      </c>
      <c r="L105" s="34">
        <v>5.6316119982534962</v>
      </c>
      <c r="M105" s="34">
        <v>74.390770612103978</v>
      </c>
      <c r="N105" s="34">
        <v>13.220825961977884</v>
      </c>
      <c r="P105" s="49">
        <f t="shared" si="21"/>
        <v>66.589701125401405</v>
      </c>
      <c r="Q105" s="50">
        <f t="shared" si="22"/>
        <v>4.2226030706458815</v>
      </c>
      <c r="R105" s="50">
        <f t="shared" si="26"/>
        <v>0.39403779981080517</v>
      </c>
      <c r="S105" s="49">
        <f t="shared" si="23"/>
        <v>13.220825961977884</v>
      </c>
      <c r="T105" s="49">
        <f t="shared" si="24"/>
        <v>5.6316119982534962</v>
      </c>
      <c r="U105" s="34">
        <f t="shared" si="25"/>
        <v>51.980112432562052</v>
      </c>
      <c r="V105" s="48">
        <f t="shared" si="27"/>
        <v>62.565653637299789</v>
      </c>
      <c r="W105" s="34">
        <f t="shared" si="28"/>
        <v>60.618794932048829</v>
      </c>
      <c r="X105" s="34">
        <f t="shared" si="29"/>
        <v>60.718799593169308</v>
      </c>
      <c r="Y105" s="34">
        <f t="shared" si="30"/>
        <v>59.798437056366303</v>
      </c>
      <c r="AA105">
        <f t="shared" si="31"/>
        <v>0.39403779981080517</v>
      </c>
    </row>
    <row r="106" spans="1:27">
      <c r="A106" s="2">
        <v>39325</v>
      </c>
      <c r="B106" s="3">
        <v>18104.480498046876</v>
      </c>
      <c r="C106" s="3">
        <v>27256.20011138916</v>
      </c>
      <c r="D106" s="4">
        <f t="shared" si="19"/>
        <v>66.423347436761063</v>
      </c>
      <c r="F106" s="2">
        <v>39325</v>
      </c>
      <c r="G106" s="3">
        <v>23625.679929733276</v>
      </c>
      <c r="H106" s="3">
        <v>590048.35301208496</v>
      </c>
      <c r="I106" s="51">
        <f t="shared" si="20"/>
        <v>4.0040243836168106</v>
      </c>
      <c r="K106" s="2">
        <v>39325</v>
      </c>
      <c r="L106" s="34">
        <v>5.8968077552570826</v>
      </c>
      <c r="M106" s="34">
        <v>76.693780036084718</v>
      </c>
      <c r="N106" s="34">
        <v>13.671003923664845</v>
      </c>
      <c r="P106" s="49">
        <f t="shared" si="21"/>
        <v>66.423347436761063</v>
      </c>
      <c r="Q106" s="50">
        <f t="shared" si="22"/>
        <v>4.0040243836168106</v>
      </c>
      <c r="R106" s="50">
        <f t="shared" si="26"/>
        <v>0.39403779981080517</v>
      </c>
      <c r="S106" s="49">
        <f t="shared" si="23"/>
        <v>13.671003923664845</v>
      </c>
      <c r="T106" s="49">
        <f t="shared" si="24"/>
        <v>5.8968077552570826</v>
      </c>
      <c r="U106" s="34">
        <f t="shared" si="25"/>
        <v>52.543549732770011</v>
      </c>
      <c r="V106" s="48">
        <f t="shared" si="27"/>
        <v>62.533910815149511</v>
      </c>
      <c r="W106" s="34">
        <f t="shared" si="28"/>
        <v>60.81364496507949</v>
      </c>
      <c r="X106" s="34">
        <f t="shared" si="29"/>
        <v>60.944119508226009</v>
      </c>
      <c r="Y106" s="34">
        <f t="shared" si="30"/>
        <v>60.073223550369654</v>
      </c>
      <c r="AA106">
        <f t="shared" si="31"/>
        <v>0.39403779981080517</v>
      </c>
    </row>
    <row r="107" spans="1:27">
      <c r="A107" s="2">
        <v>39355</v>
      </c>
      <c r="B107" s="3">
        <v>5514.4854785156249</v>
      </c>
      <c r="C107" s="3">
        <v>9144.4000473022461</v>
      </c>
      <c r="D107" s="4">
        <f t="shared" si="19"/>
        <v>60.304508223505515</v>
      </c>
      <c r="F107" s="2">
        <v>39355</v>
      </c>
      <c r="G107" s="3">
        <v>12626.69997215271</v>
      </c>
      <c r="H107" s="3">
        <v>574240.61405181885</v>
      </c>
      <c r="I107" s="51">
        <f t="shared" si="20"/>
        <v>2.1988517814961259</v>
      </c>
      <c r="K107" s="2">
        <v>39355</v>
      </c>
      <c r="L107" s="34">
        <v>5.783747222886114</v>
      </c>
      <c r="M107" s="34">
        <v>78.095783297918103</v>
      </c>
      <c r="N107" s="34">
        <v>14.115000633595804</v>
      </c>
      <c r="P107" s="49">
        <f t="shared" si="21"/>
        <v>60.304508223505515</v>
      </c>
      <c r="Q107" s="50">
        <f t="shared" si="22"/>
        <v>2.1988517814961259</v>
      </c>
      <c r="R107" s="50">
        <f t="shared" si="26"/>
        <v>0.39023356530888292</v>
      </c>
      <c r="S107" s="49">
        <f t="shared" si="23"/>
        <v>14.115000633595804</v>
      </c>
      <c r="T107" s="49">
        <f t="shared" si="24"/>
        <v>5.783747222886114</v>
      </c>
      <c r="U107" s="34">
        <f t="shared" si="25"/>
        <v>55.129924414108501</v>
      </c>
      <c r="V107" s="48">
        <f t="shared" si="27"/>
        <v>64.967772826074338</v>
      </c>
      <c r="W107" s="34">
        <f t="shared" si="28"/>
        <v>63.249682146093619</v>
      </c>
      <c r="X107" s="34">
        <f t="shared" si="29"/>
        <v>63.532668374312223</v>
      </c>
      <c r="Y107" s="34">
        <f t="shared" si="30"/>
        <v>62.814017130341945</v>
      </c>
      <c r="Z107">
        <v>0.39023356530888292</v>
      </c>
      <c r="AA107">
        <f t="shared" si="31"/>
        <v>0.39023356530888292</v>
      </c>
    </row>
    <row r="108" spans="1:27">
      <c r="A108" s="2">
        <v>39386</v>
      </c>
      <c r="B108" s="3">
        <v>4514.3912402343749</v>
      </c>
      <c r="C108" s="3">
        <v>7644.3000564575195</v>
      </c>
      <c r="D108" s="4">
        <f t="shared" si="19"/>
        <v>59.05565201382754</v>
      </c>
      <c r="F108" s="2">
        <v>39386</v>
      </c>
      <c r="G108" s="3">
        <v>11126.69997215271</v>
      </c>
      <c r="H108" s="3">
        <v>569112.5470123291</v>
      </c>
      <c r="I108" s="51">
        <f t="shared" si="20"/>
        <v>1.9550965851244293</v>
      </c>
      <c r="K108" s="2">
        <v>39386</v>
      </c>
      <c r="L108" s="34">
        <v>5.4871887629677003</v>
      </c>
      <c r="M108" s="34">
        <v>80.134047954316344</v>
      </c>
      <c r="N108" s="34">
        <v>14.378763282715958</v>
      </c>
      <c r="P108" s="49">
        <f t="shared" si="21"/>
        <v>59.05565201382754</v>
      </c>
      <c r="Q108" s="50">
        <f t="shared" si="22"/>
        <v>1.9550965851244293</v>
      </c>
      <c r="R108" s="50">
        <f t="shared" si="26"/>
        <v>0.39023356530888292</v>
      </c>
      <c r="S108" s="49">
        <f t="shared" si="23"/>
        <v>14.378763282715958</v>
      </c>
      <c r="T108" s="49">
        <f t="shared" si="24"/>
        <v>5.4871887629677003</v>
      </c>
      <c r="U108" s="34">
        <f t="shared" si="25"/>
        <v>55.607835888392458</v>
      </c>
      <c r="V108" s="48">
        <f t="shared" si="27"/>
        <v>65.0502701117382</v>
      </c>
      <c r="W108" s="34">
        <f t="shared" si="28"/>
        <v>63.466975555208592</v>
      </c>
      <c r="X108" s="34">
        <f t="shared" si="29"/>
        <v>63.783941272359201</v>
      </c>
      <c r="Y108" s="34">
        <f t="shared" si="30"/>
        <v>63.120454307344339</v>
      </c>
      <c r="AA108">
        <f t="shared" si="31"/>
        <v>0.39023356530888292</v>
      </c>
    </row>
    <row r="109" spans="1:27">
      <c r="A109" s="2">
        <v>39416</v>
      </c>
      <c r="B109" s="3">
        <v>4514.3912402343749</v>
      </c>
      <c r="C109" s="3">
        <v>7644.3000564575195</v>
      </c>
      <c r="D109" s="4">
        <f t="shared" si="19"/>
        <v>59.05565201382754</v>
      </c>
      <c r="F109" s="2">
        <v>39416</v>
      </c>
      <c r="G109" s="3">
        <v>11406.69997215271</v>
      </c>
      <c r="H109" s="3">
        <v>559108.64684295654</v>
      </c>
      <c r="I109" s="51">
        <f t="shared" si="20"/>
        <v>2.0401580330694911</v>
      </c>
      <c r="K109" s="2">
        <v>39416</v>
      </c>
      <c r="L109" s="34">
        <v>5.387732410649269</v>
      </c>
      <c r="M109" s="34">
        <v>79.771957864282456</v>
      </c>
      <c r="N109" s="34">
        <v>14.840309725068284</v>
      </c>
      <c r="P109" s="49">
        <f t="shared" si="21"/>
        <v>59.05565201382754</v>
      </c>
      <c r="Q109" s="50">
        <f t="shared" si="22"/>
        <v>2.0401580330694911</v>
      </c>
      <c r="R109" s="50">
        <f t="shared" ref="R109:R140" si="32">AA109</f>
        <v>0.39023356530888292</v>
      </c>
      <c r="S109" s="49">
        <f t="shared" si="23"/>
        <v>14.840309725068284</v>
      </c>
      <c r="T109" s="49">
        <f t="shared" si="24"/>
        <v>5.387732410649269</v>
      </c>
      <c r="U109" s="34">
        <f t="shared" si="25"/>
        <v>55.790556602509639</v>
      </c>
      <c r="V109" s="48">
        <f t="shared" si="27"/>
        <v>64.747562442221977</v>
      </c>
      <c r="W109" s="34">
        <f t="shared" si="28"/>
        <v>63.391148281438177</v>
      </c>
      <c r="X109" s="34">
        <f t="shared" si="29"/>
        <v>63.696256427665119</v>
      </c>
      <c r="Y109" s="34">
        <f t="shared" si="30"/>
        <v>63.013519192245205</v>
      </c>
      <c r="AA109">
        <f t="shared" si="31"/>
        <v>0.39023356530888292</v>
      </c>
    </row>
    <row r="110" spans="1:27">
      <c r="A110" s="2">
        <v>39447</v>
      </c>
      <c r="B110" s="3">
        <v>3799.0009863281248</v>
      </c>
      <c r="C110" s="3">
        <v>5426.8000106811523</v>
      </c>
      <c r="D110" s="4">
        <f t="shared" si="19"/>
        <v>70.004440533110554</v>
      </c>
      <c r="F110" s="2">
        <v>39447</v>
      </c>
      <c r="G110" s="3">
        <v>7977.9500026702881</v>
      </c>
      <c r="H110" s="3">
        <v>602275.40410614014</v>
      </c>
      <c r="I110" s="51">
        <f t="shared" si="20"/>
        <v>1.3246348677496913</v>
      </c>
      <c r="K110" s="2">
        <v>39447</v>
      </c>
      <c r="L110" s="34">
        <v>5.5280098605363852</v>
      </c>
      <c r="M110" s="34">
        <v>79.478372709575197</v>
      </c>
      <c r="N110" s="34">
        <v>14.993617429888422</v>
      </c>
      <c r="P110" s="49">
        <f t="shared" si="21"/>
        <v>70.004440533110554</v>
      </c>
      <c r="Q110" s="50">
        <f t="shared" si="22"/>
        <v>1.3246348677496913</v>
      </c>
      <c r="R110" s="50">
        <f t="shared" si="32"/>
        <v>0.38644744637958967</v>
      </c>
      <c r="S110" s="49">
        <f t="shared" si="23"/>
        <v>14.993617429888422</v>
      </c>
      <c r="T110" s="49">
        <f t="shared" si="24"/>
        <v>5.5280098605363852</v>
      </c>
      <c r="U110" s="34">
        <f t="shared" si="25"/>
        <v>56.80140880501714</v>
      </c>
      <c r="V110" s="48">
        <f t="shared" ref="V110:V141" si="33">$AB$213+$AC$213*Q110+$AD$213*S110+$AE$213*R110</f>
        <v>66.367931155115542</v>
      </c>
      <c r="W110" s="34">
        <f t="shared" ref="W110:W141" si="34">$AB$214+$AC$214*Q110+$AE$214*R110</f>
        <v>64.851889798313763</v>
      </c>
      <c r="X110" s="34">
        <f t="shared" ref="X110:X141" si="35">$AB$215+$AC$215*Q110+$AE$215*R110</f>
        <v>65.158084482640888</v>
      </c>
      <c r="Y110" s="34">
        <f t="shared" ref="Y110:Y141" si="36">$AB$216+$AC$216*Q110+$AE$216*R110</f>
        <v>64.382213628586129</v>
      </c>
      <c r="Z110">
        <v>0.38644744637958967</v>
      </c>
      <c r="AA110">
        <f t="shared" ref="AA110:AA141" si="37">AVERAGE(Z108:Z110)</f>
        <v>0.38644744637958967</v>
      </c>
    </row>
    <row r="111" spans="1:27">
      <c r="A111" s="2">
        <v>39478</v>
      </c>
      <c r="B111" s="3">
        <v>3799.0009863281248</v>
      </c>
      <c r="C111" s="3">
        <v>5426.8000106811523</v>
      </c>
      <c r="D111" s="4">
        <f t="shared" si="19"/>
        <v>70.004440533110554</v>
      </c>
      <c r="F111" s="2">
        <v>39478</v>
      </c>
      <c r="G111" s="3">
        <v>9042.9500026702881</v>
      </c>
      <c r="H111" s="3">
        <v>591808.61527252197</v>
      </c>
      <c r="I111" s="51">
        <f t="shared" si="20"/>
        <v>1.5280193240353723</v>
      </c>
      <c r="K111" s="2">
        <v>39478</v>
      </c>
      <c r="L111" s="34">
        <v>5.5409786274069264</v>
      </c>
      <c r="M111" s="34">
        <v>79.255780767666977</v>
      </c>
      <c r="N111" s="34">
        <v>15.203240604926105</v>
      </c>
      <c r="P111" s="49">
        <f t="shared" si="21"/>
        <v>70.004440533110554</v>
      </c>
      <c r="Q111" s="50">
        <f t="shared" si="22"/>
        <v>1.5280193240353723</v>
      </c>
      <c r="R111" s="50">
        <f t="shared" si="32"/>
        <v>0.38644744637958967</v>
      </c>
      <c r="S111" s="49">
        <f t="shared" si="23"/>
        <v>15.203240604926105</v>
      </c>
      <c r="T111" s="49">
        <f t="shared" si="24"/>
        <v>5.5409786274069264</v>
      </c>
      <c r="U111" s="34">
        <f t="shared" si="25"/>
        <v>56.673929453005798</v>
      </c>
      <c r="V111" s="48">
        <f t="shared" si="33"/>
        <v>66.086478467927208</v>
      </c>
      <c r="W111" s="34">
        <f t="shared" si="34"/>
        <v>64.670584527594869</v>
      </c>
      <c r="X111" s="34">
        <f t="shared" si="35"/>
        <v>64.948427406569024</v>
      </c>
      <c r="Y111" s="34">
        <f t="shared" si="36"/>
        <v>64.126528582449453</v>
      </c>
      <c r="AA111">
        <f t="shared" si="37"/>
        <v>0.38644744637958967</v>
      </c>
    </row>
    <row r="112" spans="1:27">
      <c r="A112" s="2">
        <v>39507</v>
      </c>
      <c r="B112" s="3">
        <v>3799.0009863281248</v>
      </c>
      <c r="C112" s="3">
        <v>5426.8000106811523</v>
      </c>
      <c r="D112" s="4">
        <f t="shared" si="19"/>
        <v>70.004440533110554</v>
      </c>
      <c r="F112" s="2">
        <v>39507</v>
      </c>
      <c r="G112" s="3">
        <v>8932.9500026702881</v>
      </c>
      <c r="H112" s="3">
        <v>588119.59814453125</v>
      </c>
      <c r="I112" s="51">
        <f t="shared" si="20"/>
        <v>1.5189002425447149</v>
      </c>
      <c r="K112" s="2">
        <v>39507</v>
      </c>
      <c r="L112" s="34">
        <v>5.5588240377359392</v>
      </c>
      <c r="M112" s="34">
        <v>79.314467624397139</v>
      </c>
      <c r="N112" s="34">
        <v>15.126708337866917</v>
      </c>
      <c r="P112" s="49">
        <f t="shared" si="21"/>
        <v>70.004440533110554</v>
      </c>
      <c r="Q112" s="50">
        <f t="shared" si="22"/>
        <v>1.5189002425447149</v>
      </c>
      <c r="R112" s="50">
        <f t="shared" si="32"/>
        <v>0.38644744637958967</v>
      </c>
      <c r="S112" s="49">
        <f t="shared" si="23"/>
        <v>15.126708337866917</v>
      </c>
      <c r="T112" s="49">
        <f t="shared" si="24"/>
        <v>5.5588240377359392</v>
      </c>
      <c r="U112" s="34">
        <f t="shared" si="25"/>
        <v>56.63726230262597</v>
      </c>
      <c r="V112" s="48">
        <f t="shared" si="33"/>
        <v>66.132315869372235</v>
      </c>
      <c r="W112" s="34">
        <f t="shared" si="34"/>
        <v>64.6787136519565</v>
      </c>
      <c r="X112" s="34">
        <f t="shared" si="35"/>
        <v>64.957827731435074</v>
      </c>
      <c r="Y112" s="34">
        <f t="shared" si="36"/>
        <v>64.137992648161486</v>
      </c>
      <c r="AA112">
        <f t="shared" si="37"/>
        <v>0.38644744637958967</v>
      </c>
    </row>
    <row r="113" spans="1:27">
      <c r="A113" s="2">
        <v>39538</v>
      </c>
      <c r="B113" s="3">
        <v>2526.8949902343752</v>
      </c>
      <c r="C113" s="3">
        <v>3761.2000122070313</v>
      </c>
      <c r="D113" s="4">
        <f t="shared" si="19"/>
        <v>67.183212326738797</v>
      </c>
      <c r="F113" s="2">
        <v>39538</v>
      </c>
      <c r="G113" s="3">
        <v>7683.9200115203857</v>
      </c>
      <c r="H113" s="3">
        <v>583776.62921905518</v>
      </c>
      <c r="I113" s="51">
        <f t="shared" si="20"/>
        <v>1.3162431702343957</v>
      </c>
      <c r="K113" s="2">
        <v>39538</v>
      </c>
      <c r="L113" s="34">
        <v>5.7675338624971966</v>
      </c>
      <c r="M113" s="34">
        <v>78.405672033343436</v>
      </c>
      <c r="N113" s="34">
        <v>15.731443423124656</v>
      </c>
      <c r="P113" s="49">
        <f t="shared" si="21"/>
        <v>67.183212326738797</v>
      </c>
      <c r="Q113" s="50">
        <f t="shared" si="22"/>
        <v>1.3162431702343957</v>
      </c>
      <c r="R113" s="50">
        <f t="shared" si="32"/>
        <v>0.38432519082172983</v>
      </c>
      <c r="S113" s="49">
        <f t="shared" si="23"/>
        <v>15.731443423124656</v>
      </c>
      <c r="T113" s="49">
        <f t="shared" si="24"/>
        <v>5.7675338624971966</v>
      </c>
      <c r="U113" s="34">
        <f t="shared" si="25"/>
        <v>57.277935550462487</v>
      </c>
      <c r="V113" s="48">
        <f t="shared" si="33"/>
        <v>66.610494160052539</v>
      </c>
      <c r="W113" s="34">
        <f t="shared" si="34"/>
        <v>65.320632537679984</v>
      </c>
      <c r="X113" s="34">
        <f t="shared" si="35"/>
        <v>65.572695992268052</v>
      </c>
      <c r="Y113" s="34">
        <f t="shared" si="36"/>
        <v>64.655751858007051</v>
      </c>
      <c r="Z113">
        <v>0.38432519082172983</v>
      </c>
      <c r="AA113">
        <f t="shared" si="37"/>
        <v>0.38432519082172983</v>
      </c>
    </row>
    <row r="114" spans="1:27">
      <c r="A114" s="2">
        <v>39568</v>
      </c>
      <c r="B114" s="3">
        <v>2583.0739843749998</v>
      </c>
      <c r="C114" s="3">
        <v>4159.1000061035156</v>
      </c>
      <c r="D114" s="4">
        <f t="shared" si="19"/>
        <v>62.106561048888366</v>
      </c>
      <c r="F114" s="2">
        <v>39568</v>
      </c>
      <c r="G114" s="3">
        <v>8194.1300182342529</v>
      </c>
      <c r="H114" s="3">
        <v>609150.89706420898</v>
      </c>
      <c r="I114" s="51">
        <f t="shared" si="20"/>
        <v>1.345172445403217</v>
      </c>
      <c r="K114" s="2">
        <v>39568</v>
      </c>
      <c r="L114" s="34">
        <v>5.717997080800969</v>
      </c>
      <c r="M114" s="34">
        <v>78.927406702404198</v>
      </c>
      <c r="N114" s="34">
        <v>15.35459621679483</v>
      </c>
      <c r="P114" s="49">
        <f t="shared" si="21"/>
        <v>62.106561048888366</v>
      </c>
      <c r="Q114" s="50">
        <f t="shared" si="22"/>
        <v>1.345172445403217</v>
      </c>
      <c r="R114" s="50">
        <f t="shared" si="32"/>
        <v>0.38432519082172983</v>
      </c>
      <c r="S114" s="49">
        <f t="shared" si="23"/>
        <v>15.35459621679483</v>
      </c>
      <c r="T114" s="49">
        <f t="shared" si="24"/>
        <v>5.717997080800969</v>
      </c>
      <c r="U114" s="34">
        <f t="shared" si="25"/>
        <v>57.003066705989326</v>
      </c>
      <c r="V114" s="48">
        <f t="shared" si="33"/>
        <v>66.771679995485997</v>
      </c>
      <c r="W114" s="34">
        <f t="shared" si="34"/>
        <v>65.294843791765118</v>
      </c>
      <c r="X114" s="34">
        <f t="shared" si="35"/>
        <v>65.542874503666894</v>
      </c>
      <c r="Y114" s="34">
        <f t="shared" si="36"/>
        <v>64.619383380340054</v>
      </c>
      <c r="AA114">
        <f t="shared" si="37"/>
        <v>0.38432519082172983</v>
      </c>
    </row>
    <row r="115" spans="1:27">
      <c r="A115" s="2">
        <v>39599</v>
      </c>
      <c r="B115" s="3">
        <v>2799.6089892578125</v>
      </c>
      <c r="C115" s="3">
        <v>4760.1000061035156</v>
      </c>
      <c r="D115" s="4">
        <f t="shared" si="19"/>
        <v>58.814079235059893</v>
      </c>
      <c r="F115" s="2">
        <v>39599</v>
      </c>
      <c r="G115" s="3">
        <v>9303.1300182342529</v>
      </c>
      <c r="H115" s="3">
        <v>607645.34745025635</v>
      </c>
      <c r="I115" s="51">
        <f t="shared" si="20"/>
        <v>1.5310131242296454</v>
      </c>
      <c r="K115" s="2">
        <v>39599</v>
      </c>
      <c r="L115" s="34">
        <v>5.8165319077222364</v>
      </c>
      <c r="M115" s="34">
        <v>78.995501414761009</v>
      </c>
      <c r="N115" s="34">
        <v>15.187966677516766</v>
      </c>
      <c r="P115" s="49">
        <f t="shared" si="21"/>
        <v>58.814079235059893</v>
      </c>
      <c r="Q115" s="50">
        <f t="shared" si="22"/>
        <v>1.5310131242296454</v>
      </c>
      <c r="R115" s="50">
        <f t="shared" si="32"/>
        <v>0.38432519082172983</v>
      </c>
      <c r="S115" s="49">
        <f t="shared" si="23"/>
        <v>15.187966677516766</v>
      </c>
      <c r="T115" s="49">
        <f t="shared" si="24"/>
        <v>5.8165319077222364</v>
      </c>
      <c r="U115" s="34">
        <f t="shared" si="25"/>
        <v>56.660462155450084</v>
      </c>
      <c r="V115" s="48">
        <f t="shared" si="33"/>
        <v>66.691730033735652</v>
      </c>
      <c r="W115" s="34">
        <f t="shared" si="34"/>
        <v>65.129177765951027</v>
      </c>
      <c r="X115" s="34">
        <f t="shared" si="35"/>
        <v>65.351302276125409</v>
      </c>
      <c r="Y115" s="34">
        <f t="shared" si="36"/>
        <v>64.385753517922922</v>
      </c>
      <c r="AA115">
        <f t="shared" si="37"/>
        <v>0.38432519082172983</v>
      </c>
    </row>
    <row r="116" spans="1:27">
      <c r="A116" s="2">
        <v>39629</v>
      </c>
      <c r="B116" s="3">
        <v>3553.4397314453126</v>
      </c>
      <c r="C116" s="3">
        <v>5951</v>
      </c>
      <c r="D116" s="4">
        <f t="shared" si="19"/>
        <v>59.711640588897872</v>
      </c>
      <c r="F116" s="2">
        <v>39629</v>
      </c>
      <c r="G116" s="3">
        <v>9961.8300151824951</v>
      </c>
      <c r="H116" s="3">
        <v>601835.90713500977</v>
      </c>
      <c r="I116" s="51">
        <f t="shared" si="20"/>
        <v>1.6552402236358688</v>
      </c>
      <c r="K116" s="2">
        <v>39629</v>
      </c>
      <c r="L116" s="34">
        <v>6.5461750539129797</v>
      </c>
      <c r="M116" s="34">
        <v>78.222860932778246</v>
      </c>
      <c r="N116" s="34">
        <v>15.139956372707847</v>
      </c>
      <c r="P116" s="49">
        <f t="shared" si="21"/>
        <v>59.711640588897872</v>
      </c>
      <c r="Q116" s="50">
        <f t="shared" si="22"/>
        <v>1.6552402236358688</v>
      </c>
      <c r="R116" s="50">
        <f t="shared" si="32"/>
        <v>0.38330104915043173</v>
      </c>
      <c r="S116" s="49">
        <f t="shared" si="23"/>
        <v>15.139956372707847</v>
      </c>
      <c r="T116" s="49">
        <f t="shared" si="24"/>
        <v>6.5461750539129797</v>
      </c>
      <c r="U116" s="34">
        <f t="shared" si="25"/>
        <v>56.47145468598989</v>
      </c>
      <c r="V116" s="48">
        <f t="shared" si="33"/>
        <v>66.896621426607922</v>
      </c>
      <c r="W116" s="34">
        <f t="shared" si="34"/>
        <v>65.241028884309998</v>
      </c>
      <c r="X116" s="34">
        <f t="shared" si="35"/>
        <v>65.419149384721536</v>
      </c>
      <c r="Y116" s="34">
        <f t="shared" si="36"/>
        <v>64.356492252925023</v>
      </c>
      <c r="Z116">
        <v>0.38330104915043173</v>
      </c>
      <c r="AA116">
        <f t="shared" si="37"/>
        <v>0.38330104915043173</v>
      </c>
    </row>
    <row r="117" spans="1:27">
      <c r="A117" s="2">
        <v>39660</v>
      </c>
      <c r="B117" s="3">
        <v>3656.4897314453124</v>
      </c>
      <c r="C117" s="3">
        <v>6475</v>
      </c>
      <c r="D117" s="4">
        <f t="shared" si="19"/>
        <v>56.470883883325286</v>
      </c>
      <c r="F117" s="2">
        <v>39660</v>
      </c>
      <c r="G117" s="3">
        <v>10860.830015182495</v>
      </c>
      <c r="H117" s="3">
        <v>604431.80095672607</v>
      </c>
      <c r="I117" s="51">
        <f t="shared" si="20"/>
        <v>1.7968660811677033</v>
      </c>
      <c r="K117" s="2">
        <v>39660</v>
      </c>
      <c r="L117" s="34">
        <v>6.4939612612491455</v>
      </c>
      <c r="M117" s="34">
        <v>78.645254536003591</v>
      </c>
      <c r="N117" s="34">
        <v>14.860784202747258</v>
      </c>
      <c r="P117" s="49">
        <f t="shared" si="21"/>
        <v>56.470883883325286</v>
      </c>
      <c r="Q117" s="50">
        <f t="shared" si="22"/>
        <v>1.7968660811677033</v>
      </c>
      <c r="R117" s="50">
        <f t="shared" si="32"/>
        <v>0.38330104915043173</v>
      </c>
      <c r="S117" s="49">
        <f t="shared" si="23"/>
        <v>14.860784202747258</v>
      </c>
      <c r="T117" s="49">
        <f t="shared" si="24"/>
        <v>6.4939612612491455</v>
      </c>
      <c r="U117" s="34">
        <f t="shared" si="25"/>
        <v>56.114282869668735</v>
      </c>
      <c r="V117" s="48">
        <f t="shared" si="33"/>
        <v>66.910995832489405</v>
      </c>
      <c r="W117" s="34">
        <f t="shared" si="34"/>
        <v>65.114777769010743</v>
      </c>
      <c r="X117" s="34">
        <f t="shared" si="35"/>
        <v>65.273155616423978</v>
      </c>
      <c r="Y117" s="34">
        <f t="shared" si="36"/>
        <v>64.178447113298859</v>
      </c>
      <c r="AA117">
        <f t="shared" si="37"/>
        <v>0.38330104915043173</v>
      </c>
    </row>
    <row r="118" spans="1:27">
      <c r="A118" s="2">
        <v>39691</v>
      </c>
      <c r="B118" s="3">
        <v>3833.4387353515626</v>
      </c>
      <c r="C118" s="3">
        <v>6695</v>
      </c>
      <c r="D118" s="4">
        <f t="shared" si="19"/>
        <v>57.258233537738057</v>
      </c>
      <c r="F118" s="2">
        <v>39691</v>
      </c>
      <c r="G118" s="3">
        <v>11586.580015182495</v>
      </c>
      <c r="H118" s="3">
        <v>605207.27098846436</v>
      </c>
      <c r="I118" s="51">
        <f t="shared" si="20"/>
        <v>1.9144812976649357</v>
      </c>
      <c r="K118" s="2">
        <v>39691</v>
      </c>
      <c r="L118" s="34">
        <v>11.05301791301795</v>
      </c>
      <c r="M118" s="34">
        <v>73.874162336535449</v>
      </c>
      <c r="N118" s="34">
        <v>15.072819750446605</v>
      </c>
      <c r="P118" s="49">
        <f t="shared" si="21"/>
        <v>57.258233537738057</v>
      </c>
      <c r="Q118" s="50">
        <f t="shared" si="22"/>
        <v>1.9144812976649357</v>
      </c>
      <c r="R118" s="50">
        <f t="shared" si="32"/>
        <v>0.38330104915043173</v>
      </c>
      <c r="S118" s="49">
        <f t="shared" si="23"/>
        <v>15.072819750446605</v>
      </c>
      <c r="T118" s="49">
        <f t="shared" si="24"/>
        <v>11.05301791301795</v>
      </c>
      <c r="U118" s="34">
        <f t="shared" si="25"/>
        <v>56.09789487101677</v>
      </c>
      <c r="V118" s="48">
        <f t="shared" si="33"/>
        <v>66.703299993948136</v>
      </c>
      <c r="W118" s="34">
        <f t="shared" si="34"/>
        <v>65.009930726827037</v>
      </c>
      <c r="X118" s="34">
        <f t="shared" si="35"/>
        <v>65.151913006036224</v>
      </c>
      <c r="Y118" s="34">
        <f t="shared" si="36"/>
        <v>64.030586983740932</v>
      </c>
      <c r="AA118">
        <f t="shared" si="37"/>
        <v>0.38330104915043173</v>
      </c>
    </row>
    <row r="119" spans="1:27">
      <c r="A119" s="2">
        <v>39721</v>
      </c>
      <c r="B119" s="3">
        <v>2474.0642333984374</v>
      </c>
      <c r="C119" s="3">
        <v>5106.5999908447266</v>
      </c>
      <c r="D119" s="4">
        <f t="shared" si="19"/>
        <v>48.44836560204476</v>
      </c>
      <c r="F119" s="2">
        <v>39721</v>
      </c>
      <c r="G119" s="3">
        <v>10691.360000610352</v>
      </c>
      <c r="H119" s="3">
        <v>607867.85229492188</v>
      </c>
      <c r="I119" s="51">
        <f t="shared" si="20"/>
        <v>1.7588296469778071</v>
      </c>
      <c r="K119" s="2">
        <v>39721</v>
      </c>
      <c r="L119" s="34">
        <v>10.852706550439779</v>
      </c>
      <c r="M119" s="34">
        <v>72.876317302240807</v>
      </c>
      <c r="N119" s="34">
        <v>16.27097614731942</v>
      </c>
      <c r="P119" s="49">
        <f t="shared" si="21"/>
        <v>48.44836560204476</v>
      </c>
      <c r="Q119" s="50">
        <f t="shared" si="22"/>
        <v>1.7588296469778071</v>
      </c>
      <c r="R119" s="50">
        <f t="shared" si="32"/>
        <v>0.38521093287526026</v>
      </c>
      <c r="S119" s="49">
        <f t="shared" si="23"/>
        <v>16.27097614731942</v>
      </c>
      <c r="T119" s="49">
        <f t="shared" si="24"/>
        <v>10.852706550439779</v>
      </c>
      <c r="U119" s="34">
        <f t="shared" si="25"/>
        <v>57.053160231822368</v>
      </c>
      <c r="V119" s="48">
        <f t="shared" si="33"/>
        <v>65.706226103968007</v>
      </c>
      <c r="W119" s="34">
        <f t="shared" si="34"/>
        <v>64.733580972261336</v>
      </c>
      <c r="X119" s="34">
        <f t="shared" si="35"/>
        <v>64.947028218814751</v>
      </c>
      <c r="Y119" s="34">
        <f t="shared" si="36"/>
        <v>63.989593058997258</v>
      </c>
      <c r="Z119">
        <v>0.38521093287526026</v>
      </c>
      <c r="AA119">
        <f t="shared" si="37"/>
        <v>0.38521093287526026</v>
      </c>
    </row>
    <row r="120" spans="1:27">
      <c r="A120" s="2">
        <v>39752</v>
      </c>
      <c r="B120" s="3">
        <v>2656.3092333984373</v>
      </c>
      <c r="C120" s="3">
        <v>5203.7999877929688</v>
      </c>
      <c r="D120" s="4">
        <f t="shared" si="19"/>
        <v>51.045567462807675</v>
      </c>
      <c r="F120" s="2">
        <v>39752</v>
      </c>
      <c r="G120" s="3">
        <v>9940.2799987792969</v>
      </c>
      <c r="H120" s="3">
        <v>613179.82427215576</v>
      </c>
      <c r="I120" s="51">
        <f t="shared" si="20"/>
        <v>1.6211035662463953</v>
      </c>
      <c r="K120" s="2">
        <v>39752</v>
      </c>
      <c r="L120" s="34">
        <v>10.522529481140461</v>
      </c>
      <c r="M120" s="34">
        <v>73.126782368168719</v>
      </c>
      <c r="N120" s="34">
        <v>16.350688150690821</v>
      </c>
      <c r="P120" s="49">
        <f t="shared" si="21"/>
        <v>51.045567462807675</v>
      </c>
      <c r="Q120" s="50">
        <f t="shared" si="22"/>
        <v>1.6211035662463953</v>
      </c>
      <c r="R120" s="50">
        <f t="shared" si="32"/>
        <v>0.38521093287526026</v>
      </c>
      <c r="S120" s="49">
        <f t="shared" si="23"/>
        <v>16.350688150690821</v>
      </c>
      <c r="T120" s="49">
        <f t="shared" si="24"/>
        <v>10.522529481140461</v>
      </c>
      <c r="U120" s="34">
        <f t="shared" si="25"/>
        <v>57.279426372787654</v>
      </c>
      <c r="V120" s="48">
        <f t="shared" si="33"/>
        <v>65.787137800500929</v>
      </c>
      <c r="W120" s="34">
        <f t="shared" si="34"/>
        <v>64.856355666100228</v>
      </c>
      <c r="X120" s="34">
        <f t="shared" si="35"/>
        <v>65.089001936533037</v>
      </c>
      <c r="Y120" s="34">
        <f t="shared" si="36"/>
        <v>64.16273558890903</v>
      </c>
      <c r="AA120">
        <f t="shared" si="37"/>
        <v>0.38521093287526026</v>
      </c>
    </row>
    <row r="121" spans="1:27">
      <c r="A121" s="2">
        <v>39782</v>
      </c>
      <c r="B121" s="3">
        <v>2729.3242333984376</v>
      </c>
      <c r="C121" s="3">
        <v>6053.7999877929688</v>
      </c>
      <c r="D121" s="4">
        <f t="shared" si="19"/>
        <v>45.084479812711258</v>
      </c>
      <c r="F121" s="2">
        <v>39782</v>
      </c>
      <c r="G121" s="3">
        <v>11083.440002441406</v>
      </c>
      <c r="H121" s="3">
        <v>630522.44690704346</v>
      </c>
      <c r="I121" s="51">
        <f t="shared" si="20"/>
        <v>1.7578184657516902</v>
      </c>
      <c r="K121" s="2">
        <v>39782</v>
      </c>
      <c r="L121" s="34">
        <v>10.551444135769787</v>
      </c>
      <c r="M121" s="34">
        <v>72.967636523922025</v>
      </c>
      <c r="N121" s="34">
        <v>16.480919340308187</v>
      </c>
      <c r="P121" s="49">
        <f t="shared" si="21"/>
        <v>45.084479812711258</v>
      </c>
      <c r="Q121" s="50">
        <f t="shared" si="22"/>
        <v>1.7578184657516902</v>
      </c>
      <c r="R121" s="50">
        <f t="shared" si="32"/>
        <v>0.38521093287526026</v>
      </c>
      <c r="S121" s="49">
        <f t="shared" si="23"/>
        <v>16.480919340308187</v>
      </c>
      <c r="T121" s="49">
        <f t="shared" si="24"/>
        <v>10.551444135769787</v>
      </c>
      <c r="U121" s="34">
        <f t="shared" si="25"/>
        <v>57.186993964041967</v>
      </c>
      <c r="V121" s="48">
        <f t="shared" si="33"/>
        <v>65.603228708614253</v>
      </c>
      <c r="W121" s="34">
        <f t="shared" si="34"/>
        <v>64.734482380802064</v>
      </c>
      <c r="X121" s="34">
        <f t="shared" si="35"/>
        <v>64.948070586078785</v>
      </c>
      <c r="Y121" s="34">
        <f t="shared" si="36"/>
        <v>63.990864266852441</v>
      </c>
      <c r="AA121">
        <f t="shared" si="37"/>
        <v>0.38521093287526026</v>
      </c>
    </row>
    <row r="122" spans="1:27">
      <c r="A122" s="2">
        <v>39813</v>
      </c>
      <c r="B122" s="3">
        <v>22019.262983398439</v>
      </c>
      <c r="C122" s="3">
        <v>37460.967010498047</v>
      </c>
      <c r="D122" s="4">
        <f t="shared" si="19"/>
        <v>58.779216717037151</v>
      </c>
      <c r="F122" s="2">
        <v>39813</v>
      </c>
      <c r="G122" s="3">
        <v>32414.966886520386</v>
      </c>
      <c r="H122" s="3">
        <v>634024.56826782227</v>
      </c>
      <c r="I122" s="51">
        <f t="shared" si="20"/>
        <v>5.1125726839070653</v>
      </c>
      <c r="K122" s="2">
        <v>39813</v>
      </c>
      <c r="L122" s="34">
        <v>10.657201992097056</v>
      </c>
      <c r="M122" s="34">
        <v>73.668125544379961</v>
      </c>
      <c r="N122" s="34">
        <v>15.674672463522985</v>
      </c>
      <c r="P122" s="49">
        <f t="shared" si="21"/>
        <v>58.779216717037151</v>
      </c>
      <c r="Q122" s="50">
        <f t="shared" si="22"/>
        <v>5.1125726839070653</v>
      </c>
      <c r="R122" s="50">
        <f t="shared" si="32"/>
        <v>0.39657547981405017</v>
      </c>
      <c r="S122" s="49">
        <f t="shared" si="23"/>
        <v>15.674672463522985</v>
      </c>
      <c r="T122" s="49">
        <f t="shared" si="24"/>
        <v>10.657201992097056</v>
      </c>
      <c r="U122" s="34">
        <f t="shared" si="25"/>
        <v>52.392365086439831</v>
      </c>
      <c r="V122" s="48">
        <f t="shared" si="33"/>
        <v>59.855947410678411</v>
      </c>
      <c r="W122" s="34">
        <f t="shared" si="34"/>
        <v>59.273886869625301</v>
      </c>
      <c r="X122" s="34">
        <f t="shared" si="35"/>
        <v>59.315955739074312</v>
      </c>
      <c r="Y122" s="34">
        <f t="shared" si="36"/>
        <v>58.365142809652575</v>
      </c>
      <c r="Z122">
        <v>0.39657547981405017</v>
      </c>
      <c r="AA122">
        <f t="shared" si="37"/>
        <v>0.39657547981405017</v>
      </c>
    </row>
    <row r="123" spans="1:27">
      <c r="A123" s="2">
        <v>39844</v>
      </c>
      <c r="B123" s="3">
        <v>22748.338549804688</v>
      </c>
      <c r="C123" s="3">
        <v>41579.017028808594</v>
      </c>
      <c r="D123" s="4">
        <f t="shared" si="19"/>
        <v>54.711102318852781</v>
      </c>
      <c r="F123" s="2">
        <v>39844</v>
      </c>
      <c r="G123" s="3">
        <v>35129.316879153252</v>
      </c>
      <c r="H123" s="3">
        <v>634740.23139190674</v>
      </c>
      <c r="I123" s="51">
        <f t="shared" si="20"/>
        <v>5.5344399396457051</v>
      </c>
      <c r="K123" s="2">
        <v>39844</v>
      </c>
      <c r="L123" s="34">
        <v>10.421209375667587</v>
      </c>
      <c r="M123" s="34">
        <v>72.043113642615126</v>
      </c>
      <c r="N123" s="34">
        <v>17.535676981717291</v>
      </c>
      <c r="P123" s="49">
        <f t="shared" si="21"/>
        <v>54.711102318852781</v>
      </c>
      <c r="Q123" s="50">
        <f t="shared" si="22"/>
        <v>5.5344399396457051</v>
      </c>
      <c r="R123" s="50">
        <f t="shared" si="32"/>
        <v>0.39657547981405017</v>
      </c>
      <c r="S123" s="49">
        <f t="shared" si="23"/>
        <v>17.535676981717291</v>
      </c>
      <c r="T123" s="49">
        <f t="shared" si="24"/>
        <v>10.421209375667587</v>
      </c>
      <c r="U123" s="34">
        <f t="shared" si="25"/>
        <v>53.02833368790899</v>
      </c>
      <c r="V123" s="48">
        <f t="shared" si="33"/>
        <v>58.566458416644721</v>
      </c>
      <c r="W123" s="34">
        <f t="shared" si="34"/>
        <v>58.897817044005507</v>
      </c>
      <c r="X123" s="34">
        <f t="shared" si="35"/>
        <v>58.881077592809319</v>
      </c>
      <c r="Y123" s="34">
        <f t="shared" si="36"/>
        <v>57.834791814709398</v>
      </c>
      <c r="AA123">
        <f t="shared" si="37"/>
        <v>0.39657547981405017</v>
      </c>
    </row>
    <row r="124" spans="1:27">
      <c r="A124" s="2">
        <v>39872</v>
      </c>
      <c r="B124" s="3">
        <v>22965.020885009766</v>
      </c>
      <c r="C124" s="3">
        <v>42311.81298828125</v>
      </c>
      <c r="D124" s="4">
        <f t="shared" si="19"/>
        <v>54.275672118730043</v>
      </c>
      <c r="F124" s="2">
        <v>39872</v>
      </c>
      <c r="G124" s="3">
        <v>37915.486866831779</v>
      </c>
      <c r="H124" s="3">
        <v>631704.0103225708</v>
      </c>
      <c r="I124" s="51">
        <f t="shared" si="20"/>
        <v>6.0020969072953596</v>
      </c>
      <c r="K124" s="2">
        <v>39872</v>
      </c>
      <c r="L124" s="34">
        <v>10.201456887458873</v>
      </c>
      <c r="M124" s="34">
        <v>72.864305352285712</v>
      </c>
      <c r="N124" s="34">
        <v>16.934237760255421</v>
      </c>
      <c r="P124" s="49">
        <f t="shared" si="21"/>
        <v>54.275672118730043</v>
      </c>
      <c r="Q124" s="50">
        <f t="shared" si="22"/>
        <v>6.0020969072953596</v>
      </c>
      <c r="R124" s="50">
        <f t="shared" si="32"/>
        <v>0.39657547981405017</v>
      </c>
      <c r="S124" s="49">
        <f t="shared" si="23"/>
        <v>16.934237760255421</v>
      </c>
      <c r="T124" s="49">
        <f t="shared" si="24"/>
        <v>10.201456887458873</v>
      </c>
      <c r="U124" s="34">
        <f t="shared" si="25"/>
        <v>52.051209503754166</v>
      </c>
      <c r="V124" s="48">
        <f t="shared" si="33"/>
        <v>58.455386014064331</v>
      </c>
      <c r="W124" s="34">
        <f t="shared" si="34"/>
        <v>58.480928385591028</v>
      </c>
      <c r="X124" s="34">
        <f t="shared" si="35"/>
        <v>58.398997525174551</v>
      </c>
      <c r="Y124" s="34">
        <f t="shared" si="36"/>
        <v>57.246876221092528</v>
      </c>
      <c r="AA124">
        <f t="shared" si="37"/>
        <v>0.39657547981405017</v>
      </c>
    </row>
    <row r="125" spans="1:27">
      <c r="A125" s="2">
        <v>39903</v>
      </c>
      <c r="B125" s="3">
        <v>27136.300740737915</v>
      </c>
      <c r="C125" s="3">
        <v>51772.382934570313</v>
      </c>
      <c r="D125" s="4">
        <f t="shared" si="19"/>
        <v>52.414625718566285</v>
      </c>
      <c r="F125" s="2">
        <v>39903</v>
      </c>
      <c r="G125" s="3">
        <v>56399.299883723259</v>
      </c>
      <c r="H125" s="3">
        <v>635965.39830780029</v>
      </c>
      <c r="I125" s="51">
        <f t="shared" si="20"/>
        <v>8.8682969283851847</v>
      </c>
      <c r="K125" s="2">
        <v>39903</v>
      </c>
      <c r="L125" s="34">
        <v>9.5268589453648538</v>
      </c>
      <c r="M125" s="34">
        <v>70.451627074920722</v>
      </c>
      <c r="N125" s="34">
        <v>20.021513979714431</v>
      </c>
      <c r="P125" s="49">
        <f t="shared" si="21"/>
        <v>52.414625718566285</v>
      </c>
      <c r="Q125" s="50">
        <f t="shared" si="22"/>
        <v>8.8682969283851847</v>
      </c>
      <c r="R125" s="50">
        <f t="shared" si="32"/>
        <v>0.40651467501300942</v>
      </c>
      <c r="S125" s="49">
        <f t="shared" si="23"/>
        <v>20.021513979714431</v>
      </c>
      <c r="T125" s="49">
        <f t="shared" si="24"/>
        <v>9.5268589453648538</v>
      </c>
      <c r="U125" s="34">
        <f t="shared" si="25"/>
        <v>50.338768895236427</v>
      </c>
      <c r="V125" s="48">
        <f t="shared" si="33"/>
        <v>51.611678469736134</v>
      </c>
      <c r="W125" s="34">
        <f t="shared" si="34"/>
        <v>53.765643525819627</v>
      </c>
      <c r="X125" s="34">
        <f t="shared" si="35"/>
        <v>53.543156469970029</v>
      </c>
      <c r="Y125" s="34">
        <f t="shared" si="36"/>
        <v>52.411970043504766</v>
      </c>
      <c r="Z125">
        <v>0.40651467501300942</v>
      </c>
      <c r="AA125">
        <f t="shared" si="37"/>
        <v>0.40651467501300942</v>
      </c>
    </row>
    <row r="126" spans="1:27">
      <c r="A126" s="2">
        <v>39933</v>
      </c>
      <c r="B126" s="3">
        <v>31117.626440429689</v>
      </c>
      <c r="C126" s="3">
        <v>64253.38298034668</v>
      </c>
      <c r="D126" s="4">
        <f t="shared" si="19"/>
        <v>48.42955342903533</v>
      </c>
      <c r="F126" s="2">
        <v>39933</v>
      </c>
      <c r="G126" s="3">
        <v>62130.854844450951</v>
      </c>
      <c r="H126" s="3">
        <v>635377.20626068115</v>
      </c>
      <c r="I126" s="51">
        <f t="shared" si="20"/>
        <v>9.7785778640224059</v>
      </c>
      <c r="K126" s="2">
        <v>39933</v>
      </c>
      <c r="L126" s="34">
        <v>9.333702343201363</v>
      </c>
      <c r="M126" s="34">
        <v>68.696936183093442</v>
      </c>
      <c r="N126" s="34">
        <v>21.969361473705185</v>
      </c>
      <c r="P126" s="49">
        <f t="shared" si="21"/>
        <v>48.42955342903533</v>
      </c>
      <c r="Q126" s="50">
        <f t="shared" si="22"/>
        <v>9.7785778640224059</v>
      </c>
      <c r="R126" s="50">
        <f t="shared" si="32"/>
        <v>0.40651467501300942</v>
      </c>
      <c r="S126" s="49">
        <f t="shared" si="23"/>
        <v>21.969361473705185</v>
      </c>
      <c r="T126" s="49">
        <f t="shared" si="24"/>
        <v>9.333702343201363</v>
      </c>
      <c r="U126" s="34">
        <f t="shared" si="25"/>
        <v>50.405625450054011</v>
      </c>
      <c r="V126" s="48">
        <f t="shared" si="33"/>
        <v>49.852412807717187</v>
      </c>
      <c r="W126" s="34">
        <f t="shared" si="34"/>
        <v>52.954181654642326</v>
      </c>
      <c r="X126" s="34">
        <f t="shared" si="35"/>
        <v>52.60480138200009</v>
      </c>
      <c r="Y126" s="34">
        <f t="shared" si="36"/>
        <v>51.267609125879773</v>
      </c>
      <c r="AA126">
        <f t="shared" si="37"/>
        <v>0.40651467501300942</v>
      </c>
    </row>
    <row r="127" spans="1:27">
      <c r="A127" s="2">
        <v>39964</v>
      </c>
      <c r="B127" s="3">
        <v>33070.477416992188</v>
      </c>
      <c r="C127" s="3">
        <v>69418.628005981445</v>
      </c>
      <c r="D127" s="4">
        <f t="shared" si="19"/>
        <v>47.639197672046578</v>
      </c>
      <c r="F127" s="2">
        <v>39964</v>
      </c>
      <c r="G127" s="3">
        <v>68742.884831786156</v>
      </c>
      <c r="H127" s="3">
        <v>647253.61628723145</v>
      </c>
      <c r="I127" s="51">
        <f t="shared" si="20"/>
        <v>10.620703091024549</v>
      </c>
      <c r="K127" s="2">
        <v>39964</v>
      </c>
      <c r="L127" s="34">
        <v>9.7000730920137741</v>
      </c>
      <c r="M127" s="34">
        <v>67.882821751413218</v>
      </c>
      <c r="N127" s="34">
        <v>22.417105156573015</v>
      </c>
      <c r="P127" s="49">
        <f t="shared" si="21"/>
        <v>47.639197672046578</v>
      </c>
      <c r="Q127" s="50">
        <f t="shared" si="22"/>
        <v>10.620703091024549</v>
      </c>
      <c r="R127" s="50">
        <f t="shared" si="32"/>
        <v>0.40651467501300942</v>
      </c>
      <c r="S127" s="49">
        <f t="shared" si="23"/>
        <v>22.417105156573015</v>
      </c>
      <c r="T127" s="49">
        <f t="shared" si="24"/>
        <v>9.7000730920137741</v>
      </c>
      <c r="U127" s="34">
        <f t="shared" si="25"/>
        <v>49.612499400143037</v>
      </c>
      <c r="V127" s="48">
        <f t="shared" si="33"/>
        <v>48.894965335909561</v>
      </c>
      <c r="W127" s="34">
        <f t="shared" si="34"/>
        <v>52.203476585783108</v>
      </c>
      <c r="X127" s="34">
        <f t="shared" si="35"/>
        <v>51.736704006202444</v>
      </c>
      <c r="Y127" s="34">
        <f t="shared" si="36"/>
        <v>50.208930250162453</v>
      </c>
      <c r="AA127">
        <f t="shared" si="37"/>
        <v>0.40651467501300942</v>
      </c>
    </row>
    <row r="128" spans="1:27">
      <c r="A128" s="2">
        <v>39994</v>
      </c>
      <c r="B128" s="3">
        <v>37353.117360839846</v>
      </c>
      <c r="C128" s="3">
        <v>93167.059089660645</v>
      </c>
      <c r="D128" s="4">
        <f t="shared" si="19"/>
        <v>40.092622570486576</v>
      </c>
      <c r="F128" s="2">
        <v>39994</v>
      </c>
      <c r="G128" s="3">
        <v>89306.054828286171</v>
      </c>
      <c r="H128" s="3">
        <v>636704.89318084717</v>
      </c>
      <c r="I128" s="51">
        <f t="shared" si="20"/>
        <v>14.026286869279648</v>
      </c>
      <c r="K128" s="2">
        <v>39994</v>
      </c>
      <c r="L128" s="34">
        <v>10.559900156981474</v>
      </c>
      <c r="M128" s="34">
        <v>67.164132409866696</v>
      </c>
      <c r="N128" s="34">
        <v>22.275967433151827</v>
      </c>
      <c r="P128" s="49">
        <f t="shared" si="21"/>
        <v>40.092622570486576</v>
      </c>
      <c r="Q128" s="50">
        <f t="shared" si="22"/>
        <v>14.026286869279648</v>
      </c>
      <c r="R128" s="50">
        <f t="shared" si="32"/>
        <v>0.41479833987017417</v>
      </c>
      <c r="S128" s="49">
        <f t="shared" si="23"/>
        <v>22.275967433151827</v>
      </c>
      <c r="T128" s="49">
        <f t="shared" si="24"/>
        <v>10.559900156981474</v>
      </c>
      <c r="U128" s="34">
        <f t="shared" si="25"/>
        <v>45.172835564993193</v>
      </c>
      <c r="V128" s="48">
        <f t="shared" si="33"/>
        <v>43.645637626852889</v>
      </c>
      <c r="W128" s="34">
        <f t="shared" si="34"/>
        <v>47.367184411659906</v>
      </c>
      <c r="X128" s="34">
        <f t="shared" si="35"/>
        <v>46.641526247006951</v>
      </c>
      <c r="Y128" s="34">
        <f t="shared" si="36"/>
        <v>44.901089343360781</v>
      </c>
      <c r="Z128">
        <v>0.41479833987017417</v>
      </c>
      <c r="AA128">
        <f t="shared" si="37"/>
        <v>0.41479833987017417</v>
      </c>
    </row>
    <row r="129" spans="1:27">
      <c r="A129" s="2">
        <v>40025</v>
      </c>
      <c r="B129" s="3">
        <v>39585.792541503906</v>
      </c>
      <c r="C129" s="3">
        <v>97391.030616760254</v>
      </c>
      <c r="D129" s="4">
        <f t="shared" si="19"/>
        <v>40.646240511897297</v>
      </c>
      <c r="F129" s="2">
        <v>40025</v>
      </c>
      <c r="G129" s="3">
        <v>93334.28481066227</v>
      </c>
      <c r="H129" s="3">
        <v>634948.13060760498</v>
      </c>
      <c r="I129" s="51">
        <f t="shared" si="20"/>
        <v>14.699513284864278</v>
      </c>
      <c r="K129" s="2">
        <v>40025</v>
      </c>
      <c r="L129" s="34">
        <v>10.830298351614148</v>
      </c>
      <c r="M129" s="34">
        <v>67.207145399233738</v>
      </c>
      <c r="N129" s="34">
        <v>21.962556249152112</v>
      </c>
      <c r="P129" s="49">
        <f t="shared" si="21"/>
        <v>40.646240511897297</v>
      </c>
      <c r="Q129" s="50">
        <f t="shared" si="22"/>
        <v>14.699513284864278</v>
      </c>
      <c r="R129" s="50">
        <f t="shared" si="32"/>
        <v>0.41479833987017417</v>
      </c>
      <c r="S129" s="49">
        <f t="shared" si="23"/>
        <v>21.962556249152112</v>
      </c>
      <c r="T129" s="49">
        <f t="shared" si="24"/>
        <v>10.830298351614148</v>
      </c>
      <c r="U129" s="34">
        <f t="shared" si="25"/>
        <v>44.11493954303139</v>
      </c>
      <c r="V129" s="48">
        <f t="shared" si="33"/>
        <v>43.212408004894357</v>
      </c>
      <c r="W129" s="34">
        <f t="shared" si="34"/>
        <v>46.767042691088932</v>
      </c>
      <c r="X129" s="34">
        <f t="shared" si="35"/>
        <v>45.947536723896278</v>
      </c>
      <c r="Y129" s="34">
        <f t="shared" si="36"/>
        <v>44.054741838380352</v>
      </c>
      <c r="AA129">
        <f t="shared" si="37"/>
        <v>0.41479833987017417</v>
      </c>
    </row>
    <row r="130" spans="1:27">
      <c r="A130" s="2">
        <v>40056</v>
      </c>
      <c r="B130" s="3">
        <v>42370.357717285158</v>
      </c>
      <c r="C130" s="3">
        <v>105004.85297393799</v>
      </c>
      <c r="D130" s="4">
        <f t="shared" si="19"/>
        <v>40.350856667359366</v>
      </c>
      <c r="F130" s="2">
        <v>40056</v>
      </c>
      <c r="G130" s="3">
        <v>96095.754846215248</v>
      </c>
      <c r="H130" s="3">
        <v>629986.52118682861</v>
      </c>
      <c r="I130" s="51">
        <f t="shared" si="20"/>
        <v>15.25362077035885</v>
      </c>
      <c r="K130" s="2">
        <v>40056</v>
      </c>
      <c r="L130" s="34">
        <v>10.755693344585096</v>
      </c>
      <c r="M130" s="34">
        <v>65.828874822716344</v>
      </c>
      <c r="N130" s="34">
        <v>23.415431832698559</v>
      </c>
      <c r="P130" s="49">
        <f t="shared" si="21"/>
        <v>40.350856667359366</v>
      </c>
      <c r="Q130" s="50">
        <f t="shared" si="22"/>
        <v>15.25362077035885</v>
      </c>
      <c r="R130" s="50">
        <f t="shared" si="32"/>
        <v>0.41479833987017417</v>
      </c>
      <c r="S130" s="49">
        <f t="shared" si="23"/>
        <v>23.415431832698559</v>
      </c>
      <c r="T130" s="49">
        <f t="shared" si="24"/>
        <v>10.755693344585096</v>
      </c>
      <c r="U130" s="34">
        <f t="shared" si="25"/>
        <v>44.324312892997568</v>
      </c>
      <c r="V130" s="48">
        <f t="shared" si="33"/>
        <v>42.009303668176457</v>
      </c>
      <c r="W130" s="34">
        <f t="shared" si="34"/>
        <v>46.273088484854782</v>
      </c>
      <c r="X130" s="34">
        <f t="shared" si="35"/>
        <v>45.376339901091143</v>
      </c>
      <c r="Y130" s="34">
        <f t="shared" si="36"/>
        <v>43.358144858548457</v>
      </c>
      <c r="AA130">
        <f t="shared" si="37"/>
        <v>0.41479833987017417</v>
      </c>
    </row>
    <row r="131" spans="1:27">
      <c r="A131" s="2">
        <v>40086</v>
      </c>
      <c r="B131" s="3">
        <v>43922.099084472655</v>
      </c>
      <c r="C131" s="3">
        <v>107748.03719329834</v>
      </c>
      <c r="D131" s="4">
        <f t="shared" ref="D131:D194" si="38">B131/C131*100</f>
        <v>40.7637115520509</v>
      </c>
      <c r="F131" s="2">
        <v>40086</v>
      </c>
      <c r="G131" s="3">
        <v>97558.204867959023</v>
      </c>
      <c r="H131" s="3">
        <v>629842.59065246582</v>
      </c>
      <c r="I131" s="51">
        <f t="shared" ref="I131:I194" si="39">G131/H131*100</f>
        <v>15.489299440181814</v>
      </c>
      <c r="K131" s="2">
        <v>40086</v>
      </c>
      <c r="L131" s="34">
        <v>11.269778738076337</v>
      </c>
      <c r="M131" s="34">
        <v>65.73260441942989</v>
      </c>
      <c r="N131" s="34">
        <v>22.99761684249378</v>
      </c>
      <c r="P131" s="49">
        <f t="shared" ref="P131:P194" si="40">D131</f>
        <v>40.7637115520509</v>
      </c>
      <c r="Q131" s="50">
        <f t="shared" ref="Q131:Q194" si="41">I131</f>
        <v>15.489299440181814</v>
      </c>
      <c r="R131" s="50">
        <f t="shared" si="32"/>
        <v>0.42239974550539977</v>
      </c>
      <c r="S131" s="49">
        <f t="shared" ref="S131:S194" si="42">N131</f>
        <v>22.99761684249378</v>
      </c>
      <c r="T131" s="49">
        <f t="shared" ref="T131:T194" si="43">L131</f>
        <v>11.269778738076337</v>
      </c>
      <c r="U131" s="34">
        <f t="shared" ref="U131:U194" si="44">$AB$212+$AC$212*Q131+$AD$212*S131</f>
        <v>43.759462219762</v>
      </c>
      <c r="V131" s="48">
        <f t="shared" si="33"/>
        <v>39.859924590380274</v>
      </c>
      <c r="W131" s="34">
        <f t="shared" si="34"/>
        <v>44.410865880459454</v>
      </c>
      <c r="X131" s="34">
        <f t="shared" si="35"/>
        <v>43.679338588073733</v>
      </c>
      <c r="Y131" s="34">
        <f t="shared" si="36"/>
        <v>42.119899615377463</v>
      </c>
      <c r="Z131">
        <v>0.42239974550539977</v>
      </c>
      <c r="AA131">
        <f t="shared" si="37"/>
        <v>0.42239974550539977</v>
      </c>
    </row>
    <row r="132" spans="1:27">
      <c r="A132" s="2">
        <v>40117</v>
      </c>
      <c r="B132" s="3">
        <v>45178.674459228518</v>
      </c>
      <c r="C132" s="3">
        <v>109466.0689239502</v>
      </c>
      <c r="D132" s="4">
        <f t="shared" si="38"/>
        <v>41.271852459245324</v>
      </c>
      <c r="F132" s="2">
        <v>40117</v>
      </c>
      <c r="G132" s="3">
        <v>98541.294859528542</v>
      </c>
      <c r="H132" s="3">
        <v>640054.72716522217</v>
      </c>
      <c r="I132" s="51">
        <f t="shared" si="39"/>
        <v>15.39576081188622</v>
      </c>
      <c r="K132" s="2">
        <v>40117</v>
      </c>
      <c r="L132" s="34">
        <v>11.76237701137403</v>
      </c>
      <c r="M132" s="34">
        <v>65.90592365610091</v>
      </c>
      <c r="N132" s="34">
        <v>22.331699332525069</v>
      </c>
      <c r="P132" s="49">
        <f t="shared" si="40"/>
        <v>41.271852459245324</v>
      </c>
      <c r="Q132" s="50">
        <f t="shared" si="41"/>
        <v>15.39576081188622</v>
      </c>
      <c r="R132" s="50">
        <f t="shared" si="32"/>
        <v>0.42239974550539977</v>
      </c>
      <c r="S132" s="49">
        <f t="shared" si="42"/>
        <v>22.331699332525069</v>
      </c>
      <c r="T132" s="49">
        <f t="shared" si="43"/>
        <v>11.76237701137403</v>
      </c>
      <c r="U132" s="34">
        <f t="shared" si="44"/>
        <v>43.458546763131793</v>
      </c>
      <c r="V132" s="48">
        <f t="shared" si="33"/>
        <v>40.271164058759581</v>
      </c>
      <c r="W132" s="34">
        <f t="shared" si="34"/>
        <v>44.494250061510087</v>
      </c>
      <c r="X132" s="34">
        <f t="shared" si="35"/>
        <v>43.775762059495179</v>
      </c>
      <c r="Y132" s="34">
        <f t="shared" si="36"/>
        <v>42.237491829296346</v>
      </c>
      <c r="AA132">
        <f t="shared" si="37"/>
        <v>0.42239974550539977</v>
      </c>
    </row>
    <row r="133" spans="1:27">
      <c r="A133" s="2">
        <v>40147</v>
      </c>
      <c r="B133" s="3">
        <v>46013.436138916019</v>
      </c>
      <c r="C133" s="3">
        <v>110647.86067199707</v>
      </c>
      <c r="D133" s="4">
        <f t="shared" si="38"/>
        <v>41.585472922352821</v>
      </c>
      <c r="F133" s="2">
        <v>40147</v>
      </c>
      <c r="G133" s="3">
        <v>100244.09490835667</v>
      </c>
      <c r="H133" s="3">
        <v>635270.76551818848</v>
      </c>
      <c r="I133" s="51">
        <f t="shared" si="39"/>
        <v>15.779743118918413</v>
      </c>
      <c r="K133" s="2">
        <v>40147</v>
      </c>
      <c r="L133" s="34">
        <v>13.176442831125234</v>
      </c>
      <c r="M133" s="34">
        <v>65.425323358533461</v>
      </c>
      <c r="N133" s="34">
        <v>21.398233810341306</v>
      </c>
      <c r="P133" s="49">
        <f t="shared" si="40"/>
        <v>41.585472922352821</v>
      </c>
      <c r="Q133" s="50">
        <f t="shared" si="41"/>
        <v>15.779743118918413</v>
      </c>
      <c r="R133" s="50">
        <f t="shared" si="32"/>
        <v>0.42239974550539977</v>
      </c>
      <c r="S133" s="49">
        <f t="shared" si="42"/>
        <v>21.398233810341306</v>
      </c>
      <c r="T133" s="49">
        <f t="shared" si="43"/>
        <v>13.176442831125234</v>
      </c>
      <c r="U133" s="34">
        <f t="shared" si="44"/>
        <v>42.378699320240244</v>
      </c>
      <c r="V133" s="48">
        <f t="shared" si="33"/>
        <v>40.397500197275775</v>
      </c>
      <c r="W133" s="34">
        <f t="shared" si="34"/>
        <v>44.151952437595554</v>
      </c>
      <c r="X133" s="34">
        <f t="shared" si="35"/>
        <v>43.379937279047738</v>
      </c>
      <c r="Y133" s="34">
        <f t="shared" si="36"/>
        <v>41.75476794920155</v>
      </c>
      <c r="AA133">
        <f t="shared" si="37"/>
        <v>0.42239974550539977</v>
      </c>
    </row>
    <row r="134" spans="1:27">
      <c r="A134" s="2">
        <v>40178</v>
      </c>
      <c r="B134" s="3">
        <v>47068.104039306643</v>
      </c>
      <c r="C134" s="3">
        <v>113595.23288726807</v>
      </c>
      <c r="D134" s="4">
        <f t="shared" si="38"/>
        <v>41.434928951655074</v>
      </c>
      <c r="F134" s="2">
        <v>40178</v>
      </c>
      <c r="G134" s="3">
        <v>104585.61488211155</v>
      </c>
      <c r="H134" s="3">
        <v>650362.32292175293</v>
      </c>
      <c r="I134" s="51">
        <f t="shared" si="39"/>
        <v>16.081130655333883</v>
      </c>
      <c r="K134" s="2">
        <v>40178</v>
      </c>
      <c r="L134" s="34">
        <v>14.120466166092871</v>
      </c>
      <c r="M134" s="34">
        <v>65.726629654087546</v>
      </c>
      <c r="N134" s="34">
        <v>20.152904179819586</v>
      </c>
      <c r="P134" s="49">
        <f t="shared" si="40"/>
        <v>41.434928951655074</v>
      </c>
      <c r="Q134" s="50">
        <f t="shared" si="41"/>
        <v>16.081130655333883</v>
      </c>
      <c r="R134" s="50">
        <f t="shared" si="32"/>
        <v>0.42971382388600332</v>
      </c>
      <c r="S134" s="49">
        <f t="shared" si="42"/>
        <v>20.152904179819586</v>
      </c>
      <c r="T134" s="49">
        <f t="shared" si="43"/>
        <v>14.120466166092871</v>
      </c>
      <c r="U134" s="34">
        <f t="shared" si="44"/>
        <v>41.207477938375177</v>
      </c>
      <c r="V134" s="48">
        <f t="shared" si="33"/>
        <v>38.681433936336106</v>
      </c>
      <c r="W134" s="34">
        <f t="shared" si="34"/>
        <v>42.293603442948069</v>
      </c>
      <c r="X134" s="34">
        <f t="shared" si="35"/>
        <v>41.670162677353318</v>
      </c>
      <c r="Y134" s="34">
        <f t="shared" si="36"/>
        <v>40.469522130520907</v>
      </c>
      <c r="Z134">
        <v>0.42971382388600332</v>
      </c>
      <c r="AA134">
        <f t="shared" si="37"/>
        <v>0.42971382388600332</v>
      </c>
    </row>
    <row r="135" spans="1:27" s="14" customFormat="1">
      <c r="A135" s="8">
        <v>40209</v>
      </c>
      <c r="B135" s="9">
        <v>46790.870317382811</v>
      </c>
      <c r="C135" s="9">
        <v>112718.92961120605</v>
      </c>
      <c r="D135" s="10">
        <f t="shared" si="38"/>
        <v>41.511102419775867</v>
      </c>
      <c r="F135" s="8">
        <v>40209</v>
      </c>
      <c r="G135" s="9">
        <v>103097.58488190174</v>
      </c>
      <c r="H135" s="9">
        <v>644497.89359283447</v>
      </c>
      <c r="I135" s="61">
        <f t="shared" si="39"/>
        <v>15.996574373140508</v>
      </c>
      <c r="K135" s="8">
        <v>40209</v>
      </c>
      <c r="L135" s="48">
        <v>14.752599183137564</v>
      </c>
      <c r="M135" s="48">
        <v>65.831816734446917</v>
      </c>
      <c r="N135" s="48">
        <v>19.415584082415524</v>
      </c>
      <c r="P135" s="59">
        <f t="shared" si="40"/>
        <v>41.511102419775867</v>
      </c>
      <c r="Q135" s="60">
        <f t="shared" si="41"/>
        <v>15.996574373140508</v>
      </c>
      <c r="R135" s="60">
        <f t="shared" si="32"/>
        <v>0.42971382388600332</v>
      </c>
      <c r="S135" s="59">
        <f t="shared" si="42"/>
        <v>19.415584082415524</v>
      </c>
      <c r="T135" s="59">
        <f t="shared" si="43"/>
        <v>14.752599183137564</v>
      </c>
      <c r="U135" s="48">
        <f t="shared" si="44"/>
        <v>40.850009630092998</v>
      </c>
      <c r="V135" s="48">
        <f t="shared" si="33"/>
        <v>39.120154458067873</v>
      </c>
      <c r="W135" s="34">
        <f t="shared" si="34"/>
        <v>42.368980391187023</v>
      </c>
      <c r="X135" s="34">
        <f t="shared" si="35"/>
        <v>41.757326776379998</v>
      </c>
      <c r="Y135" s="34">
        <f t="shared" si="36"/>
        <v>40.575822175807509</v>
      </c>
      <c r="AA135" s="14">
        <f t="shared" si="37"/>
        <v>0.42971382388600332</v>
      </c>
    </row>
    <row r="136" spans="1:27" s="14" customFormat="1">
      <c r="A136" s="8">
        <v>40237</v>
      </c>
      <c r="B136" s="9">
        <v>51328.240141601564</v>
      </c>
      <c r="C136" s="9">
        <v>124448.44247436523</v>
      </c>
      <c r="D136" s="10">
        <f t="shared" si="38"/>
        <v>41.244582190873551</v>
      </c>
      <c r="F136" s="8">
        <v>40237</v>
      </c>
      <c r="G136" s="9">
        <v>113299.95503532887</v>
      </c>
      <c r="H136" s="9">
        <v>645689.39631652832</v>
      </c>
      <c r="I136" s="61">
        <f t="shared" si="39"/>
        <v>17.547129576801542</v>
      </c>
      <c r="K136" s="8">
        <v>40237</v>
      </c>
      <c r="L136" s="48">
        <v>16.192695846534036</v>
      </c>
      <c r="M136" s="48">
        <v>63.386361677002277</v>
      </c>
      <c r="N136" s="48">
        <v>20.420942476463683</v>
      </c>
      <c r="P136" s="59">
        <f t="shared" si="40"/>
        <v>41.244582190873551</v>
      </c>
      <c r="Q136" s="60">
        <f t="shared" si="41"/>
        <v>17.547129576801542</v>
      </c>
      <c r="R136" s="60">
        <f t="shared" si="32"/>
        <v>0.42971382388600332</v>
      </c>
      <c r="S136" s="59">
        <f t="shared" si="42"/>
        <v>20.420942476463683</v>
      </c>
      <c r="T136" s="59">
        <f t="shared" si="43"/>
        <v>16.192695846534036</v>
      </c>
      <c r="U136" s="48">
        <f t="shared" si="44"/>
        <v>39.503914458336595</v>
      </c>
      <c r="V136" s="48">
        <f t="shared" si="33"/>
        <v>37.267725971523021</v>
      </c>
      <c r="W136" s="34">
        <f t="shared" si="34"/>
        <v>40.986751699287993</v>
      </c>
      <c r="X136" s="34">
        <f t="shared" si="35"/>
        <v>40.158950596486605</v>
      </c>
      <c r="Y136" s="34">
        <f t="shared" si="36"/>
        <v>38.626539590374016</v>
      </c>
      <c r="AA136" s="14">
        <f t="shared" si="37"/>
        <v>0.42971382388600332</v>
      </c>
    </row>
    <row r="137" spans="1:27" s="14" customFormat="1">
      <c r="A137" s="8">
        <v>40268</v>
      </c>
      <c r="B137" s="9">
        <v>51533.65080566406</v>
      </c>
      <c r="C137" s="9">
        <v>124861.82879638672</v>
      </c>
      <c r="D137" s="10">
        <f t="shared" si="38"/>
        <v>41.272542059031061</v>
      </c>
      <c r="F137" s="8">
        <v>40268</v>
      </c>
      <c r="G137" s="9">
        <v>113734.52505791187</v>
      </c>
      <c r="H137" s="9">
        <v>642206.59491729736</v>
      </c>
      <c r="I137" s="61">
        <f t="shared" si="39"/>
        <v>17.709959062715399</v>
      </c>
      <c r="K137" s="8">
        <v>40268</v>
      </c>
      <c r="L137" s="48">
        <v>16.379592205115884</v>
      </c>
      <c r="M137" s="48">
        <v>62.966357835869147</v>
      </c>
      <c r="N137" s="48">
        <v>20.654049959014973</v>
      </c>
      <c r="P137" s="59">
        <f t="shared" si="40"/>
        <v>41.272542059031061</v>
      </c>
      <c r="Q137" s="60">
        <f t="shared" si="41"/>
        <v>17.709959062715399</v>
      </c>
      <c r="R137" s="60">
        <f t="shared" si="32"/>
        <v>0.43461386966914239</v>
      </c>
      <c r="S137" s="59">
        <f t="shared" si="42"/>
        <v>20.654049959014973</v>
      </c>
      <c r="T137" s="59">
        <f t="shared" si="43"/>
        <v>16.379592205115884</v>
      </c>
      <c r="U137" s="48">
        <f t="shared" si="44"/>
        <v>39.443069396296067</v>
      </c>
      <c r="V137" s="48">
        <f t="shared" si="33"/>
        <v>35.624045068113503</v>
      </c>
      <c r="W137" s="34">
        <f t="shared" si="34"/>
        <v>39.776597421331758</v>
      </c>
      <c r="X137" s="34">
        <f t="shared" si="35"/>
        <v>39.053781649602911</v>
      </c>
      <c r="Y137" s="34">
        <f t="shared" si="36"/>
        <v>37.814627639192608</v>
      </c>
      <c r="Z137" s="14">
        <v>0.43461386966914239</v>
      </c>
      <c r="AA137" s="14">
        <f t="shared" si="37"/>
        <v>0.43461386966914239</v>
      </c>
    </row>
    <row r="138" spans="1:27" s="14" customFormat="1">
      <c r="A138" s="8">
        <v>40298</v>
      </c>
      <c r="B138" s="9">
        <v>51023.986865158084</v>
      </c>
      <c r="C138" s="9">
        <v>124542.63304138184</v>
      </c>
      <c r="D138" s="10">
        <f t="shared" si="38"/>
        <v>40.969092766975884</v>
      </c>
      <c r="F138" s="8">
        <v>40298</v>
      </c>
      <c r="G138" s="9">
        <v>113636.44505608082</v>
      </c>
      <c r="H138" s="9">
        <v>637701.19631195068</v>
      </c>
      <c r="I138" s="61">
        <f t="shared" si="39"/>
        <v>17.819700780440773</v>
      </c>
      <c r="K138" s="8">
        <v>40298</v>
      </c>
      <c r="L138" s="48">
        <v>16.761357143918275</v>
      </c>
      <c r="M138" s="48">
        <v>63.148834358977943</v>
      </c>
      <c r="N138" s="48">
        <v>20.089808497103778</v>
      </c>
      <c r="P138" s="59">
        <f t="shared" si="40"/>
        <v>40.969092766975884</v>
      </c>
      <c r="Q138" s="60">
        <f t="shared" si="41"/>
        <v>17.819700780440773</v>
      </c>
      <c r="R138" s="60">
        <f t="shared" si="32"/>
        <v>0.43461386966914239</v>
      </c>
      <c r="S138" s="59">
        <f t="shared" si="42"/>
        <v>20.089808497103778</v>
      </c>
      <c r="T138" s="59">
        <f t="shared" si="43"/>
        <v>16.761357143918275</v>
      </c>
      <c r="U138" s="48">
        <f t="shared" si="44"/>
        <v>38.946658080477057</v>
      </c>
      <c r="V138" s="48">
        <f t="shared" si="33"/>
        <v>35.807335650175787</v>
      </c>
      <c r="W138" s="34">
        <f t="shared" si="34"/>
        <v>39.678769139836106</v>
      </c>
      <c r="X138" s="34">
        <f t="shared" si="35"/>
        <v>38.94065536610222</v>
      </c>
      <c r="Y138" s="34">
        <f t="shared" si="36"/>
        <v>37.676665689335849</v>
      </c>
      <c r="AA138" s="14">
        <f t="shared" si="37"/>
        <v>0.43461386966914239</v>
      </c>
    </row>
    <row r="139" spans="1:27" s="14" customFormat="1">
      <c r="A139" s="8">
        <v>40329</v>
      </c>
      <c r="B139" s="9">
        <v>50945.883886642456</v>
      </c>
      <c r="C139" s="9">
        <v>123952.80174255371</v>
      </c>
      <c r="D139" s="10">
        <f t="shared" si="38"/>
        <v>41.10103456350712</v>
      </c>
      <c r="F139" s="8">
        <v>40329</v>
      </c>
      <c r="G139" s="9">
        <v>111836.54102241993</v>
      </c>
      <c r="H139" s="9">
        <v>670151.79887390137</v>
      </c>
      <c r="I139" s="61">
        <f t="shared" si="39"/>
        <v>16.688240068943479</v>
      </c>
      <c r="K139" s="8">
        <v>40329</v>
      </c>
      <c r="L139" s="48">
        <v>19.257831931696572</v>
      </c>
      <c r="M139" s="48">
        <v>61.835931684021972</v>
      </c>
      <c r="N139" s="48">
        <v>18.906236384281456</v>
      </c>
      <c r="P139" s="59">
        <f t="shared" si="40"/>
        <v>41.10103456350712</v>
      </c>
      <c r="Q139" s="60">
        <f t="shared" si="41"/>
        <v>16.688240068943479</v>
      </c>
      <c r="R139" s="60">
        <f t="shared" si="32"/>
        <v>0.43461386966914239</v>
      </c>
      <c r="S139" s="59">
        <f t="shared" si="42"/>
        <v>18.906236384281456</v>
      </c>
      <c r="T139" s="59">
        <f t="shared" si="43"/>
        <v>19.257831931696572</v>
      </c>
      <c r="U139" s="48">
        <f t="shared" si="44"/>
        <v>39.64485859143695</v>
      </c>
      <c r="V139" s="48">
        <f t="shared" si="33"/>
        <v>37.381714379837888</v>
      </c>
      <c r="W139" s="34">
        <f t="shared" si="34"/>
        <v>40.687399761625926</v>
      </c>
      <c r="X139" s="34">
        <f t="shared" si="35"/>
        <v>40.10701167864913</v>
      </c>
      <c r="Y139" s="34">
        <f t="shared" si="36"/>
        <v>39.099083063329587</v>
      </c>
      <c r="AA139" s="14">
        <f t="shared" si="37"/>
        <v>0.43461386966914239</v>
      </c>
    </row>
    <row r="140" spans="1:27" s="14" customFormat="1">
      <c r="A140" s="8">
        <v>40359</v>
      </c>
      <c r="B140" s="9">
        <v>50478.371436691283</v>
      </c>
      <c r="C140" s="9">
        <v>123313.74572753906</v>
      </c>
      <c r="D140" s="10">
        <f t="shared" si="38"/>
        <v>40.93491049101933</v>
      </c>
      <c r="F140" s="8">
        <v>40359</v>
      </c>
      <c r="G140" s="9">
        <v>113407.43106758595</v>
      </c>
      <c r="H140" s="9">
        <v>669409.54500579834</v>
      </c>
      <c r="I140" s="61">
        <f t="shared" si="39"/>
        <v>16.941412310845315</v>
      </c>
      <c r="K140" s="8">
        <v>40359</v>
      </c>
      <c r="L140" s="48">
        <v>19.645570854395647</v>
      </c>
      <c r="M140" s="48">
        <v>61.855141822047536</v>
      </c>
      <c r="N140" s="48">
        <v>18.499287323556825</v>
      </c>
      <c r="P140" s="59">
        <f t="shared" si="40"/>
        <v>40.93491049101933</v>
      </c>
      <c r="Q140" s="60">
        <f t="shared" si="41"/>
        <v>16.941412310845315</v>
      </c>
      <c r="R140" s="60">
        <f t="shared" si="32"/>
        <v>0.43909318917390627</v>
      </c>
      <c r="S140" s="59">
        <f t="shared" si="42"/>
        <v>18.499287323556825</v>
      </c>
      <c r="T140" s="59">
        <f t="shared" si="43"/>
        <v>19.645570854395647</v>
      </c>
      <c r="U140" s="48">
        <f t="shared" si="44"/>
        <v>39.064520165892183</v>
      </c>
      <c r="V140" s="48">
        <f t="shared" si="33"/>
        <v>36.094798192826516</v>
      </c>
      <c r="W140" s="34">
        <f t="shared" si="34"/>
        <v>39.488153067084667</v>
      </c>
      <c r="X140" s="34">
        <f t="shared" si="35"/>
        <v>38.989193383495916</v>
      </c>
      <c r="Y140" s="34">
        <f t="shared" si="36"/>
        <v>38.225732733520132</v>
      </c>
      <c r="Z140" s="14">
        <v>0.43909318917390627</v>
      </c>
      <c r="AA140" s="14">
        <f t="shared" si="37"/>
        <v>0.43909318917390627</v>
      </c>
    </row>
    <row r="141" spans="1:27" s="14" customFormat="1">
      <c r="A141" s="8">
        <v>40390</v>
      </c>
      <c r="B141" s="9">
        <v>50324.556153488156</v>
      </c>
      <c r="C141" s="9">
        <v>122289.18374633789</v>
      </c>
      <c r="D141" s="10">
        <f t="shared" si="38"/>
        <v>41.152090979587712</v>
      </c>
      <c r="F141" s="8">
        <v>40390</v>
      </c>
      <c r="G141" s="9">
        <v>112756.21108162403</v>
      </c>
      <c r="H141" s="9">
        <v>671711.14200592041</v>
      </c>
      <c r="I141" s="61">
        <f t="shared" si="39"/>
        <v>16.786413687422534</v>
      </c>
      <c r="K141" s="8">
        <v>40390</v>
      </c>
      <c r="L141" s="48">
        <v>20.118280948679963</v>
      </c>
      <c r="M141" s="48">
        <v>61.603328349779815</v>
      </c>
      <c r="N141" s="48">
        <v>18.278390701540221</v>
      </c>
      <c r="P141" s="59">
        <f t="shared" si="40"/>
        <v>41.152090979587712</v>
      </c>
      <c r="Q141" s="60">
        <f t="shared" si="41"/>
        <v>16.786413687422534</v>
      </c>
      <c r="R141" s="60">
        <f t="shared" ref="R141:R172" si="45">AA141</f>
        <v>0.43909318917390627</v>
      </c>
      <c r="S141" s="59">
        <f t="shared" si="42"/>
        <v>18.278390701540221</v>
      </c>
      <c r="T141" s="59">
        <f t="shared" si="43"/>
        <v>20.118280948679963</v>
      </c>
      <c r="U141" s="48">
        <f t="shared" si="44"/>
        <v>39.123070466113028</v>
      </c>
      <c r="V141" s="48">
        <f t="shared" si="33"/>
        <v>36.339546488237914</v>
      </c>
      <c r="W141" s="34">
        <f t="shared" si="34"/>
        <v>39.62632521599879</v>
      </c>
      <c r="X141" s="34">
        <f t="shared" si="35"/>
        <v>39.14897234977218</v>
      </c>
      <c r="Y141" s="34">
        <f t="shared" si="36"/>
        <v>38.420589463993721</v>
      </c>
      <c r="AA141" s="14">
        <f t="shared" si="37"/>
        <v>0.43909318917390627</v>
      </c>
    </row>
    <row r="142" spans="1:27" s="14" customFormat="1">
      <c r="A142" s="8">
        <v>40421</v>
      </c>
      <c r="B142" s="9">
        <v>49513.512703170774</v>
      </c>
      <c r="C142" s="9">
        <v>119695.58471679688</v>
      </c>
      <c r="D142" s="10">
        <f t="shared" si="38"/>
        <v>41.36619811024871</v>
      </c>
      <c r="F142" s="8">
        <v>40421</v>
      </c>
      <c r="G142" s="9">
        <v>112094.12108528614</v>
      </c>
      <c r="H142" s="9">
        <v>667045.53112030029</v>
      </c>
      <c r="I142" s="61">
        <f t="shared" si="39"/>
        <v>16.804568182478416</v>
      </c>
      <c r="K142" s="8">
        <v>40421</v>
      </c>
      <c r="L142" s="48">
        <v>20.702808994014465</v>
      </c>
      <c r="M142" s="48">
        <v>61.592448269513042</v>
      </c>
      <c r="N142" s="48">
        <v>17.704742736472497</v>
      </c>
      <c r="P142" s="59">
        <f t="shared" si="40"/>
        <v>41.36619811024871</v>
      </c>
      <c r="Q142" s="60">
        <f t="shared" si="41"/>
        <v>16.804568182478416</v>
      </c>
      <c r="R142" s="60">
        <f t="shared" si="45"/>
        <v>0.43909318917390627</v>
      </c>
      <c r="S142" s="59">
        <f t="shared" si="42"/>
        <v>17.704742736472497</v>
      </c>
      <c r="T142" s="59">
        <f t="shared" si="43"/>
        <v>20.702808994014465</v>
      </c>
      <c r="U142" s="48">
        <f t="shared" si="44"/>
        <v>38.737721323853179</v>
      </c>
      <c r="V142" s="48">
        <f t="shared" ref="V142:V173" si="46">$AB$213+$AC$213*Q142+$AD$213*S142+$AE$213*R142</f>
        <v>36.607526078490991</v>
      </c>
      <c r="W142" s="34">
        <f t="shared" ref="W142:W173" si="47">$AB$214+$AC$214*Q142+$AE$214*R142</f>
        <v>39.61014155230599</v>
      </c>
      <c r="X142" s="34">
        <f t="shared" ref="X142:X173" si="48">$AB$215+$AC$215*Q142+$AE$215*R142</f>
        <v>39.130257948384354</v>
      </c>
      <c r="Y142" s="34">
        <f t="shared" ref="Y142:Y173" si="49">$AB$216+$AC$216*Q142+$AE$216*R142</f>
        <v>38.397766515816045</v>
      </c>
      <c r="AA142" s="14">
        <f t="shared" ref="AA142:AA173" si="50">AVERAGE(Z140:Z142)</f>
        <v>0.43909318917390627</v>
      </c>
    </row>
    <row r="143" spans="1:27" s="14" customFormat="1">
      <c r="A143" s="8">
        <v>40451</v>
      </c>
      <c r="B143" s="9">
        <v>47565.842650527957</v>
      </c>
      <c r="C143" s="9">
        <v>117036.71293640137</v>
      </c>
      <c r="D143" s="10">
        <f t="shared" si="38"/>
        <v>40.641813544759749</v>
      </c>
      <c r="F143" s="8">
        <v>40451</v>
      </c>
      <c r="G143" s="9">
        <v>111977.41109383106</v>
      </c>
      <c r="H143" s="9">
        <v>660767.43225097656</v>
      </c>
      <c r="I143" s="61">
        <f t="shared" si="39"/>
        <v>16.946569341707377</v>
      </c>
      <c r="K143" s="8">
        <v>40451</v>
      </c>
      <c r="L143" s="48">
        <v>20.393869484764359</v>
      </c>
      <c r="M143" s="48">
        <v>62.595295166384879</v>
      </c>
      <c r="N143" s="48">
        <v>17.010835348850762</v>
      </c>
      <c r="P143" s="59">
        <f t="shared" si="40"/>
        <v>40.641813544759749</v>
      </c>
      <c r="Q143" s="60">
        <f t="shared" si="41"/>
        <v>16.946569341707377</v>
      </c>
      <c r="R143" s="60">
        <f t="shared" si="45"/>
        <v>0.43965105696718881</v>
      </c>
      <c r="S143" s="59">
        <f t="shared" si="42"/>
        <v>17.010835348850762</v>
      </c>
      <c r="T143" s="59">
        <f t="shared" si="43"/>
        <v>20.393869484764359</v>
      </c>
      <c r="U143" s="48">
        <f t="shared" si="44"/>
        <v>38.11823817905281</v>
      </c>
      <c r="V143" s="48">
        <f t="shared" si="46"/>
        <v>36.668984928342439</v>
      </c>
      <c r="W143" s="34">
        <f t="shared" si="47"/>
        <v>39.362305996753648</v>
      </c>
      <c r="X143" s="34">
        <f t="shared" si="48"/>
        <v>38.877164157061458</v>
      </c>
      <c r="Y143" s="34">
        <f t="shared" si="49"/>
        <v>38.150118933419158</v>
      </c>
      <c r="Z143" s="14">
        <v>0.43965105696718881</v>
      </c>
      <c r="AA143" s="14">
        <f t="shared" si="50"/>
        <v>0.43965105696718881</v>
      </c>
    </row>
    <row r="144" spans="1:27" s="14" customFormat="1">
      <c r="A144" s="8">
        <v>40482</v>
      </c>
      <c r="B144" s="9">
        <v>46657.301804580689</v>
      </c>
      <c r="C144" s="9">
        <v>115126.75174713135</v>
      </c>
      <c r="D144" s="10">
        <f t="shared" si="38"/>
        <v>40.526898480607279</v>
      </c>
      <c r="F144" s="8">
        <v>40482</v>
      </c>
      <c r="G144" s="9">
        <v>110458.99109566212</v>
      </c>
      <c r="H144" s="9">
        <v>664872.45429229736</v>
      </c>
      <c r="I144" s="61">
        <f t="shared" si="39"/>
        <v>16.613561049575551</v>
      </c>
      <c r="K144" s="8">
        <v>40482</v>
      </c>
      <c r="L144" s="48">
        <v>21.413089279465812</v>
      </c>
      <c r="M144" s="48">
        <v>61.536601274729442</v>
      </c>
      <c r="N144" s="48">
        <v>17.050309445804746</v>
      </c>
      <c r="P144" s="59">
        <f t="shared" si="40"/>
        <v>40.526898480607279</v>
      </c>
      <c r="Q144" s="60">
        <f t="shared" si="41"/>
        <v>16.613561049575551</v>
      </c>
      <c r="R144" s="60">
        <f t="shared" si="45"/>
        <v>0.43965105696718881</v>
      </c>
      <c r="S144" s="59">
        <f t="shared" si="42"/>
        <v>17.050309445804746</v>
      </c>
      <c r="T144" s="59">
        <f t="shared" si="43"/>
        <v>21.413089279465812</v>
      </c>
      <c r="U144" s="48">
        <f t="shared" si="44"/>
        <v>38.568570046418131</v>
      </c>
      <c r="V144" s="48">
        <f t="shared" si="46"/>
        <v>36.940456317912947</v>
      </c>
      <c r="W144" s="34">
        <f t="shared" si="47"/>
        <v>39.659163286928234</v>
      </c>
      <c r="X144" s="34">
        <f t="shared" si="48"/>
        <v>39.220442823047506</v>
      </c>
      <c r="Y144" s="34">
        <f t="shared" si="49"/>
        <v>38.568760761278519</v>
      </c>
      <c r="AA144" s="14">
        <f t="shared" si="50"/>
        <v>0.43965105696718881</v>
      </c>
    </row>
    <row r="145" spans="1:27" s="14" customFormat="1">
      <c r="A145" s="8">
        <v>40512</v>
      </c>
      <c r="B145" s="9">
        <v>45835.479661102298</v>
      </c>
      <c r="C145" s="9">
        <v>112264.58472442627</v>
      </c>
      <c r="D145" s="10">
        <f t="shared" si="38"/>
        <v>40.828084630263206</v>
      </c>
      <c r="F145" s="8">
        <v>40512</v>
      </c>
      <c r="G145" s="9">
        <v>110545.01111376286</v>
      </c>
      <c r="H145" s="9">
        <v>659316.97416687012</v>
      </c>
      <c r="I145" s="61">
        <f t="shared" si="39"/>
        <v>16.766595650513985</v>
      </c>
      <c r="K145" s="8">
        <v>40512</v>
      </c>
      <c r="L145" s="48">
        <v>21.622361320562643</v>
      </c>
      <c r="M145" s="48">
        <v>62.030469309456947</v>
      </c>
      <c r="N145" s="48">
        <v>16.34716936998041</v>
      </c>
      <c r="P145" s="59">
        <f t="shared" si="40"/>
        <v>40.828084630263206</v>
      </c>
      <c r="Q145" s="60">
        <f t="shared" si="41"/>
        <v>16.766595650513985</v>
      </c>
      <c r="R145" s="60">
        <f t="shared" si="45"/>
        <v>0.43965105696718881</v>
      </c>
      <c r="S145" s="59">
        <f t="shared" si="42"/>
        <v>16.34716936998041</v>
      </c>
      <c r="T145" s="59">
        <f t="shared" si="43"/>
        <v>21.622361320562643</v>
      </c>
      <c r="U145" s="48">
        <f t="shared" si="44"/>
        <v>37.929163107563845</v>
      </c>
      <c r="V145" s="48">
        <f t="shared" si="46"/>
        <v>37.154642668347577</v>
      </c>
      <c r="W145" s="34">
        <f t="shared" si="47"/>
        <v>39.522741948448314</v>
      </c>
      <c r="X145" s="34">
        <f t="shared" si="48"/>
        <v>39.062688452057088</v>
      </c>
      <c r="Y145" s="34">
        <f t="shared" si="49"/>
        <v>38.376373104345241</v>
      </c>
      <c r="AA145" s="14">
        <f t="shared" si="50"/>
        <v>0.43965105696718881</v>
      </c>
    </row>
    <row r="146" spans="1:27" s="14" customFormat="1">
      <c r="A146" s="8">
        <v>40543</v>
      </c>
      <c r="B146" s="9">
        <v>25492.254691772461</v>
      </c>
      <c r="C146" s="9">
        <v>74814.546836853027</v>
      </c>
      <c r="D146" s="10">
        <f t="shared" si="38"/>
        <v>34.073927824976394</v>
      </c>
      <c r="F146" s="8">
        <v>40543</v>
      </c>
      <c r="G146" s="9">
        <v>85952.955224633217</v>
      </c>
      <c r="H146" s="9">
        <v>645940.00736236572</v>
      </c>
      <c r="I146" s="61">
        <f t="shared" si="39"/>
        <v>13.306646785297275</v>
      </c>
      <c r="K146" s="8">
        <v>40543</v>
      </c>
      <c r="L146" s="48">
        <v>22.009261558134153</v>
      </c>
      <c r="M146" s="48">
        <v>62.454131284521111</v>
      </c>
      <c r="N146" s="48">
        <v>15.536607157344736</v>
      </c>
      <c r="P146" s="59">
        <f t="shared" si="40"/>
        <v>34.073927824976394</v>
      </c>
      <c r="Q146" s="60">
        <f t="shared" si="41"/>
        <v>13.306646785297275</v>
      </c>
      <c r="R146" s="60">
        <f t="shared" si="45"/>
        <v>0.4381444258875572</v>
      </c>
      <c r="S146" s="59">
        <f t="shared" si="42"/>
        <v>15.536607157344736</v>
      </c>
      <c r="T146" s="59">
        <f t="shared" si="43"/>
        <v>22.009261558134153</v>
      </c>
      <c r="U146" s="48">
        <f t="shared" si="44"/>
        <v>41.837447102723161</v>
      </c>
      <c r="V146" s="48">
        <f t="shared" si="46"/>
        <v>41.005404043732781</v>
      </c>
      <c r="W146" s="34">
        <f t="shared" si="47"/>
        <v>42.934541711250191</v>
      </c>
      <c r="X146" s="34">
        <f t="shared" si="48"/>
        <v>42.917545999321206</v>
      </c>
      <c r="Y146" s="34">
        <f t="shared" si="49"/>
        <v>42.912753322203706</v>
      </c>
      <c r="Z146" s="14">
        <v>0.4381444258875572</v>
      </c>
      <c r="AA146" s="14">
        <f t="shared" si="50"/>
        <v>0.4381444258875572</v>
      </c>
    </row>
    <row r="147" spans="1:27" s="14" customFormat="1">
      <c r="A147" s="8">
        <v>40574</v>
      </c>
      <c r="B147" s="9">
        <v>25511.342056121826</v>
      </c>
      <c r="C147" s="9">
        <v>73161.577796936035</v>
      </c>
      <c r="D147" s="10">
        <f t="shared" si="38"/>
        <v>34.8698631499309</v>
      </c>
      <c r="F147" s="8">
        <v>40574</v>
      </c>
      <c r="G147" s="9">
        <v>85724.345204114914</v>
      </c>
      <c r="H147" s="9">
        <v>644583.22322845459</v>
      </c>
      <c r="I147" s="61">
        <f t="shared" si="39"/>
        <v>13.299189633691769</v>
      </c>
      <c r="K147" s="8">
        <v>40574</v>
      </c>
      <c r="L147" s="48">
        <v>22.68086627699698</v>
      </c>
      <c r="M147" s="48">
        <v>63.168045313481834</v>
      </c>
      <c r="N147" s="48">
        <v>14.15108840952119</v>
      </c>
      <c r="P147" s="59">
        <f t="shared" si="40"/>
        <v>34.8698631499309</v>
      </c>
      <c r="Q147" s="60">
        <f t="shared" si="41"/>
        <v>13.299189633691769</v>
      </c>
      <c r="R147" s="60">
        <f t="shared" si="45"/>
        <v>0.4381444258875572</v>
      </c>
      <c r="S147" s="59">
        <f t="shared" si="42"/>
        <v>14.15108840952119</v>
      </c>
      <c r="T147" s="59">
        <f t="shared" si="43"/>
        <v>22.68086627699698</v>
      </c>
      <c r="U147" s="48">
        <f t="shared" si="44"/>
        <v>40.972263579115278</v>
      </c>
      <c r="V147" s="48">
        <f t="shared" si="46"/>
        <v>41.697482744652987</v>
      </c>
      <c r="W147" s="34">
        <f t="shared" si="47"/>
        <v>42.941189322947352</v>
      </c>
      <c r="X147" s="34">
        <f t="shared" si="48"/>
        <v>42.925233138397545</v>
      </c>
      <c r="Y147" s="34">
        <f t="shared" si="49"/>
        <v>42.922128090497814</v>
      </c>
      <c r="AA147" s="14">
        <f t="shared" si="50"/>
        <v>0.4381444258875572</v>
      </c>
    </row>
    <row r="148" spans="1:27" s="14" customFormat="1">
      <c r="A148" s="8">
        <v>40602</v>
      </c>
      <c r="B148" s="9">
        <v>25306.198381347655</v>
      </c>
      <c r="C148" s="9">
        <v>71354.904838562012</v>
      </c>
      <c r="D148" s="10">
        <f t="shared" si="38"/>
        <v>35.465254194651436</v>
      </c>
      <c r="F148" s="8">
        <v>40602</v>
      </c>
      <c r="G148" s="9">
        <v>82704.535034894943</v>
      </c>
      <c r="H148" s="9">
        <v>653107.7353515625</v>
      </c>
      <c r="I148" s="61">
        <f t="shared" si="39"/>
        <v>12.663230055049917</v>
      </c>
      <c r="K148" s="8">
        <v>40602</v>
      </c>
      <c r="L148" s="48">
        <v>23.243159364916561</v>
      </c>
      <c r="M148" s="48">
        <v>63.08037235847759</v>
      </c>
      <c r="N148" s="48">
        <v>13.676468276605849</v>
      </c>
      <c r="P148" s="59">
        <f t="shared" si="40"/>
        <v>35.465254194651436</v>
      </c>
      <c r="Q148" s="60">
        <f t="shared" si="41"/>
        <v>12.663230055049917</v>
      </c>
      <c r="R148" s="60">
        <f t="shared" si="45"/>
        <v>0.4381444258875572</v>
      </c>
      <c r="S148" s="59">
        <f t="shared" si="42"/>
        <v>13.676468276605849</v>
      </c>
      <c r="T148" s="59">
        <f t="shared" si="43"/>
        <v>23.243159364916561</v>
      </c>
      <c r="U148" s="48">
        <f t="shared" si="44"/>
        <v>41.485049707028864</v>
      </c>
      <c r="V148" s="48">
        <f t="shared" si="46"/>
        <v>42.488068445278302</v>
      </c>
      <c r="W148" s="34">
        <f t="shared" si="47"/>
        <v>43.508109852065743</v>
      </c>
      <c r="X148" s="34">
        <f t="shared" si="48"/>
        <v>43.580806470760109</v>
      </c>
      <c r="Y148" s="34">
        <f t="shared" si="49"/>
        <v>43.721625540675142</v>
      </c>
      <c r="AA148" s="14">
        <f t="shared" si="50"/>
        <v>0.4381444258875572</v>
      </c>
    </row>
    <row r="149" spans="1:27" s="14" customFormat="1">
      <c r="A149" s="8">
        <v>40633</v>
      </c>
      <c r="B149" s="9">
        <v>20366.312098388673</v>
      </c>
      <c r="C149" s="9">
        <v>54727.478935241699</v>
      </c>
      <c r="D149" s="10">
        <f t="shared" si="38"/>
        <v>37.214051322349164</v>
      </c>
      <c r="F149" s="8">
        <v>40633</v>
      </c>
      <c r="G149" s="9">
        <v>59231.974962949753</v>
      </c>
      <c r="H149" s="9">
        <v>684415.35410308838</v>
      </c>
      <c r="I149" s="61">
        <f t="shared" si="39"/>
        <v>8.6543901459621662</v>
      </c>
      <c r="K149" s="8">
        <v>40633</v>
      </c>
      <c r="L149" s="48">
        <v>23.508407776933232</v>
      </c>
      <c r="M149" s="48">
        <v>63.162223263654624</v>
      </c>
      <c r="N149" s="48">
        <v>13.329368959412141</v>
      </c>
      <c r="P149" s="59">
        <f t="shared" si="40"/>
        <v>37.214051322349164</v>
      </c>
      <c r="Q149" s="60">
        <f t="shared" si="41"/>
        <v>8.6543901459621662</v>
      </c>
      <c r="R149" s="60">
        <f t="shared" si="45"/>
        <v>0.4341401428560025</v>
      </c>
      <c r="S149" s="59">
        <f t="shared" si="42"/>
        <v>13.329368959412141</v>
      </c>
      <c r="T149" s="59">
        <f t="shared" si="43"/>
        <v>23.508407776933232</v>
      </c>
      <c r="U149" s="48">
        <f t="shared" si="44"/>
        <v>46.387125048659144</v>
      </c>
      <c r="V149" s="48">
        <f t="shared" si="46"/>
        <v>47.295657363894179</v>
      </c>
      <c r="W149" s="34">
        <f t="shared" si="47"/>
        <v>47.952066305617365</v>
      </c>
      <c r="X149" s="34">
        <f t="shared" si="48"/>
        <v>48.479253165214487</v>
      </c>
      <c r="Y149" s="34">
        <f t="shared" si="49"/>
        <v>49.257552365994428</v>
      </c>
      <c r="Z149" s="14">
        <v>0.4341401428560025</v>
      </c>
      <c r="AA149" s="14">
        <f t="shared" si="50"/>
        <v>0.4341401428560025</v>
      </c>
    </row>
    <row r="150" spans="1:27" s="14" customFormat="1">
      <c r="A150" s="8">
        <v>40663</v>
      </c>
      <c r="B150" s="9">
        <v>16278.926212158203</v>
      </c>
      <c r="C150" s="9">
        <v>42265.596015930176</v>
      </c>
      <c r="D150" s="10">
        <f t="shared" si="38"/>
        <v>38.515785287926782</v>
      </c>
      <c r="F150" s="8">
        <v>40663</v>
      </c>
      <c r="G150" s="9">
        <v>51235.03000330925</v>
      </c>
      <c r="H150" s="9">
        <v>674425.61008453369</v>
      </c>
      <c r="I150" s="61">
        <f t="shared" si="39"/>
        <v>7.5968393307139337</v>
      </c>
      <c r="K150" s="8">
        <v>40663</v>
      </c>
      <c r="L150" s="48">
        <v>23.632298053876291</v>
      </c>
      <c r="M150" s="48">
        <v>63.339592649747424</v>
      </c>
      <c r="N150" s="48">
        <v>13.028109296376289</v>
      </c>
      <c r="P150" s="59">
        <f t="shared" si="40"/>
        <v>38.515785287926782</v>
      </c>
      <c r="Q150" s="60">
        <f t="shared" si="41"/>
        <v>7.5968393307139337</v>
      </c>
      <c r="R150" s="60">
        <f t="shared" si="45"/>
        <v>0.4341401428560025</v>
      </c>
      <c r="S150" s="59">
        <f t="shared" si="42"/>
        <v>13.028109296376289</v>
      </c>
      <c r="T150" s="59">
        <f t="shared" si="43"/>
        <v>23.632298053876291</v>
      </c>
      <c r="U150" s="48">
        <f t="shared" si="44"/>
        <v>47.547931407192536</v>
      </c>
      <c r="V150" s="48">
        <f t="shared" si="46"/>
        <v>48.36887604602893</v>
      </c>
      <c r="W150" s="34">
        <f t="shared" si="47"/>
        <v>48.89481060554678</v>
      </c>
      <c r="X150" s="34">
        <f t="shared" si="48"/>
        <v>49.569420111949739</v>
      </c>
      <c r="Y150" s="34">
        <f t="shared" si="49"/>
        <v>50.587053813287</v>
      </c>
      <c r="AA150" s="14">
        <f t="shared" si="50"/>
        <v>0.4341401428560025</v>
      </c>
    </row>
    <row r="151" spans="1:27" s="14" customFormat="1">
      <c r="A151" s="8">
        <v>40694</v>
      </c>
      <c r="B151" s="9">
        <v>15469.776217041015</v>
      </c>
      <c r="C151" s="9">
        <v>39557.304962158203</v>
      </c>
      <c r="D151" s="10">
        <f t="shared" si="38"/>
        <v>39.107255238545456</v>
      </c>
      <c r="F151" s="8">
        <v>40694</v>
      </c>
      <c r="G151" s="9">
        <v>41789.309986829758</v>
      </c>
      <c r="H151" s="9">
        <v>706450.31004333496</v>
      </c>
      <c r="I151" s="61">
        <f t="shared" si="39"/>
        <v>5.9153926883075929</v>
      </c>
      <c r="K151" s="8">
        <v>40694</v>
      </c>
      <c r="L151" s="48">
        <v>24.222837858832548</v>
      </c>
      <c r="M151" s="48">
        <v>63.387789237293582</v>
      </c>
      <c r="N151" s="48">
        <v>12.389372903873873</v>
      </c>
      <c r="P151" s="59">
        <f t="shared" si="40"/>
        <v>39.107255238545456</v>
      </c>
      <c r="Q151" s="60">
        <f t="shared" si="41"/>
        <v>5.9153926883075929</v>
      </c>
      <c r="R151" s="60">
        <f t="shared" si="45"/>
        <v>0.4341401428560025</v>
      </c>
      <c r="S151" s="59">
        <f t="shared" si="42"/>
        <v>12.389372903873873</v>
      </c>
      <c r="T151" s="59">
        <f t="shared" si="43"/>
        <v>24.222837858832548</v>
      </c>
      <c r="U151" s="48">
        <f t="shared" si="44"/>
        <v>49.292694496616591</v>
      </c>
      <c r="V151" s="48">
        <f t="shared" si="46"/>
        <v>50.154279072876619</v>
      </c>
      <c r="W151" s="34">
        <f t="shared" si="47"/>
        <v>50.393721310269711</v>
      </c>
      <c r="X151" s="34">
        <f t="shared" si="48"/>
        <v>51.302724579045361</v>
      </c>
      <c r="Y151" s="34">
        <f t="shared" si="49"/>
        <v>52.700886749153767</v>
      </c>
      <c r="AA151" s="14">
        <f t="shared" si="50"/>
        <v>0.4341401428560025</v>
      </c>
    </row>
    <row r="152" spans="1:27">
      <c r="A152" s="2">
        <v>40724</v>
      </c>
      <c r="B152" s="3">
        <v>10662.708442382813</v>
      </c>
      <c r="C152" s="3">
        <v>17877.500068664551</v>
      </c>
      <c r="D152" s="4">
        <f t="shared" si="38"/>
        <v>59.643173829836918</v>
      </c>
      <c r="F152" s="2">
        <v>40724</v>
      </c>
      <c r="G152" s="3">
        <v>24930.489988327026</v>
      </c>
      <c r="H152" s="3">
        <v>697573.01435852051</v>
      </c>
      <c r="I152" s="51">
        <f t="shared" si="39"/>
        <v>3.573889682537791</v>
      </c>
      <c r="K152" s="2">
        <v>40724</v>
      </c>
      <c r="L152" s="34">
        <v>24.423130462809571</v>
      </c>
      <c r="M152" s="34">
        <v>63.371896301673537</v>
      </c>
      <c r="N152" s="34">
        <v>12.204973235516897</v>
      </c>
      <c r="P152" s="49">
        <f t="shared" si="40"/>
        <v>59.643173829836918</v>
      </c>
      <c r="Q152" s="50">
        <f t="shared" si="41"/>
        <v>3.573889682537791</v>
      </c>
      <c r="R152" s="50">
        <f t="shared" si="45"/>
        <v>0.4319103117923121</v>
      </c>
      <c r="S152" s="49">
        <f t="shared" si="42"/>
        <v>12.204973235516897</v>
      </c>
      <c r="T152" s="49">
        <f t="shared" si="43"/>
        <v>24.423130462809571</v>
      </c>
      <c r="U152" s="34">
        <f t="shared" si="44"/>
        <v>52.167498685428036</v>
      </c>
      <c r="V152" s="48">
        <f t="shared" si="46"/>
        <v>52.922411561485518</v>
      </c>
      <c r="W152" s="34">
        <f t="shared" si="47"/>
        <v>52.96567646288446</v>
      </c>
      <c r="X152" s="34">
        <f t="shared" si="48"/>
        <v>54.142981190708284</v>
      </c>
      <c r="Y152" s="34">
        <f t="shared" si="49"/>
        <v>55.920829726497445</v>
      </c>
      <c r="Z152">
        <v>0.4319103117923121</v>
      </c>
      <c r="AA152">
        <f t="shared" si="50"/>
        <v>0.4319103117923121</v>
      </c>
    </row>
    <row r="153" spans="1:27">
      <c r="A153" s="2">
        <v>40755</v>
      </c>
      <c r="B153" s="3">
        <v>8512.1536865234375</v>
      </c>
      <c r="C153" s="3">
        <v>13539.000053405762</v>
      </c>
      <c r="D153" s="4">
        <f t="shared" si="38"/>
        <v>62.871361643744059</v>
      </c>
      <c r="F153" s="2">
        <v>40755</v>
      </c>
      <c r="G153" s="3">
        <v>21242.710008621216</v>
      </c>
      <c r="H153" s="3">
        <v>692364.39226531982</v>
      </c>
      <c r="I153" s="51">
        <f t="shared" si="39"/>
        <v>3.068140165197986</v>
      </c>
      <c r="K153" s="2">
        <v>40755</v>
      </c>
      <c r="L153" s="34">
        <v>24.461243508866602</v>
      </c>
      <c r="M153" s="34">
        <v>63.859032636578824</v>
      </c>
      <c r="N153" s="34">
        <v>11.679723854554567</v>
      </c>
      <c r="P153" s="49">
        <f t="shared" si="40"/>
        <v>62.871361643744059</v>
      </c>
      <c r="Q153" s="50">
        <f t="shared" si="41"/>
        <v>3.068140165197986</v>
      </c>
      <c r="R153" s="50">
        <f t="shared" si="45"/>
        <v>0.4319103117923121</v>
      </c>
      <c r="S153" s="49">
        <f t="shared" si="42"/>
        <v>11.679723854554567</v>
      </c>
      <c r="T153" s="49">
        <f t="shared" si="43"/>
        <v>24.461243508866602</v>
      </c>
      <c r="U153" s="34">
        <f t="shared" si="44"/>
        <v>52.481980839047438</v>
      </c>
      <c r="V153" s="48">
        <f t="shared" si="46"/>
        <v>53.624263226692392</v>
      </c>
      <c r="W153" s="34">
        <f t="shared" si="47"/>
        <v>53.416522387060922</v>
      </c>
      <c r="X153" s="34">
        <f t="shared" si="48"/>
        <v>54.664328627806853</v>
      </c>
      <c r="Y153" s="34">
        <f t="shared" si="49"/>
        <v>56.556633420822024</v>
      </c>
      <c r="AA153">
        <f t="shared" si="50"/>
        <v>0.4319103117923121</v>
      </c>
    </row>
    <row r="154" spans="1:27">
      <c r="A154" s="2">
        <v>40786</v>
      </c>
      <c r="B154" s="3">
        <v>5953.1600390624999</v>
      </c>
      <c r="C154" s="3">
        <v>8242.400032043457</v>
      </c>
      <c r="D154" s="4">
        <f t="shared" si="38"/>
        <v>72.226050857987673</v>
      </c>
      <c r="F154" s="2">
        <v>40786</v>
      </c>
      <c r="G154" s="3">
        <v>19997.090009689331</v>
      </c>
      <c r="H154" s="3">
        <v>696268.54719543457</v>
      </c>
      <c r="I154" s="51">
        <f t="shared" si="39"/>
        <v>2.8720369590494195</v>
      </c>
      <c r="K154" s="2">
        <v>40786</v>
      </c>
      <c r="L154" s="34">
        <v>24.29056783427848</v>
      </c>
      <c r="M154" s="34">
        <v>64.05350469789316</v>
      </c>
      <c r="N154" s="34">
        <v>11.655927467828365</v>
      </c>
      <c r="P154" s="49">
        <f t="shared" si="40"/>
        <v>72.226050857987673</v>
      </c>
      <c r="Q154" s="50">
        <f t="shared" si="41"/>
        <v>2.8720369590494195</v>
      </c>
      <c r="R154" s="50">
        <f t="shared" si="45"/>
        <v>0.4319103117923121</v>
      </c>
      <c r="S154" s="49">
        <f t="shared" si="42"/>
        <v>11.655927467828365</v>
      </c>
      <c r="T154" s="49">
        <f t="shared" si="43"/>
        <v>24.29056783427848</v>
      </c>
      <c r="U154" s="34">
        <f t="shared" si="44"/>
        <v>52.717475278460363</v>
      </c>
      <c r="V154" s="48">
        <f t="shared" si="46"/>
        <v>53.807405003120124</v>
      </c>
      <c r="W154" s="34">
        <f t="shared" si="47"/>
        <v>53.591336851887405</v>
      </c>
      <c r="X154" s="34">
        <f t="shared" si="48"/>
        <v>54.866479891282367</v>
      </c>
      <c r="Y154" s="34">
        <f t="shared" si="49"/>
        <v>56.803164833435076</v>
      </c>
      <c r="AA154">
        <f t="shared" si="50"/>
        <v>0.4319103117923121</v>
      </c>
    </row>
    <row r="155" spans="1:27">
      <c r="A155" s="2">
        <v>40816</v>
      </c>
      <c r="B155" s="3">
        <v>2090.9764965820314</v>
      </c>
      <c r="C155" s="3">
        <v>3167.3999938964844</v>
      </c>
      <c r="D155" s="4">
        <f t="shared" si="38"/>
        <v>66.015549050050538</v>
      </c>
      <c r="F155" s="2">
        <v>40816</v>
      </c>
      <c r="G155" s="3">
        <v>16061.869968414307</v>
      </c>
      <c r="H155" s="3">
        <v>698816.28284454346</v>
      </c>
      <c r="I155" s="51">
        <f t="shared" si="39"/>
        <v>2.2984395702736338</v>
      </c>
      <c r="K155" s="2">
        <v>40816</v>
      </c>
      <c r="L155" s="34">
        <v>24.091824305134008</v>
      </c>
      <c r="M155" s="34">
        <v>64.032534887238924</v>
      </c>
      <c r="N155" s="34">
        <v>11.87564080762707</v>
      </c>
      <c r="P155" s="49">
        <f t="shared" si="40"/>
        <v>66.015549050050538</v>
      </c>
      <c r="Q155" s="50">
        <f t="shared" si="41"/>
        <v>2.2984395702736338</v>
      </c>
      <c r="R155" s="50">
        <f t="shared" si="45"/>
        <v>0.43127297307116896</v>
      </c>
      <c r="S155" s="49">
        <f t="shared" si="42"/>
        <v>11.87564080762707</v>
      </c>
      <c r="T155" s="49">
        <f t="shared" si="43"/>
        <v>24.091824305134008</v>
      </c>
      <c r="U155" s="34">
        <f t="shared" si="44"/>
        <v>53.588943746728162</v>
      </c>
      <c r="V155" s="48">
        <f t="shared" si="46"/>
        <v>54.380215082009514</v>
      </c>
      <c r="W155" s="34">
        <f t="shared" si="47"/>
        <v>54.241187664345034</v>
      </c>
      <c r="X155" s="34">
        <f t="shared" si="48"/>
        <v>55.57968265255181</v>
      </c>
      <c r="Y155" s="34">
        <f t="shared" si="49"/>
        <v>57.60324219164788</v>
      </c>
      <c r="Z155">
        <v>0.43127297307116896</v>
      </c>
      <c r="AA155">
        <f t="shared" si="50"/>
        <v>0.43127297307116896</v>
      </c>
    </row>
    <row r="156" spans="1:27">
      <c r="A156" s="2">
        <v>40847</v>
      </c>
      <c r="B156" s="3">
        <v>1394.0159985351563</v>
      </c>
      <c r="C156" s="3">
        <v>2238.1999969482422</v>
      </c>
      <c r="D156" s="4">
        <f t="shared" si="38"/>
        <v>62.282905926006606</v>
      </c>
      <c r="F156" s="2">
        <v>40847</v>
      </c>
      <c r="G156" s="3">
        <v>14270.809955596924</v>
      </c>
      <c r="H156" s="3">
        <v>703375.38886260986</v>
      </c>
      <c r="I156" s="51">
        <f t="shared" si="39"/>
        <v>2.0289037946968085</v>
      </c>
      <c r="K156" s="2">
        <v>40847</v>
      </c>
      <c r="L156" s="34">
        <v>24.211953624349054</v>
      </c>
      <c r="M156" s="34">
        <v>63.822721151505249</v>
      </c>
      <c r="N156" s="34">
        <v>11.965325224145703</v>
      </c>
      <c r="P156" s="49">
        <f t="shared" si="40"/>
        <v>62.282905926006606</v>
      </c>
      <c r="Q156" s="50">
        <f t="shared" si="41"/>
        <v>2.0289037946968085</v>
      </c>
      <c r="R156" s="50">
        <f t="shared" si="45"/>
        <v>0.43127297307116896</v>
      </c>
      <c r="S156" s="49">
        <f t="shared" si="42"/>
        <v>11.965325224145703</v>
      </c>
      <c r="T156" s="49">
        <f t="shared" si="43"/>
        <v>24.211953624349054</v>
      </c>
      <c r="U156" s="34">
        <f t="shared" si="44"/>
        <v>53.989889763937136</v>
      </c>
      <c r="V156" s="48">
        <f t="shared" si="46"/>
        <v>54.571375895398958</v>
      </c>
      <c r="W156" s="34">
        <f t="shared" si="47"/>
        <v>54.481462942268621</v>
      </c>
      <c r="X156" s="34">
        <f t="shared" si="48"/>
        <v>55.85753123368832</v>
      </c>
      <c r="Y156" s="34">
        <f t="shared" si="49"/>
        <v>57.942089458899432</v>
      </c>
      <c r="AA156">
        <f t="shared" si="50"/>
        <v>0.43127297307116896</v>
      </c>
    </row>
    <row r="157" spans="1:27">
      <c r="A157" s="2">
        <v>40877</v>
      </c>
      <c r="B157" s="3">
        <v>4155.6893383789065</v>
      </c>
      <c r="C157" s="3">
        <v>7052.7000885009766</v>
      </c>
      <c r="D157" s="10">
        <f t="shared" si="38"/>
        <v>58.923380921223632</v>
      </c>
      <c r="F157" s="2">
        <v>40877</v>
      </c>
      <c r="G157" s="3">
        <v>19385.653973579407</v>
      </c>
      <c r="H157" s="3">
        <v>713241.52253723145</v>
      </c>
      <c r="I157" s="51">
        <f t="shared" si="39"/>
        <v>2.7179648633773241</v>
      </c>
      <c r="K157" s="2">
        <v>40877</v>
      </c>
      <c r="L157" s="34">
        <v>23.683258994937344</v>
      </c>
      <c r="M157" s="34">
        <v>64.312342633353765</v>
      </c>
      <c r="N157" s="34">
        <v>12.004398371708898</v>
      </c>
      <c r="P157" s="49">
        <f t="shared" si="40"/>
        <v>58.923380921223632</v>
      </c>
      <c r="Q157" s="50">
        <f t="shared" si="41"/>
        <v>2.7179648633773241</v>
      </c>
      <c r="R157" s="50">
        <f t="shared" si="45"/>
        <v>0.43127297307116896</v>
      </c>
      <c r="S157" s="49">
        <f t="shared" si="42"/>
        <v>12.004398371708898</v>
      </c>
      <c r="T157" s="49">
        <f t="shared" si="43"/>
        <v>23.683258994937344</v>
      </c>
      <c r="U157" s="34">
        <f t="shared" si="44"/>
        <v>53.134296783181213</v>
      </c>
      <c r="V157" s="48">
        <f t="shared" si="46"/>
        <v>53.949897811784822</v>
      </c>
      <c r="W157" s="34">
        <f t="shared" si="47"/>
        <v>53.867205560556584</v>
      </c>
      <c r="X157" s="34">
        <f t="shared" si="48"/>
        <v>55.147218697849326</v>
      </c>
      <c r="Y157" s="34">
        <f t="shared" si="49"/>
        <v>57.075835398219922</v>
      </c>
      <c r="AA157">
        <f t="shared" si="50"/>
        <v>0.43127297307116896</v>
      </c>
    </row>
    <row r="158" spans="1:27">
      <c r="A158" s="2">
        <v>40908</v>
      </c>
      <c r="B158" s="3">
        <v>3622.2258471679688</v>
      </c>
      <c r="C158" s="3">
        <v>6410.8000946044922</v>
      </c>
      <c r="D158" s="10">
        <f t="shared" si="38"/>
        <v>56.501931018197482</v>
      </c>
      <c r="F158" s="2">
        <v>40908</v>
      </c>
      <c r="G158" s="3">
        <v>19558.367505073547</v>
      </c>
      <c r="H158" s="3">
        <v>725881.40866088867</v>
      </c>
      <c r="I158" s="51">
        <f t="shared" si="39"/>
        <v>2.6944301468135086</v>
      </c>
      <c r="K158" s="2">
        <v>40908</v>
      </c>
      <c r="L158" s="34">
        <v>23.133632175563804</v>
      </c>
      <c r="M158" s="34">
        <v>64.722900155539335</v>
      </c>
      <c r="N158" s="34">
        <v>12.143467668896868</v>
      </c>
      <c r="P158" s="49">
        <f t="shared" si="40"/>
        <v>56.501931018197482</v>
      </c>
      <c r="Q158" s="50">
        <f t="shared" si="41"/>
        <v>2.6944301468135086</v>
      </c>
      <c r="R158" s="50">
        <f t="shared" si="45"/>
        <v>0.43059261837026808</v>
      </c>
      <c r="S158" s="49">
        <f t="shared" si="42"/>
        <v>12.143467668896868</v>
      </c>
      <c r="T158" s="49">
        <f t="shared" si="43"/>
        <v>23.133632175563804</v>
      </c>
      <c r="U158" s="34">
        <f t="shared" si="44"/>
        <v>53.252159527747864</v>
      </c>
      <c r="V158" s="48">
        <f t="shared" si="46"/>
        <v>54.094099657516907</v>
      </c>
      <c r="W158" s="34">
        <f t="shared" si="47"/>
        <v>54.036057195970699</v>
      </c>
      <c r="X158" s="34">
        <f t="shared" si="48"/>
        <v>55.301622616554923</v>
      </c>
      <c r="Y158" s="34">
        <f t="shared" si="49"/>
        <v>57.18973123271924</v>
      </c>
      <c r="Z158">
        <v>0.43059261837026808</v>
      </c>
      <c r="AA158">
        <f t="shared" si="50"/>
        <v>0.43059261837026808</v>
      </c>
    </row>
    <row r="159" spans="1:27">
      <c r="A159" s="2">
        <v>40939</v>
      </c>
      <c r="B159" s="3">
        <v>3422.4936108398438</v>
      </c>
      <c r="C159" s="3">
        <v>6410.8000946044922</v>
      </c>
      <c r="D159" s="10">
        <f t="shared" si="38"/>
        <v>53.386372376831872</v>
      </c>
      <c r="F159" s="2">
        <v>40939</v>
      </c>
      <c r="G159" s="3">
        <v>19776.867505073547</v>
      </c>
      <c r="H159" s="3">
        <v>743931.16483306885</v>
      </c>
      <c r="I159" s="51">
        <f t="shared" si="39"/>
        <v>2.6584270749715517</v>
      </c>
      <c r="K159" s="2">
        <v>40939</v>
      </c>
      <c r="L159" s="34">
        <v>22.534549675552455</v>
      </c>
      <c r="M159" s="34">
        <v>65.418027944682478</v>
      </c>
      <c r="N159" s="34">
        <v>12.047422379765067</v>
      </c>
      <c r="P159" s="49">
        <f t="shared" si="40"/>
        <v>53.386372376831872</v>
      </c>
      <c r="Q159" s="50">
        <f t="shared" si="41"/>
        <v>2.6584270749715517</v>
      </c>
      <c r="R159" s="50">
        <f t="shared" si="45"/>
        <v>0.43059261837026808</v>
      </c>
      <c r="S159" s="49">
        <f t="shared" si="42"/>
        <v>12.047422379765067</v>
      </c>
      <c r="T159" s="49">
        <f t="shared" si="43"/>
        <v>22.534549675552455</v>
      </c>
      <c r="U159" s="34">
        <f t="shared" si="44"/>
        <v>53.237517079334594</v>
      </c>
      <c r="V159" s="48">
        <f t="shared" si="46"/>
        <v>54.173085113110673</v>
      </c>
      <c r="W159" s="34">
        <f t="shared" si="47"/>
        <v>54.0681518152264</v>
      </c>
      <c r="X159" s="34">
        <f t="shared" si="48"/>
        <v>55.338736066175628</v>
      </c>
      <c r="Y159" s="34">
        <f t="shared" si="49"/>
        <v>57.234992543505172</v>
      </c>
      <c r="AA159">
        <f t="shared" si="50"/>
        <v>0.43059261837026808</v>
      </c>
    </row>
    <row r="160" spans="1:27">
      <c r="A160" s="2">
        <v>40968</v>
      </c>
      <c r="B160" s="3">
        <v>3521.9436108398436</v>
      </c>
      <c r="C160" s="3">
        <v>6605.8000946044922</v>
      </c>
      <c r="D160" s="10">
        <f t="shared" si="38"/>
        <v>53.315927827069864</v>
      </c>
      <c r="F160" s="2">
        <v>40968</v>
      </c>
      <c r="G160" s="3">
        <v>22703.628506660461</v>
      </c>
      <c r="H160" s="3">
        <v>749739.93076324463</v>
      </c>
      <c r="I160" s="51">
        <f t="shared" si="39"/>
        <v>3.0282005232865061</v>
      </c>
      <c r="K160" s="2">
        <v>40968</v>
      </c>
      <c r="L160" s="34">
        <v>23.150109681563286</v>
      </c>
      <c r="M160" s="34">
        <v>64.873761446541209</v>
      </c>
      <c r="N160" s="34">
        <v>11.976128871895504</v>
      </c>
      <c r="P160" s="49">
        <f t="shared" si="40"/>
        <v>53.315927827069864</v>
      </c>
      <c r="Q160" s="50">
        <f t="shared" si="41"/>
        <v>3.0282005232865061</v>
      </c>
      <c r="R160" s="50">
        <f t="shared" si="45"/>
        <v>0.43059261837026808</v>
      </c>
      <c r="S160" s="49">
        <f t="shared" si="42"/>
        <v>11.976128871895504</v>
      </c>
      <c r="T160" s="49">
        <f t="shared" si="43"/>
        <v>23.150109681563286</v>
      </c>
      <c r="U160" s="34">
        <f t="shared" si="44"/>
        <v>52.720130185839629</v>
      </c>
      <c r="V160" s="48">
        <f t="shared" si="46"/>
        <v>53.885230457005932</v>
      </c>
      <c r="W160" s="34">
        <f t="shared" si="47"/>
        <v>53.738520552465417</v>
      </c>
      <c r="X160" s="34">
        <f t="shared" si="48"/>
        <v>54.957558362635538</v>
      </c>
      <c r="Y160" s="34">
        <f t="shared" si="49"/>
        <v>56.770131349492758</v>
      </c>
      <c r="AA160">
        <f t="shared" si="50"/>
        <v>0.43059261837026808</v>
      </c>
    </row>
    <row r="161" spans="1:27">
      <c r="A161" s="2">
        <v>40999</v>
      </c>
      <c r="B161" s="3">
        <v>3464.1556811523437</v>
      </c>
      <c r="C161" s="3">
        <v>6405.8000946044922</v>
      </c>
      <c r="D161" s="45">
        <f t="shared" si="38"/>
        <v>54.078423147643171</v>
      </c>
      <c r="F161" s="2">
        <v>40999</v>
      </c>
      <c r="G161" s="3">
        <v>23414.958508491516</v>
      </c>
      <c r="H161" s="3">
        <v>761612.8395614624</v>
      </c>
      <c r="I161" s="51">
        <f t="shared" si="39"/>
        <v>3.0743912513310407</v>
      </c>
      <c r="K161" s="2">
        <v>40999</v>
      </c>
      <c r="L161" s="34">
        <v>22.647191897316045</v>
      </c>
      <c r="M161" s="34">
        <v>64.695344273017596</v>
      </c>
      <c r="N161" s="34">
        <v>12.657463829666362</v>
      </c>
      <c r="P161" s="49">
        <f t="shared" si="40"/>
        <v>54.078423147643171</v>
      </c>
      <c r="Q161" s="50">
        <f t="shared" si="41"/>
        <v>3.0743912513310407</v>
      </c>
      <c r="R161" s="50">
        <f t="shared" si="45"/>
        <v>0.43350968503664061</v>
      </c>
      <c r="S161" s="49">
        <f t="shared" si="42"/>
        <v>12.657463829666362</v>
      </c>
      <c r="T161" s="49">
        <f t="shared" si="43"/>
        <v>22.647191897316045</v>
      </c>
      <c r="U161" s="34">
        <f t="shared" si="44"/>
        <v>53.091264960676781</v>
      </c>
      <c r="V161" s="48">
        <f t="shared" si="46"/>
        <v>52.682604177799249</v>
      </c>
      <c r="W161" s="34">
        <f t="shared" si="47"/>
        <v>53.063333831915116</v>
      </c>
      <c r="X161" s="34">
        <f t="shared" si="48"/>
        <v>54.351944609499299</v>
      </c>
      <c r="Y161" s="34">
        <f t="shared" si="49"/>
        <v>56.35058151664451</v>
      </c>
      <c r="Z161">
        <v>0.43350968503664061</v>
      </c>
      <c r="AA161">
        <f t="shared" si="50"/>
        <v>0.43350968503664061</v>
      </c>
    </row>
    <row r="162" spans="1:27">
      <c r="A162" s="2">
        <v>41029</v>
      </c>
      <c r="B162" s="3">
        <v>3542.7417358398438</v>
      </c>
      <c r="C162" s="3">
        <v>6877.4001007080078</v>
      </c>
      <c r="D162" s="45">
        <f t="shared" si="38"/>
        <v>51.512805478266841</v>
      </c>
      <c r="F162" s="2">
        <v>41029</v>
      </c>
      <c r="G162" s="3">
        <v>23773.798504829407</v>
      </c>
      <c r="H162" s="3">
        <v>789952.70077514648</v>
      </c>
      <c r="I162" s="51">
        <f t="shared" si="39"/>
        <v>3.0095217702909562</v>
      </c>
      <c r="K162" s="2">
        <v>41029</v>
      </c>
      <c r="L162" s="34">
        <v>22.697755649134372</v>
      </c>
      <c r="M162" s="34">
        <v>65.10452390629716</v>
      </c>
      <c r="N162" s="34">
        <v>12.197720444568461</v>
      </c>
      <c r="P162" s="49">
        <f t="shared" si="40"/>
        <v>51.512805478266841</v>
      </c>
      <c r="Q162" s="50">
        <f t="shared" si="41"/>
        <v>3.0095217702909562</v>
      </c>
      <c r="R162" s="50">
        <f t="shared" si="45"/>
        <v>0.43350968503664061</v>
      </c>
      <c r="S162" s="49">
        <f t="shared" si="42"/>
        <v>12.197720444568461</v>
      </c>
      <c r="T162" s="49">
        <f t="shared" si="43"/>
        <v>22.697755649134372</v>
      </c>
      <c r="U162" s="34">
        <f t="shared" si="44"/>
        <v>52.883887752819255</v>
      </c>
      <c r="V162" s="48">
        <f t="shared" si="46"/>
        <v>52.9667746865249</v>
      </c>
      <c r="W162" s="34">
        <f t="shared" si="47"/>
        <v>53.121161155773393</v>
      </c>
      <c r="X162" s="34">
        <f t="shared" si="48"/>
        <v>54.41881474288877</v>
      </c>
      <c r="Y162" s="34">
        <f t="shared" si="49"/>
        <v>56.432132273056794</v>
      </c>
      <c r="AA162">
        <f t="shared" si="50"/>
        <v>0.43350968503664061</v>
      </c>
    </row>
    <row r="163" spans="1:27">
      <c r="A163" s="2">
        <v>41060</v>
      </c>
      <c r="B163" s="3">
        <v>3690.768972167969</v>
      </c>
      <c r="C163" s="3">
        <v>7077.5000915527344</v>
      </c>
      <c r="D163" s="45">
        <f t="shared" si="38"/>
        <v>52.147918395268434</v>
      </c>
      <c r="F163" s="2">
        <v>41060</v>
      </c>
      <c r="G163" s="3">
        <v>24130.298504829407</v>
      </c>
      <c r="H163" s="3">
        <v>792328.54074859619</v>
      </c>
      <c r="I163" s="51">
        <f t="shared" si="39"/>
        <v>3.0454915182066991</v>
      </c>
      <c r="K163" s="2">
        <v>41060</v>
      </c>
      <c r="L163" s="34">
        <v>23.398489061643009</v>
      </c>
      <c r="M163" s="34">
        <v>64.148110453305549</v>
      </c>
      <c r="N163" s="34">
        <v>12.453400485051436</v>
      </c>
      <c r="P163" s="49">
        <f t="shared" si="40"/>
        <v>52.147918395268434</v>
      </c>
      <c r="Q163" s="50">
        <f t="shared" si="41"/>
        <v>3.0454915182066991</v>
      </c>
      <c r="R163" s="50">
        <f t="shared" si="45"/>
        <v>0.43350968503664061</v>
      </c>
      <c r="S163" s="49">
        <f t="shared" si="42"/>
        <v>12.453400485051436</v>
      </c>
      <c r="T163" s="49">
        <f t="shared" si="43"/>
        <v>23.398489061643009</v>
      </c>
      <c r="U163" s="34">
        <f t="shared" si="44"/>
        <v>52.999353864571241</v>
      </c>
      <c r="V163" s="48">
        <f t="shared" si="46"/>
        <v>52.808830212248665</v>
      </c>
      <c r="W163" s="34">
        <f t="shared" si="47"/>
        <v>53.08909624283632</v>
      </c>
      <c r="X163" s="34">
        <f t="shared" si="48"/>
        <v>54.381735644944001</v>
      </c>
      <c r="Y163" s="34">
        <f t="shared" si="49"/>
        <v>56.386912855490067</v>
      </c>
      <c r="AA163">
        <f t="shared" si="50"/>
        <v>0.43350968503664061</v>
      </c>
    </row>
    <row r="164" spans="1:27">
      <c r="A164" s="2">
        <v>41090</v>
      </c>
      <c r="B164" s="3">
        <v>3603.268972167969</v>
      </c>
      <c r="C164" s="3">
        <v>6902.5000915527344</v>
      </c>
      <c r="D164" s="45">
        <f t="shared" si="38"/>
        <v>52.202374855128831</v>
      </c>
      <c r="F164" s="2">
        <v>41090</v>
      </c>
      <c r="G164" s="3">
        <v>23955.298504829407</v>
      </c>
      <c r="H164" s="3">
        <v>789665.38082122803</v>
      </c>
      <c r="I164" s="51">
        <f t="shared" si="39"/>
        <v>3.0336012045908136</v>
      </c>
      <c r="K164" s="2">
        <v>41090</v>
      </c>
      <c r="L164" s="34">
        <v>22.842990244427579</v>
      </c>
      <c r="M164" s="34">
        <v>62.972707330276499</v>
      </c>
      <c r="N164" s="34">
        <v>14.184302425295922</v>
      </c>
      <c r="P164" s="49">
        <f t="shared" si="40"/>
        <v>52.202374855128831</v>
      </c>
      <c r="Q164" s="50">
        <f t="shared" si="41"/>
        <v>3.0336012045908136</v>
      </c>
      <c r="R164" s="50">
        <f t="shared" si="45"/>
        <v>0.4379379134863014</v>
      </c>
      <c r="S164" s="49">
        <f t="shared" si="42"/>
        <v>14.184302425295922</v>
      </c>
      <c r="T164" s="49">
        <f t="shared" si="43"/>
        <v>22.842990244427579</v>
      </c>
      <c r="U164" s="34">
        <f t="shared" si="44"/>
        <v>54.107301719483594</v>
      </c>
      <c r="V164" s="48">
        <f t="shared" si="46"/>
        <v>50.710173776155699</v>
      </c>
      <c r="W164" s="34">
        <f t="shared" si="47"/>
        <v>52.137241608868123</v>
      </c>
      <c r="X164" s="34">
        <f t="shared" si="48"/>
        <v>53.546927832630331</v>
      </c>
      <c r="Y164" s="34">
        <f t="shared" si="49"/>
        <v>55.853117450177258</v>
      </c>
      <c r="Z164">
        <v>0.4379379134863014</v>
      </c>
      <c r="AA164">
        <f t="shared" si="50"/>
        <v>0.4379379134863014</v>
      </c>
    </row>
    <row r="165" spans="1:27">
      <c r="A165" s="2">
        <v>41121</v>
      </c>
      <c r="B165" s="3">
        <v>3718.9275073242188</v>
      </c>
      <c r="C165" s="3">
        <v>7152.5000915527344</v>
      </c>
      <c r="D165" s="45">
        <f t="shared" si="38"/>
        <v>51.99479146762063</v>
      </c>
      <c r="F165" s="2">
        <v>41121</v>
      </c>
      <c r="G165" s="3">
        <v>23275.298504829407</v>
      </c>
      <c r="H165" s="3">
        <v>797988.75182342529</v>
      </c>
      <c r="I165" s="51">
        <f t="shared" si="39"/>
        <v>2.9167451861501479</v>
      </c>
      <c r="K165" s="2">
        <v>41121</v>
      </c>
      <c r="L165" s="34">
        <v>22.942217074317757</v>
      </c>
      <c r="M165" s="34">
        <v>63.356053068515251</v>
      </c>
      <c r="N165" s="34">
        <v>13.701729857166988</v>
      </c>
      <c r="P165" s="49">
        <f t="shared" si="40"/>
        <v>51.99479146762063</v>
      </c>
      <c r="Q165" s="50">
        <f t="shared" si="41"/>
        <v>2.9167451861501479</v>
      </c>
      <c r="R165" s="50">
        <f t="shared" si="45"/>
        <v>0.4379379134863014</v>
      </c>
      <c r="S165" s="49">
        <f t="shared" si="42"/>
        <v>13.701729857166988</v>
      </c>
      <c r="T165" s="49">
        <f t="shared" si="43"/>
        <v>22.942217074317757</v>
      </c>
      <c r="U165" s="34">
        <f t="shared" si="44"/>
        <v>53.95192361110665</v>
      </c>
      <c r="V165" s="48">
        <f t="shared" si="46"/>
        <v>51.051069362501238</v>
      </c>
      <c r="W165" s="34">
        <f t="shared" si="47"/>
        <v>52.241411870673943</v>
      </c>
      <c r="X165" s="34">
        <f t="shared" si="48"/>
        <v>53.667387830385792</v>
      </c>
      <c r="Y165" s="34">
        <f t="shared" si="49"/>
        <v>56.000023152864706</v>
      </c>
      <c r="AA165">
        <f t="shared" si="50"/>
        <v>0.4379379134863014</v>
      </c>
    </row>
    <row r="166" spans="1:27">
      <c r="A166" s="2">
        <v>41152</v>
      </c>
      <c r="B166" s="3">
        <v>3721.3173022460937</v>
      </c>
      <c r="C166" s="3">
        <v>7442.0000915527344</v>
      </c>
      <c r="D166" s="45">
        <f t="shared" si="38"/>
        <v>50.004263053827245</v>
      </c>
      <c r="F166" s="2">
        <v>41152</v>
      </c>
      <c r="G166" s="3">
        <v>19557.618573188782</v>
      </c>
      <c r="H166" s="3">
        <v>817492.07557678223</v>
      </c>
      <c r="I166" s="51">
        <f t="shared" si="39"/>
        <v>2.3923924350446928</v>
      </c>
      <c r="K166" s="2">
        <v>41152</v>
      </c>
      <c r="L166" s="34">
        <v>22.567290893668773</v>
      </c>
      <c r="M166" s="34">
        <v>63.991590348407968</v>
      </c>
      <c r="N166" s="34">
        <v>13.441118757923265</v>
      </c>
      <c r="P166" s="49">
        <f t="shared" si="40"/>
        <v>50.004263053827245</v>
      </c>
      <c r="Q166" s="50">
        <f t="shared" si="41"/>
        <v>2.3923924350446928</v>
      </c>
      <c r="R166" s="50">
        <f t="shared" si="45"/>
        <v>0.4379379134863014</v>
      </c>
      <c r="S166" s="49">
        <f t="shared" si="42"/>
        <v>13.441118757923265</v>
      </c>
      <c r="T166" s="49">
        <f t="shared" si="43"/>
        <v>22.567290893668773</v>
      </c>
      <c r="U166" s="34">
        <f t="shared" si="44"/>
        <v>54.457243235705292</v>
      </c>
      <c r="V166" s="48">
        <f t="shared" si="46"/>
        <v>51.638233237537094</v>
      </c>
      <c r="W166" s="34">
        <f t="shared" si="47"/>
        <v>52.708841482688342</v>
      </c>
      <c r="X166" s="34">
        <f t="shared" si="48"/>
        <v>54.207912247220264</v>
      </c>
      <c r="Y166" s="34">
        <f t="shared" si="49"/>
        <v>56.659213927846899</v>
      </c>
      <c r="AA166">
        <f t="shared" si="50"/>
        <v>0.4379379134863014</v>
      </c>
    </row>
    <row r="167" spans="1:27">
      <c r="A167" s="2">
        <v>41182</v>
      </c>
      <c r="B167" s="3">
        <v>3811.4958374023436</v>
      </c>
      <c r="C167" s="3">
        <v>7666.0000915527344</v>
      </c>
      <c r="D167" s="45">
        <f t="shared" si="38"/>
        <v>49.719485936378746</v>
      </c>
      <c r="F167" s="2">
        <v>41182</v>
      </c>
      <c r="G167" s="3">
        <v>19924.618573188782</v>
      </c>
      <c r="H167" s="3">
        <v>831482.474609375</v>
      </c>
      <c r="I167" s="51">
        <f t="shared" si="39"/>
        <v>2.3962764317491163</v>
      </c>
      <c r="K167" s="2">
        <v>41182</v>
      </c>
      <c r="L167" s="34">
        <v>22.883058538660375</v>
      </c>
      <c r="M167" s="34">
        <v>63.955761254465891</v>
      </c>
      <c r="N167" s="34">
        <v>13.161180206873738</v>
      </c>
      <c r="P167" s="49">
        <f t="shared" si="40"/>
        <v>49.719485936378746</v>
      </c>
      <c r="Q167" s="50">
        <f t="shared" si="41"/>
        <v>2.3962764317491163</v>
      </c>
      <c r="R167" s="50">
        <f t="shared" si="45"/>
        <v>0.44398931032561628</v>
      </c>
      <c r="S167" s="49">
        <f t="shared" si="42"/>
        <v>13.161180206873738</v>
      </c>
      <c r="T167" s="49">
        <f t="shared" si="43"/>
        <v>22.883058538660375</v>
      </c>
      <c r="U167" s="34">
        <f t="shared" si="44"/>
        <v>54.275549862655978</v>
      </c>
      <c r="V167" s="48">
        <f t="shared" si="46"/>
        <v>50.061630765918721</v>
      </c>
      <c r="W167" s="34">
        <f t="shared" si="47"/>
        <v>51.390137139433833</v>
      </c>
      <c r="X167" s="34">
        <f t="shared" si="48"/>
        <v>53.046351770458912</v>
      </c>
      <c r="Y167" s="34">
        <f t="shared" si="49"/>
        <v>55.904445804419126</v>
      </c>
      <c r="Z167">
        <v>0.44398931032561628</v>
      </c>
      <c r="AA167">
        <f t="shared" si="50"/>
        <v>0.44398931032561628</v>
      </c>
    </row>
    <row r="168" spans="1:27">
      <c r="A168" s="2">
        <v>41213</v>
      </c>
      <c r="B168" s="3">
        <v>3813.8967358398436</v>
      </c>
      <c r="C168" s="3">
        <v>7679.9000854492188</v>
      </c>
      <c r="D168" s="45">
        <f t="shared" si="38"/>
        <v>49.66075981985589</v>
      </c>
      <c r="F168" s="2">
        <v>41213</v>
      </c>
      <c r="G168" s="3">
        <v>20214.538571357727</v>
      </c>
      <c r="H168" s="3">
        <v>842462.35717010498</v>
      </c>
      <c r="I168" s="51">
        <f t="shared" si="39"/>
        <v>2.3994589668385773</v>
      </c>
      <c r="K168" s="2">
        <v>41213</v>
      </c>
      <c r="L168" s="34">
        <v>22.630343339804138</v>
      </c>
      <c r="M168" s="34">
        <v>64.425449752785539</v>
      </c>
      <c r="N168" s="34">
        <v>12.871614401040175</v>
      </c>
      <c r="P168" s="49">
        <f t="shared" si="40"/>
        <v>49.66075981985589</v>
      </c>
      <c r="Q168" s="50">
        <f t="shared" si="41"/>
        <v>2.3994589668385773</v>
      </c>
      <c r="R168" s="50">
        <f t="shared" si="45"/>
        <v>0.44398931032561628</v>
      </c>
      <c r="S168" s="49">
        <f t="shared" si="42"/>
        <v>12.871614401040175</v>
      </c>
      <c r="T168" s="49">
        <f t="shared" si="43"/>
        <v>22.630343339804138</v>
      </c>
      <c r="U168" s="34">
        <f t="shared" si="44"/>
        <v>54.088674684267701</v>
      </c>
      <c r="V168" s="48">
        <f t="shared" si="46"/>
        <v>50.20212839692735</v>
      </c>
      <c r="W168" s="34">
        <f t="shared" si="47"/>
        <v>51.387300096738912</v>
      </c>
      <c r="X168" s="34">
        <f t="shared" si="48"/>
        <v>53.043071082182436</v>
      </c>
      <c r="Y168" s="34">
        <f t="shared" si="49"/>
        <v>55.900444876098248</v>
      </c>
      <c r="AA168">
        <f t="shared" si="50"/>
        <v>0.44398931032561628</v>
      </c>
    </row>
    <row r="169" spans="1:27">
      <c r="A169" s="2">
        <v>41243</v>
      </c>
      <c r="B169" s="3">
        <v>3978.323557128906</v>
      </c>
      <c r="C169" s="3">
        <v>8125.9000854492188</v>
      </c>
      <c r="D169" s="10">
        <f t="shared" si="38"/>
        <v>48.95855862481941</v>
      </c>
      <c r="F169" s="2">
        <v>41243</v>
      </c>
      <c r="G169" s="3">
        <v>16782.528561592102</v>
      </c>
      <c r="H169" s="3">
        <v>862533.63799285889</v>
      </c>
      <c r="I169" s="51">
        <f t="shared" si="39"/>
        <v>1.945724528569754</v>
      </c>
      <c r="K169" s="2">
        <v>41243</v>
      </c>
      <c r="L169" s="34">
        <v>22.204378646974707</v>
      </c>
      <c r="M169" s="34">
        <v>65.432734646726544</v>
      </c>
      <c r="N169" s="34">
        <v>12.362886706298754</v>
      </c>
      <c r="P169" s="49">
        <f t="shared" si="40"/>
        <v>48.95855862481941</v>
      </c>
      <c r="Q169" s="50">
        <f t="shared" si="41"/>
        <v>1.945724528569754</v>
      </c>
      <c r="R169" s="50">
        <f t="shared" si="45"/>
        <v>0.44398931032561628</v>
      </c>
      <c r="S169" s="49">
        <f t="shared" si="42"/>
        <v>12.362886706298754</v>
      </c>
      <c r="T169" s="49">
        <f t="shared" si="43"/>
        <v>22.204378646974707</v>
      </c>
      <c r="U169" s="34">
        <f t="shared" si="44"/>
        <v>54.347139209122084</v>
      </c>
      <c r="V169" s="48">
        <f t="shared" si="46"/>
        <v>50.850351026594467</v>
      </c>
      <c r="W169" s="34">
        <f t="shared" si="47"/>
        <v>51.791777639748702</v>
      </c>
      <c r="X169" s="34">
        <f t="shared" si="48"/>
        <v>53.510799232985349</v>
      </c>
      <c r="Y169" s="34">
        <f t="shared" si="49"/>
        <v>56.470857742947857</v>
      </c>
      <c r="AA169">
        <f t="shared" si="50"/>
        <v>0.44398931032561628</v>
      </c>
    </row>
    <row r="170" spans="1:27">
      <c r="A170" s="2">
        <v>41274</v>
      </c>
      <c r="B170" s="3">
        <v>5781.7931298828125</v>
      </c>
      <c r="C170" s="3">
        <v>11962.40007019043</v>
      </c>
      <c r="D170" s="4">
        <f t="shared" si="38"/>
        <v>48.333052698101007</v>
      </c>
      <c r="F170" s="2">
        <v>41274</v>
      </c>
      <c r="G170" s="3">
        <v>22195.428570747375</v>
      </c>
      <c r="H170" s="3">
        <v>849413.36817932129</v>
      </c>
      <c r="I170" s="51">
        <f t="shared" si="39"/>
        <v>2.6130302868110333</v>
      </c>
      <c r="K170" s="2">
        <v>41274</v>
      </c>
      <c r="L170" s="34">
        <v>22.216520266783608</v>
      </c>
      <c r="M170" s="34">
        <v>65.551818304217534</v>
      </c>
      <c r="N170" s="34">
        <v>12.231661428998859</v>
      </c>
      <c r="P170" s="49">
        <f t="shared" si="40"/>
        <v>48.333052698101007</v>
      </c>
      <c r="Q170" s="50">
        <f t="shared" si="41"/>
        <v>2.6130302868110333</v>
      </c>
      <c r="R170" s="50">
        <f t="shared" si="45"/>
        <v>0.45116139130982813</v>
      </c>
      <c r="S170" s="49">
        <f t="shared" si="42"/>
        <v>12.231661428998859</v>
      </c>
      <c r="T170" s="49">
        <f t="shared" si="43"/>
        <v>22.216520266783608</v>
      </c>
      <c r="U170" s="34">
        <f t="shared" si="44"/>
        <v>53.411824856271558</v>
      </c>
      <c r="V170" s="48">
        <f t="shared" si="46"/>
        <v>48.303423746775167</v>
      </c>
      <c r="W170" s="34">
        <f t="shared" si="47"/>
        <v>49.638096540754916</v>
      </c>
      <c r="X170" s="34">
        <f t="shared" si="48"/>
        <v>51.450983383813366</v>
      </c>
      <c r="Y170" s="34">
        <f t="shared" si="49"/>
        <v>54.7431935629766</v>
      </c>
      <c r="Z170">
        <v>0.45116139130982813</v>
      </c>
      <c r="AA170">
        <f t="shared" si="50"/>
        <v>0.45116139130982813</v>
      </c>
    </row>
    <row r="171" spans="1:27">
      <c r="A171" s="2">
        <v>41305</v>
      </c>
      <c r="B171" s="3">
        <v>5853.8181298828122</v>
      </c>
      <c r="C171" s="3">
        <v>12297.40007019043</v>
      </c>
      <c r="D171" s="4">
        <f t="shared" si="38"/>
        <v>47.60207927261623</v>
      </c>
      <c r="F171" s="2">
        <v>41305</v>
      </c>
      <c r="G171" s="3">
        <v>24546.704571723938</v>
      </c>
      <c r="H171" s="3">
        <v>839384.44290161133</v>
      </c>
      <c r="I171" s="51">
        <f t="shared" si="39"/>
        <v>2.924369730617129</v>
      </c>
      <c r="K171" s="2">
        <v>41305</v>
      </c>
      <c r="L171" s="34">
        <v>22.296111772685659</v>
      </c>
      <c r="M171" s="34">
        <v>65.37397911946556</v>
      </c>
      <c r="N171" s="34">
        <v>12.329909107848772</v>
      </c>
      <c r="P171" s="49">
        <f t="shared" si="40"/>
        <v>47.60207927261623</v>
      </c>
      <c r="Q171" s="50">
        <f t="shared" si="41"/>
        <v>2.924369730617129</v>
      </c>
      <c r="R171" s="50">
        <f t="shared" si="45"/>
        <v>0.45116139130982813</v>
      </c>
      <c r="S171" s="49">
        <f t="shared" si="42"/>
        <v>12.329909107848772</v>
      </c>
      <c r="T171" s="49">
        <f t="shared" si="43"/>
        <v>22.296111772685659</v>
      </c>
      <c r="U171" s="34">
        <f t="shared" si="44"/>
        <v>53.076121405493858</v>
      </c>
      <c r="V171" s="48">
        <f t="shared" si="46"/>
        <v>47.982742466203717</v>
      </c>
      <c r="W171" s="34">
        <f t="shared" si="47"/>
        <v>49.360555753343661</v>
      </c>
      <c r="X171" s="34">
        <f t="shared" si="48"/>
        <v>51.130041859341389</v>
      </c>
      <c r="Y171" s="34">
        <f t="shared" si="49"/>
        <v>54.35179275729304</v>
      </c>
      <c r="AA171">
        <f t="shared" si="50"/>
        <v>0.45116139130982813</v>
      </c>
    </row>
    <row r="172" spans="1:27">
      <c r="A172" s="2">
        <v>41333</v>
      </c>
      <c r="B172" s="3">
        <v>6064.4971289062496</v>
      </c>
      <c r="C172" s="3">
        <v>12652.40007019043</v>
      </c>
      <c r="D172" s="4">
        <f t="shared" si="38"/>
        <v>47.931594758803527</v>
      </c>
      <c r="F172" s="2">
        <v>41333</v>
      </c>
      <c r="G172" s="3">
        <v>24576.304570198059</v>
      </c>
      <c r="H172" s="3">
        <v>844145.9887008667</v>
      </c>
      <c r="I172" s="51">
        <f t="shared" si="39"/>
        <v>2.9113808392338365</v>
      </c>
      <c r="K172" s="2">
        <v>41333</v>
      </c>
      <c r="L172" s="34">
        <v>22.425551788568967</v>
      </c>
      <c r="M172" s="34">
        <v>65.522591658239008</v>
      </c>
      <c r="N172" s="34">
        <v>12.051856553192016</v>
      </c>
      <c r="P172" s="49">
        <f t="shared" si="40"/>
        <v>47.931594758803527</v>
      </c>
      <c r="Q172" s="50">
        <f t="shared" si="41"/>
        <v>2.9113808392338365</v>
      </c>
      <c r="R172" s="50">
        <f t="shared" si="45"/>
        <v>0.45116139130982813</v>
      </c>
      <c r="S172" s="49">
        <f t="shared" si="42"/>
        <v>12.051856553192016</v>
      </c>
      <c r="T172" s="49">
        <f t="shared" si="43"/>
        <v>22.425551788568967</v>
      </c>
      <c r="U172" s="34">
        <f t="shared" si="44"/>
        <v>52.917173458554068</v>
      </c>
      <c r="V172" s="48">
        <f t="shared" si="46"/>
        <v>48.131674877857506</v>
      </c>
      <c r="W172" s="34">
        <f t="shared" si="47"/>
        <v>49.372134585431397</v>
      </c>
      <c r="X172" s="34">
        <f t="shared" si="48"/>
        <v>51.143431343663707</v>
      </c>
      <c r="Y172" s="34">
        <f t="shared" si="49"/>
        <v>54.368121759780507</v>
      </c>
      <c r="AA172">
        <f t="shared" si="50"/>
        <v>0.45116139130982813</v>
      </c>
    </row>
    <row r="173" spans="1:27">
      <c r="A173" s="2">
        <v>41364</v>
      </c>
      <c r="B173" s="3">
        <v>5999.2511303710935</v>
      </c>
      <c r="C173" s="3">
        <v>12362.200073242188</v>
      </c>
      <c r="D173" s="4">
        <f t="shared" si="38"/>
        <v>48.528992370511702</v>
      </c>
      <c r="F173" s="2">
        <v>41364</v>
      </c>
      <c r="G173" s="3">
        <v>26776.691563606262</v>
      </c>
      <c r="H173" s="3">
        <v>860029.6510925293</v>
      </c>
      <c r="I173" s="51">
        <f t="shared" si="39"/>
        <v>3.1134614404969394</v>
      </c>
      <c r="K173" s="2">
        <v>41364</v>
      </c>
      <c r="L173" s="34">
        <v>22.288269406237113</v>
      </c>
      <c r="M173" s="34">
        <v>65.394531292128676</v>
      </c>
      <c r="N173" s="34">
        <v>12.317199301634215</v>
      </c>
      <c r="P173" s="49">
        <f t="shared" si="40"/>
        <v>48.528992370511702</v>
      </c>
      <c r="Q173" s="50">
        <f t="shared" si="41"/>
        <v>3.1134614404969394</v>
      </c>
      <c r="R173" s="50">
        <f t="shared" ref="R173:R208" si="51">AA173</f>
        <v>0.45899811106314109</v>
      </c>
      <c r="S173" s="49">
        <f t="shared" si="42"/>
        <v>12.317199301634215</v>
      </c>
      <c r="T173" s="49">
        <f t="shared" si="43"/>
        <v>22.288269406237113</v>
      </c>
      <c r="U173" s="34">
        <f t="shared" si="44"/>
        <v>52.826536802561627</v>
      </c>
      <c r="V173" s="48">
        <f t="shared" si="46"/>
        <v>45.607063798462605</v>
      </c>
      <c r="W173" s="34">
        <f t="shared" si="47"/>
        <v>47.488718290000634</v>
      </c>
      <c r="X173" s="34">
        <f t="shared" si="48"/>
        <v>49.436051649776289</v>
      </c>
      <c r="Y173" s="34">
        <f t="shared" si="49"/>
        <v>53.142954394345409</v>
      </c>
      <c r="Z173">
        <v>0.45899811106314109</v>
      </c>
      <c r="AA173">
        <f t="shared" si="50"/>
        <v>0.45899811106314109</v>
      </c>
    </row>
    <row r="174" spans="1:27">
      <c r="A174" s="2">
        <v>41394</v>
      </c>
      <c r="B174" s="3">
        <v>5999.2511303710935</v>
      </c>
      <c r="C174" s="3">
        <v>12362.200073242188</v>
      </c>
      <c r="D174" s="4">
        <f t="shared" si="38"/>
        <v>48.528992370511702</v>
      </c>
      <c r="F174" s="2">
        <v>41394</v>
      </c>
      <c r="G174" s="3">
        <v>27067.663578987122</v>
      </c>
      <c r="H174" s="3">
        <v>875575.5698928833</v>
      </c>
      <c r="I174" s="51">
        <f t="shared" si="39"/>
        <v>3.0914137522473979</v>
      </c>
      <c r="K174" s="2">
        <v>41394</v>
      </c>
      <c r="L174" s="34">
        <v>22.218965050881302</v>
      </c>
      <c r="M174" s="34">
        <v>65.335356036066642</v>
      </c>
      <c r="N174" s="34">
        <v>12.445678913052054</v>
      </c>
      <c r="P174" s="49">
        <f t="shared" si="40"/>
        <v>48.528992370511702</v>
      </c>
      <c r="Q174" s="50">
        <f t="shared" si="41"/>
        <v>3.0914137522473979</v>
      </c>
      <c r="R174" s="50">
        <f t="shared" si="51"/>
        <v>0.45899811106314109</v>
      </c>
      <c r="S174" s="49">
        <f t="shared" si="42"/>
        <v>12.445678913052054</v>
      </c>
      <c r="T174" s="49">
        <f t="shared" si="43"/>
        <v>22.218965050881302</v>
      </c>
      <c r="U174" s="34">
        <f t="shared" si="44"/>
        <v>52.935814387940816</v>
      </c>
      <c r="V174" s="48">
        <f t="shared" ref="V174:V208" si="52">$AB$213+$AC$213*Q174+$AD$213*S174+$AE$213*R174</f>
        <v>45.562758034356193</v>
      </c>
      <c r="W174" s="34">
        <f t="shared" ref="W174:W208" si="53">$AB$214+$AC$214*Q174+$AE$214*R174</f>
        <v>47.508372506255938</v>
      </c>
      <c r="X174" s="34">
        <f t="shared" ref="X174:X208" si="54">$AB$215+$AC$215*Q174+$AE$215*R174</f>
        <v>49.458779315090368</v>
      </c>
      <c r="Y174" s="34">
        <f t="shared" ref="Y174:Y208" si="55">$AB$216+$AC$216*Q174+$AE$216*R174</f>
        <v>53.170671675647242</v>
      </c>
      <c r="AA174">
        <f t="shared" ref="AA174:AA205" si="56">AVERAGE(Z172:Z174)</f>
        <v>0.45899811106314109</v>
      </c>
    </row>
    <row r="175" spans="1:27">
      <c r="A175" s="2">
        <v>41425</v>
      </c>
      <c r="B175" s="3">
        <v>6121.2591430664061</v>
      </c>
      <c r="C175" s="3">
        <v>12423.200073242188</v>
      </c>
      <c r="D175" s="4">
        <f t="shared" si="38"/>
        <v>49.272804969556361</v>
      </c>
      <c r="F175" s="2">
        <v>41425</v>
      </c>
      <c r="G175" s="3">
        <v>27177.663578987122</v>
      </c>
      <c r="H175" s="3">
        <v>886971.38982391357</v>
      </c>
      <c r="I175" s="51">
        <f t="shared" si="39"/>
        <v>3.0640969811193774</v>
      </c>
      <c r="K175" s="2">
        <v>41425</v>
      </c>
      <c r="L175" s="34">
        <v>22.575998860235881</v>
      </c>
      <c r="M175" s="34">
        <v>65.223561704943776</v>
      </c>
      <c r="N175" s="34">
        <v>12.200439434820339</v>
      </c>
      <c r="P175" s="49">
        <f t="shared" si="40"/>
        <v>49.272804969556361</v>
      </c>
      <c r="Q175" s="50">
        <f t="shared" si="41"/>
        <v>3.0640969811193774</v>
      </c>
      <c r="R175" s="50">
        <f t="shared" si="51"/>
        <v>0.45899811106314109</v>
      </c>
      <c r="S175" s="49">
        <f t="shared" si="42"/>
        <v>12.200439434820339</v>
      </c>
      <c r="T175" s="49">
        <f t="shared" si="43"/>
        <v>22.575998860235881</v>
      </c>
      <c r="U175" s="34">
        <f t="shared" si="44"/>
        <v>52.815885650909671</v>
      </c>
      <c r="V175" s="48">
        <f t="shared" si="52"/>
        <v>45.707974951855846</v>
      </c>
      <c r="W175" s="34">
        <f t="shared" si="53"/>
        <v>47.53272379973717</v>
      </c>
      <c r="X175" s="34">
        <f t="shared" si="54"/>
        <v>49.486938568098282</v>
      </c>
      <c r="Y175" s="34">
        <f t="shared" si="55"/>
        <v>53.20501299166385</v>
      </c>
      <c r="AA175">
        <f t="shared" si="56"/>
        <v>0.45899811106314109</v>
      </c>
    </row>
    <row r="176" spans="1:27">
      <c r="A176" s="2">
        <v>41455</v>
      </c>
      <c r="B176" s="3">
        <v>6121.2863793945317</v>
      </c>
      <c r="C176" s="3">
        <v>12423.300064086914</v>
      </c>
      <c r="D176" s="4">
        <f t="shared" si="38"/>
        <v>49.272627625648781</v>
      </c>
      <c r="F176" s="2">
        <v>41455</v>
      </c>
      <c r="G176" s="3">
        <v>27184.663578987122</v>
      </c>
      <c r="H176" s="3">
        <v>893177.23389434814</v>
      </c>
      <c r="I176" s="51">
        <f t="shared" si="39"/>
        <v>3.0435911874353407</v>
      </c>
      <c r="K176" s="2">
        <v>41455</v>
      </c>
      <c r="L176" s="34">
        <v>22.655728188048649</v>
      </c>
      <c r="M176" s="34">
        <v>65.290825750722021</v>
      </c>
      <c r="N176" s="34">
        <v>12.053446061229334</v>
      </c>
      <c r="P176" s="49">
        <f t="shared" si="40"/>
        <v>49.272627625648781</v>
      </c>
      <c r="Q176" s="50">
        <f t="shared" si="41"/>
        <v>3.0435911874353407</v>
      </c>
      <c r="R176" s="50">
        <f t="shared" si="51"/>
        <v>0.46438920805598743</v>
      </c>
      <c r="S176" s="49">
        <f t="shared" si="42"/>
        <v>12.053446061229334</v>
      </c>
      <c r="T176" s="49">
        <f t="shared" si="43"/>
        <v>22.655728188048649</v>
      </c>
      <c r="U176" s="34">
        <f t="shared" si="44"/>
        <v>52.74928106318545</v>
      </c>
      <c r="V176" s="48">
        <f t="shared" si="52"/>
        <v>44.273678990048552</v>
      </c>
      <c r="W176" s="34">
        <f t="shared" si="53"/>
        <v>46.379274513754353</v>
      </c>
      <c r="X176" s="34">
        <f t="shared" si="54"/>
        <v>48.476827212001083</v>
      </c>
      <c r="Y176" s="34">
        <f t="shared" si="55"/>
        <v>52.562730474807104</v>
      </c>
      <c r="Z176">
        <v>0.46438920805598743</v>
      </c>
      <c r="AA176">
        <f t="shared" si="56"/>
        <v>0.46438920805598743</v>
      </c>
    </row>
    <row r="177" spans="1:27">
      <c r="A177" s="2">
        <v>41486</v>
      </c>
      <c r="B177" s="3">
        <v>6121.2863793945317</v>
      </c>
      <c r="C177" s="3">
        <v>12423.300064086914</v>
      </c>
      <c r="D177" s="4">
        <f t="shared" si="38"/>
        <v>49.272627625648781</v>
      </c>
      <c r="F177" s="2">
        <v>41486</v>
      </c>
      <c r="G177" s="3">
        <v>27887.331685066223</v>
      </c>
      <c r="H177" s="3">
        <v>888421.29512023926</v>
      </c>
      <c r="I177" s="51">
        <f t="shared" si="39"/>
        <v>3.1389760509164679</v>
      </c>
      <c r="K177" s="2">
        <v>41486</v>
      </c>
      <c r="L177" s="34">
        <v>23.154328597740793</v>
      </c>
      <c r="M177" s="34">
        <v>65.0932489970874</v>
      </c>
      <c r="N177" s="34">
        <v>11.752422405171801</v>
      </c>
      <c r="P177" s="49">
        <f t="shared" si="40"/>
        <v>49.272627625648781</v>
      </c>
      <c r="Q177" s="50">
        <f t="shared" si="41"/>
        <v>3.1389760509164679</v>
      </c>
      <c r="R177" s="50">
        <f t="shared" si="51"/>
        <v>0.46438920805598743</v>
      </c>
      <c r="S177" s="49">
        <f t="shared" si="42"/>
        <v>11.752422405171801</v>
      </c>
      <c r="T177" s="49">
        <f t="shared" si="43"/>
        <v>23.154328597740793</v>
      </c>
      <c r="U177" s="34">
        <f t="shared" si="44"/>
        <v>52.437385780340918</v>
      </c>
      <c r="V177" s="48">
        <f t="shared" si="52"/>
        <v>44.339273890184558</v>
      </c>
      <c r="W177" s="34">
        <f t="shared" si="53"/>
        <v>46.294244522712944</v>
      </c>
      <c r="X177" s="34">
        <f t="shared" si="54"/>
        <v>48.378500565293749</v>
      </c>
      <c r="Y177" s="34">
        <f t="shared" si="55"/>
        <v>52.442817263811001</v>
      </c>
      <c r="AA177">
        <f t="shared" si="56"/>
        <v>0.46438920805598743</v>
      </c>
    </row>
    <row r="178" spans="1:27">
      <c r="A178" s="2">
        <v>41517</v>
      </c>
      <c r="B178" s="3">
        <v>6173.3828271484372</v>
      </c>
      <c r="C178" s="3">
        <v>12613.40007019043</v>
      </c>
      <c r="D178" s="4">
        <f t="shared" si="38"/>
        <v>48.943050983835441</v>
      </c>
      <c r="F178" s="2">
        <v>41517</v>
      </c>
      <c r="G178" s="3">
        <v>28087.331685066223</v>
      </c>
      <c r="H178" s="3">
        <v>883561.56134796143</v>
      </c>
      <c r="I178" s="51">
        <f t="shared" si="39"/>
        <v>3.1788765960139997</v>
      </c>
      <c r="K178" s="2">
        <v>41517</v>
      </c>
      <c r="L178" s="34">
        <v>23.046880787203005</v>
      </c>
      <c r="M178" s="34">
        <v>65.431562124408899</v>
      </c>
      <c r="N178" s="34">
        <v>11.521557088388096</v>
      </c>
      <c r="P178" s="49">
        <f t="shared" si="40"/>
        <v>48.943050983835441</v>
      </c>
      <c r="Q178" s="50">
        <f t="shared" si="41"/>
        <v>3.1788765960139997</v>
      </c>
      <c r="R178" s="50">
        <f t="shared" si="51"/>
        <v>0.46438920805598743</v>
      </c>
      <c r="S178" s="49">
        <f t="shared" si="42"/>
        <v>11.521557088388096</v>
      </c>
      <c r="T178" s="49">
        <f t="shared" si="43"/>
        <v>23.046880787203005</v>
      </c>
      <c r="U178" s="34">
        <f t="shared" si="44"/>
        <v>52.240663100337436</v>
      </c>
      <c r="V178" s="48">
        <f t="shared" si="52"/>
        <v>44.418639717360435</v>
      </c>
      <c r="W178" s="34">
        <f t="shared" si="53"/>
        <v>46.258675535471468</v>
      </c>
      <c r="X178" s="34">
        <f t="shared" si="54"/>
        <v>48.337369439682689</v>
      </c>
      <c r="Y178" s="34">
        <f t="shared" si="55"/>
        <v>52.392656239215235</v>
      </c>
      <c r="AA178">
        <f t="shared" si="56"/>
        <v>0.46438920805598743</v>
      </c>
    </row>
    <row r="179" spans="1:27">
      <c r="A179" s="2">
        <v>41547</v>
      </c>
      <c r="B179" s="3">
        <v>6164.99951171875</v>
      </c>
      <c r="C179" s="3">
        <v>12596.000076293945</v>
      </c>
      <c r="D179" s="4">
        <f t="shared" si="38"/>
        <v>48.944105068095908</v>
      </c>
      <c r="F179" s="2">
        <v>41547</v>
      </c>
      <c r="G179" s="3">
        <v>25985.531697273254</v>
      </c>
      <c r="H179" s="3">
        <v>871374.75817871094</v>
      </c>
      <c r="I179" s="51">
        <f t="shared" si="39"/>
        <v>2.9821304155730273</v>
      </c>
      <c r="K179" s="2">
        <v>41547</v>
      </c>
      <c r="L179" s="34">
        <v>22.448126466254447</v>
      </c>
      <c r="M179" s="34">
        <v>66.206917816992188</v>
      </c>
      <c r="N179" s="34">
        <v>11.344955716753374</v>
      </c>
      <c r="P179" s="49">
        <f t="shared" si="40"/>
        <v>48.944105068095908</v>
      </c>
      <c r="Q179" s="50">
        <f t="shared" si="41"/>
        <v>2.9821304155730273</v>
      </c>
      <c r="R179" s="50">
        <f t="shared" si="51"/>
        <v>0.46858997440553035</v>
      </c>
      <c r="S179" s="49">
        <f t="shared" si="42"/>
        <v>11.344955716753374</v>
      </c>
      <c r="T179" s="49">
        <f t="shared" si="43"/>
        <v>22.448126466254447</v>
      </c>
      <c r="U179" s="34">
        <f t="shared" si="44"/>
        <v>52.380509621653687</v>
      </c>
      <c r="V179" s="48">
        <f t="shared" si="52"/>
        <v>43.48970570087846</v>
      </c>
      <c r="W179" s="34">
        <f t="shared" si="53"/>
        <v>45.521046818493701</v>
      </c>
      <c r="X179" s="34">
        <f t="shared" si="54"/>
        <v>47.736629331118593</v>
      </c>
      <c r="Y179" s="34">
        <f t="shared" si="55"/>
        <v>52.119439601262719</v>
      </c>
      <c r="Z179">
        <v>0.46858997440553035</v>
      </c>
      <c r="AA179">
        <f t="shared" si="56"/>
        <v>0.46858997440553035</v>
      </c>
    </row>
    <row r="180" spans="1:27">
      <c r="A180" s="2">
        <v>41578</v>
      </c>
      <c r="B180" s="3">
        <v>6284.8974121093752</v>
      </c>
      <c r="C180" s="3">
        <v>12864.300064086914</v>
      </c>
      <c r="D180" s="4">
        <f t="shared" si="38"/>
        <v>48.855339045260884</v>
      </c>
      <c r="F180" s="2">
        <v>41578</v>
      </c>
      <c r="G180" s="3">
        <v>25660.531697273254</v>
      </c>
      <c r="H180" s="3">
        <v>870369.07243347168</v>
      </c>
      <c r="I180" s="51">
        <f t="shared" si="39"/>
        <v>2.9482356979354489</v>
      </c>
      <c r="K180" s="2">
        <v>41578</v>
      </c>
      <c r="L180" s="34">
        <v>22.361662357804711</v>
      </c>
      <c r="M180" s="34">
        <v>66.53736715996618</v>
      </c>
      <c r="N180" s="34">
        <v>11.100970482229096</v>
      </c>
      <c r="P180" s="49">
        <f t="shared" si="40"/>
        <v>48.855339045260884</v>
      </c>
      <c r="Q180" s="50">
        <f t="shared" si="41"/>
        <v>2.9482356979354489</v>
      </c>
      <c r="R180" s="50">
        <f t="shared" si="51"/>
        <v>0.46858997440553035</v>
      </c>
      <c r="S180" s="49">
        <f t="shared" si="42"/>
        <v>11.100970482229096</v>
      </c>
      <c r="T180" s="49">
        <f t="shared" si="43"/>
        <v>22.361662357804711</v>
      </c>
      <c r="U180" s="34">
        <f t="shared" si="44"/>
        <v>52.26977590333415</v>
      </c>
      <c r="V180" s="48">
        <f t="shared" si="52"/>
        <v>43.640050231156266</v>
      </c>
      <c r="W180" s="34">
        <f t="shared" si="53"/>
        <v>45.551261964082741</v>
      </c>
      <c r="X180" s="34">
        <f t="shared" si="54"/>
        <v>47.771569402370602</v>
      </c>
      <c r="Y180" s="34">
        <f t="shared" si="55"/>
        <v>52.162050391689995</v>
      </c>
      <c r="AA180">
        <f t="shared" si="56"/>
        <v>0.46858997440553035</v>
      </c>
    </row>
    <row r="181" spans="1:27">
      <c r="A181" s="2">
        <v>41608</v>
      </c>
      <c r="B181" s="3">
        <v>3246.265380859375</v>
      </c>
      <c r="C181" s="3">
        <v>7356.0999755859375</v>
      </c>
      <c r="D181" s="4">
        <f t="shared" si="38"/>
        <v>44.130250970396837</v>
      </c>
      <c r="F181" s="2">
        <v>41608</v>
      </c>
      <c r="G181" s="3">
        <v>19046.127685546875</v>
      </c>
      <c r="H181" s="3">
        <v>879553.72938537598</v>
      </c>
      <c r="I181" s="51">
        <f t="shared" si="39"/>
        <v>2.1654308371651307</v>
      </c>
      <c r="K181" s="2">
        <v>41608</v>
      </c>
      <c r="L181" s="34">
        <v>21.954572621282718</v>
      </c>
      <c r="M181" s="34">
        <v>67.011483541200079</v>
      </c>
      <c r="N181" s="34">
        <v>11.033943837517208</v>
      </c>
      <c r="P181" s="49">
        <f t="shared" si="40"/>
        <v>44.130250970396837</v>
      </c>
      <c r="Q181" s="50">
        <f t="shared" si="41"/>
        <v>2.1654308371651307</v>
      </c>
      <c r="R181" s="50">
        <f t="shared" si="51"/>
        <v>0.46858997440553035</v>
      </c>
      <c r="S181" s="49">
        <f t="shared" si="42"/>
        <v>11.033943837517208</v>
      </c>
      <c r="T181" s="49">
        <f t="shared" si="43"/>
        <v>21.954572621282718</v>
      </c>
      <c r="U181" s="34">
        <f t="shared" si="44"/>
        <v>53.227476884706768</v>
      </c>
      <c r="V181" s="48">
        <f t="shared" si="52"/>
        <v>44.357279020676145</v>
      </c>
      <c r="W181" s="34">
        <f t="shared" si="53"/>
        <v>46.249086418291157</v>
      </c>
      <c r="X181" s="34">
        <f t="shared" si="54"/>
        <v>48.578516900921954</v>
      </c>
      <c r="Y181" s="34">
        <f t="shared" si="55"/>
        <v>53.146154588231617</v>
      </c>
      <c r="AA181">
        <f t="shared" si="56"/>
        <v>0.46858997440553035</v>
      </c>
    </row>
    <row r="182" spans="1:27">
      <c r="A182" s="2">
        <v>41639</v>
      </c>
      <c r="B182" s="3">
        <v>2902.1658496093751</v>
      </c>
      <c r="C182" s="3">
        <v>6782.0999755859375</v>
      </c>
      <c r="D182" s="4">
        <f t="shared" si="38"/>
        <v>42.7915521749389</v>
      </c>
      <c r="F182" s="2">
        <v>41639</v>
      </c>
      <c r="G182" s="3">
        <v>18227.154144287109</v>
      </c>
      <c r="H182" s="3">
        <v>874094.86149597168</v>
      </c>
      <c r="I182" s="51">
        <f t="shared" si="39"/>
        <v>2.085260415910946</v>
      </c>
      <c r="K182" s="2">
        <v>41639</v>
      </c>
      <c r="L182" s="34">
        <v>21.943144999591016</v>
      </c>
      <c r="M182" s="34">
        <v>66.978054528216319</v>
      </c>
      <c r="N182" s="34">
        <v>11.078800472192672</v>
      </c>
      <c r="P182" s="49">
        <f t="shared" si="40"/>
        <v>42.7915521749389</v>
      </c>
      <c r="Q182" s="50">
        <f t="shared" si="41"/>
        <v>2.085260415910946</v>
      </c>
      <c r="R182" s="50">
        <f t="shared" si="51"/>
        <v>0.47577882461840748</v>
      </c>
      <c r="S182" s="49">
        <f t="shared" si="42"/>
        <v>11.078800472192672</v>
      </c>
      <c r="T182" s="49">
        <f t="shared" si="43"/>
        <v>21.943144999591016</v>
      </c>
      <c r="U182" s="34">
        <f t="shared" si="44"/>
        <v>53.358211906815455</v>
      </c>
      <c r="V182" s="48">
        <f t="shared" si="52"/>
        <v>42.371673283910411</v>
      </c>
      <c r="W182" s="34">
        <f t="shared" si="53"/>
        <v>44.758091622572152</v>
      </c>
      <c r="X182" s="34">
        <f t="shared" si="54"/>
        <v>47.286022546098096</v>
      </c>
      <c r="Y182" s="34">
        <f t="shared" si="55"/>
        <v>52.356103072596419</v>
      </c>
      <c r="Z182">
        <v>0.47577882461840748</v>
      </c>
      <c r="AA182">
        <f t="shared" si="56"/>
        <v>0.47577882461840748</v>
      </c>
    </row>
    <row r="183" spans="1:27">
      <c r="A183" s="2">
        <v>41670</v>
      </c>
      <c r="B183" s="3">
        <v>2829.9309326171874</v>
      </c>
      <c r="C183" s="3">
        <v>6532.0999755859375</v>
      </c>
      <c r="D183" s="4">
        <f t="shared" si="38"/>
        <v>43.32344794467631</v>
      </c>
      <c r="F183" s="2">
        <v>41670</v>
      </c>
      <c r="G183" s="3">
        <v>17051.154144287109</v>
      </c>
      <c r="H183" s="3">
        <v>876463.96446228027</v>
      </c>
      <c r="I183" s="51">
        <f t="shared" si="39"/>
        <v>1.945448396700276</v>
      </c>
      <c r="K183" s="2">
        <v>41670</v>
      </c>
      <c r="L183" s="34">
        <v>21.612796298763428</v>
      </c>
      <c r="M183" s="34">
        <v>67.393074762156118</v>
      </c>
      <c r="N183" s="34">
        <v>10.994128939080451</v>
      </c>
      <c r="P183" s="49">
        <f t="shared" si="40"/>
        <v>43.32344794467631</v>
      </c>
      <c r="Q183" s="50">
        <f t="shared" si="41"/>
        <v>1.945448396700276</v>
      </c>
      <c r="R183" s="50">
        <f t="shared" si="51"/>
        <v>0.47577882461840748</v>
      </c>
      <c r="S183" s="49">
        <f t="shared" si="42"/>
        <v>10.994128939080451</v>
      </c>
      <c r="T183" s="49">
        <f t="shared" si="43"/>
        <v>21.612796298763428</v>
      </c>
      <c r="U183" s="34">
        <f t="shared" si="44"/>
        <v>53.483363679424578</v>
      </c>
      <c r="V183" s="48">
        <f t="shared" si="52"/>
        <v>42.535745667202661</v>
      </c>
      <c r="W183" s="34">
        <f t="shared" si="53"/>
        <v>44.882725807778229</v>
      </c>
      <c r="X183" s="34">
        <f t="shared" si="54"/>
        <v>47.430146535132153</v>
      </c>
      <c r="Y183" s="34">
        <f t="shared" si="55"/>
        <v>52.531867942907489</v>
      </c>
      <c r="AA183">
        <f t="shared" si="56"/>
        <v>0.47577882461840748</v>
      </c>
    </row>
    <row r="184" spans="1:27">
      <c r="A184" s="2">
        <v>41698</v>
      </c>
      <c r="B184" s="3">
        <v>2644.3405419921874</v>
      </c>
      <c r="C184" s="3">
        <v>5960.5999755859375</v>
      </c>
      <c r="D184" s="4">
        <f t="shared" si="38"/>
        <v>44.363663940260381</v>
      </c>
      <c r="F184" s="2">
        <v>41698</v>
      </c>
      <c r="G184" s="3">
        <v>15367.393142700195</v>
      </c>
      <c r="H184" s="3">
        <v>886993.62915802002</v>
      </c>
      <c r="I184" s="51">
        <f t="shared" si="39"/>
        <v>1.7325257631543209</v>
      </c>
      <c r="K184" s="2">
        <v>41698</v>
      </c>
      <c r="L184" s="34">
        <v>21.630234788658687</v>
      </c>
      <c r="M184" s="34">
        <v>67.270542429708868</v>
      </c>
      <c r="N184" s="34">
        <v>11.099222781632445</v>
      </c>
      <c r="P184" s="49">
        <f t="shared" si="40"/>
        <v>44.363663940260381</v>
      </c>
      <c r="Q184" s="50">
        <f t="shared" si="41"/>
        <v>1.7325257631543209</v>
      </c>
      <c r="R184" s="50">
        <f t="shared" si="51"/>
        <v>0.47577882461840748</v>
      </c>
      <c r="S184" s="49">
        <f t="shared" si="42"/>
        <v>11.099222781632445</v>
      </c>
      <c r="T184" s="49">
        <f t="shared" si="43"/>
        <v>21.630234788658687</v>
      </c>
      <c r="U184" s="34">
        <f t="shared" si="44"/>
        <v>53.821715945453988</v>
      </c>
      <c r="V184" s="48">
        <f t="shared" si="52"/>
        <v>42.669809723618812</v>
      </c>
      <c r="W184" s="34">
        <f t="shared" si="53"/>
        <v>45.072533802067625</v>
      </c>
      <c r="X184" s="34">
        <f t="shared" si="54"/>
        <v>47.64963595725429</v>
      </c>
      <c r="Y184" s="34">
        <f t="shared" si="55"/>
        <v>52.79954392157358</v>
      </c>
      <c r="AA184">
        <f t="shared" si="56"/>
        <v>0.47577882461840748</v>
      </c>
    </row>
    <row r="185" spans="1:27">
      <c r="A185" s="2">
        <v>41729</v>
      </c>
      <c r="B185" s="3">
        <v>2754.3405419921874</v>
      </c>
      <c r="C185" s="3">
        <v>6160.5999755859375</v>
      </c>
      <c r="D185" s="4">
        <f t="shared" si="38"/>
        <v>44.708965894676858</v>
      </c>
      <c r="F185" s="2">
        <v>41729</v>
      </c>
      <c r="G185" s="3">
        <v>15702.393142700195</v>
      </c>
      <c r="H185" s="3">
        <v>928197.04721832275</v>
      </c>
      <c r="I185" s="51">
        <f t="shared" si="39"/>
        <v>1.6917090169332127</v>
      </c>
      <c r="K185" s="2">
        <v>41729</v>
      </c>
      <c r="L185" s="34">
        <v>21.694392861323163</v>
      </c>
      <c r="M185" s="34">
        <v>66.793816822731529</v>
      </c>
      <c r="N185" s="34">
        <v>11.511790315945316</v>
      </c>
      <c r="P185" s="49">
        <f t="shared" si="40"/>
        <v>44.708965894676858</v>
      </c>
      <c r="Q185" s="50">
        <f t="shared" si="41"/>
        <v>1.6917090169332127</v>
      </c>
      <c r="R185" s="50">
        <f t="shared" si="51"/>
        <v>0.48029756501345711</v>
      </c>
      <c r="S185" s="49">
        <f t="shared" si="42"/>
        <v>11.511790315945316</v>
      </c>
      <c r="T185" s="49">
        <f t="shared" si="43"/>
        <v>21.694392861323163</v>
      </c>
      <c r="U185" s="34">
        <f t="shared" si="44"/>
        <v>54.134321844818487</v>
      </c>
      <c r="V185" s="48">
        <f t="shared" si="52"/>
        <v>41.223147418567521</v>
      </c>
      <c r="W185" s="34">
        <f t="shared" si="53"/>
        <v>44.126793044172857</v>
      </c>
      <c r="X185" s="34">
        <f t="shared" si="54"/>
        <v>46.82733289776084</v>
      </c>
      <c r="Y185" s="34">
        <f t="shared" si="55"/>
        <v>52.290897236131883</v>
      </c>
      <c r="Z185">
        <v>0.48029756501345711</v>
      </c>
      <c r="AA185">
        <f t="shared" si="56"/>
        <v>0.48029756501345711</v>
      </c>
    </row>
    <row r="186" spans="1:27">
      <c r="A186" s="2">
        <v>41759</v>
      </c>
      <c r="B186" s="3">
        <v>2808.9643395996095</v>
      </c>
      <c r="C186" s="3">
        <v>6160.0999755859375</v>
      </c>
      <c r="D186" s="4">
        <f t="shared" si="38"/>
        <v>45.599330379900628</v>
      </c>
      <c r="F186" s="2">
        <v>41759</v>
      </c>
      <c r="G186" s="3">
        <v>29266.096908569336</v>
      </c>
      <c r="H186" s="3">
        <v>933457.44443511963</v>
      </c>
      <c r="I186" s="51">
        <f t="shared" si="39"/>
        <v>3.1352363284519811</v>
      </c>
      <c r="K186" s="2">
        <v>41759</v>
      </c>
      <c r="L186" s="34">
        <v>21.230164282331991</v>
      </c>
      <c r="M186" s="34">
        <v>67.283748013146919</v>
      </c>
      <c r="N186" s="34">
        <v>11.486087704521095</v>
      </c>
      <c r="P186" s="49">
        <f t="shared" si="40"/>
        <v>45.599330379900628</v>
      </c>
      <c r="Q186" s="50">
        <f t="shared" si="41"/>
        <v>3.1352363284519811</v>
      </c>
      <c r="R186" s="50">
        <f t="shared" si="51"/>
        <v>0.48029756501345711</v>
      </c>
      <c r="S186" s="49">
        <f t="shared" si="42"/>
        <v>11.486087704521095</v>
      </c>
      <c r="T186" s="49">
        <f t="shared" si="43"/>
        <v>21.230164282331991</v>
      </c>
      <c r="U186" s="34">
        <f t="shared" si="44"/>
        <v>52.274019969126087</v>
      </c>
      <c r="V186" s="48">
        <f t="shared" si="52"/>
        <v>39.974421137706031</v>
      </c>
      <c r="W186" s="34">
        <f t="shared" si="53"/>
        <v>42.839973418009251</v>
      </c>
      <c r="X186" s="34">
        <f t="shared" si="54"/>
        <v>45.339285478159553</v>
      </c>
      <c r="Y186" s="34">
        <f t="shared" si="55"/>
        <v>50.476164911028363</v>
      </c>
      <c r="AA186">
        <f t="shared" si="56"/>
        <v>0.48029756501345711</v>
      </c>
    </row>
    <row r="187" spans="1:27">
      <c r="A187" s="2">
        <v>41790</v>
      </c>
      <c r="B187" s="3">
        <v>2495.2143395996095</v>
      </c>
      <c r="C187" s="3">
        <v>5660.0999755859375</v>
      </c>
      <c r="D187" s="4">
        <f t="shared" si="38"/>
        <v>44.084280319470913</v>
      </c>
      <c r="F187" s="2">
        <v>41790</v>
      </c>
      <c r="G187" s="3">
        <v>28898.173904418945</v>
      </c>
      <c r="H187" s="3">
        <v>901422.02599334717</v>
      </c>
      <c r="I187" s="51">
        <f t="shared" si="39"/>
        <v>3.2058428872507072</v>
      </c>
      <c r="K187" s="2">
        <v>41790</v>
      </c>
      <c r="L187" s="34">
        <v>21.098339403415032</v>
      </c>
      <c r="M187" s="34">
        <v>67.677205599968715</v>
      </c>
      <c r="N187" s="34">
        <v>11.224454996616252</v>
      </c>
      <c r="P187" s="49">
        <f t="shared" si="40"/>
        <v>44.084280319470913</v>
      </c>
      <c r="Q187" s="50">
        <f t="shared" si="41"/>
        <v>3.2058428872507072</v>
      </c>
      <c r="R187" s="50">
        <f t="shared" si="51"/>
        <v>0.48029756501345711</v>
      </c>
      <c r="S187" s="49">
        <f t="shared" si="42"/>
        <v>11.224454996616252</v>
      </c>
      <c r="T187" s="49">
        <f t="shared" si="43"/>
        <v>21.098339403415032</v>
      </c>
      <c r="U187" s="34">
        <f t="shared" si="44"/>
        <v>52.018646852059383</v>
      </c>
      <c r="V187" s="48">
        <f t="shared" si="52"/>
        <v>40.042178009340802</v>
      </c>
      <c r="W187" s="34">
        <f t="shared" si="53"/>
        <v>42.777031827037561</v>
      </c>
      <c r="X187" s="34">
        <f t="shared" si="54"/>
        <v>45.26650132867448</v>
      </c>
      <c r="Y187" s="34">
        <f t="shared" si="55"/>
        <v>50.387401779500522</v>
      </c>
      <c r="AA187">
        <f t="shared" si="56"/>
        <v>0.48029756501345711</v>
      </c>
    </row>
    <row r="188" spans="1:27">
      <c r="A188" s="2">
        <v>41820</v>
      </c>
      <c r="B188" s="3">
        <v>2495.2143395996095</v>
      </c>
      <c r="C188" s="3">
        <v>5660.0999755859375</v>
      </c>
      <c r="D188" s="4">
        <f t="shared" si="38"/>
        <v>44.084280319470913</v>
      </c>
      <c r="F188" s="2">
        <v>41820</v>
      </c>
      <c r="G188" s="3">
        <v>29442.556900024414</v>
      </c>
      <c r="H188" s="3">
        <v>895322.41926574707</v>
      </c>
      <c r="I188" s="51">
        <f t="shared" si="39"/>
        <v>3.288486501228264</v>
      </c>
      <c r="K188" s="2">
        <v>41820</v>
      </c>
      <c r="L188" s="34">
        <v>20.865570587739739</v>
      </c>
      <c r="M188" s="34">
        <v>67.653285732668877</v>
      </c>
      <c r="N188" s="34">
        <v>11.481143679591387</v>
      </c>
      <c r="P188" s="49">
        <f t="shared" si="40"/>
        <v>44.084280319470913</v>
      </c>
      <c r="Q188" s="50">
        <f t="shared" si="41"/>
        <v>3.288486501228264</v>
      </c>
      <c r="R188" s="50">
        <f t="shared" si="51"/>
        <v>0.48096364872488029</v>
      </c>
      <c r="S188" s="49">
        <f t="shared" si="42"/>
        <v>11.481143679591387</v>
      </c>
      <c r="T188" s="49">
        <f t="shared" si="43"/>
        <v>20.865570587739739</v>
      </c>
      <c r="U188" s="34">
        <f t="shared" si="44"/>
        <v>52.07512487871724</v>
      </c>
      <c r="V188" s="48">
        <f t="shared" si="52"/>
        <v>39.654536688381143</v>
      </c>
      <c r="W188" s="34">
        <f t="shared" si="53"/>
        <v>42.558589819879089</v>
      </c>
      <c r="X188" s="34">
        <f t="shared" si="54"/>
        <v>45.05389538567465</v>
      </c>
      <c r="Y188" s="34">
        <f t="shared" si="55"/>
        <v>50.200965566323163</v>
      </c>
      <c r="Z188">
        <v>0.48096364872488029</v>
      </c>
      <c r="AA188">
        <f t="shared" si="56"/>
        <v>0.48096364872488029</v>
      </c>
    </row>
    <row r="189" spans="1:27">
      <c r="A189" s="2">
        <v>41851</v>
      </c>
      <c r="B189" s="3">
        <v>2379.5558044433592</v>
      </c>
      <c r="C189" s="3">
        <v>5410.0999755859375</v>
      </c>
      <c r="D189" s="4">
        <f t="shared" si="38"/>
        <v>43.983582839162651</v>
      </c>
      <c r="F189" s="2">
        <v>41851</v>
      </c>
      <c r="G189" s="3">
        <v>30303.894912719727</v>
      </c>
      <c r="H189" s="3">
        <v>903911.51126861572</v>
      </c>
      <c r="I189" s="51">
        <f t="shared" si="39"/>
        <v>3.3525289295396865</v>
      </c>
      <c r="K189" s="2">
        <v>41851</v>
      </c>
      <c r="L189" s="34">
        <v>21.086847376522417</v>
      </c>
      <c r="M189" s="34">
        <v>67.969328808857739</v>
      </c>
      <c r="N189" s="34">
        <v>10.943823814619842</v>
      </c>
      <c r="P189" s="49">
        <f t="shared" si="40"/>
        <v>43.983582839162651</v>
      </c>
      <c r="Q189" s="50">
        <f t="shared" si="41"/>
        <v>3.3525289295396865</v>
      </c>
      <c r="R189" s="50">
        <f t="shared" si="51"/>
        <v>0.48096364872488029</v>
      </c>
      <c r="S189" s="49">
        <f t="shared" si="42"/>
        <v>10.943823814619842</v>
      </c>
      <c r="T189" s="49">
        <f t="shared" si="43"/>
        <v>21.086847376522417</v>
      </c>
      <c r="U189" s="34">
        <f t="shared" si="44"/>
        <v>51.654089650201826</v>
      </c>
      <c r="V189" s="48">
        <f t="shared" si="52"/>
        <v>39.864441203911383</v>
      </c>
      <c r="W189" s="34">
        <f t="shared" si="53"/>
        <v>42.501499764844667</v>
      </c>
      <c r="X189" s="34">
        <f t="shared" si="54"/>
        <v>44.987877812308795</v>
      </c>
      <c r="Y189" s="34">
        <f t="shared" si="55"/>
        <v>50.120454540374794</v>
      </c>
      <c r="AA189">
        <f t="shared" si="56"/>
        <v>0.48096364872488029</v>
      </c>
    </row>
    <row r="190" spans="1:27">
      <c r="A190" s="2">
        <v>41882</v>
      </c>
      <c r="B190" s="3">
        <v>2392.0558044433592</v>
      </c>
      <c r="C190" s="3">
        <v>5660.0999755859375</v>
      </c>
      <c r="D190" s="4">
        <f t="shared" si="38"/>
        <v>42.261723551901255</v>
      </c>
      <c r="F190" s="2">
        <v>41882</v>
      </c>
      <c r="G190" s="3">
        <v>29256.608901977539</v>
      </c>
      <c r="H190" s="3">
        <v>919695.06825256348</v>
      </c>
      <c r="I190" s="51">
        <f t="shared" si="39"/>
        <v>3.1811205596182659</v>
      </c>
      <c r="K190" s="2">
        <v>41882</v>
      </c>
      <c r="L190" s="34">
        <v>20.957496390812949</v>
      </c>
      <c r="M190" s="34">
        <v>68.040554141395518</v>
      </c>
      <c r="N190" s="34">
        <v>11.001949467791533</v>
      </c>
      <c r="P190" s="49">
        <f t="shared" si="40"/>
        <v>42.261723551901255</v>
      </c>
      <c r="Q190" s="50">
        <f t="shared" si="41"/>
        <v>3.1811205596182659</v>
      </c>
      <c r="R190" s="50">
        <f t="shared" si="51"/>
        <v>0.48096364872488029</v>
      </c>
      <c r="S190" s="49">
        <f t="shared" si="42"/>
        <v>11.001949467791533</v>
      </c>
      <c r="T190" s="49">
        <f t="shared" si="43"/>
        <v>20.957496390812949</v>
      </c>
      <c r="U190" s="34">
        <f t="shared" si="44"/>
        <v>51.909756234538968</v>
      </c>
      <c r="V190" s="48">
        <f t="shared" si="52"/>
        <v>39.985467625519306</v>
      </c>
      <c r="W190" s="34">
        <f t="shared" si="53"/>
        <v>42.654300236816013</v>
      </c>
      <c r="X190" s="34">
        <f t="shared" si="54"/>
        <v>45.164572621284236</v>
      </c>
      <c r="Y190" s="34">
        <f t="shared" si="55"/>
        <v>50.335940806001759</v>
      </c>
      <c r="AA190">
        <f t="shared" si="56"/>
        <v>0.48096364872488029</v>
      </c>
    </row>
    <row r="191" spans="1:27">
      <c r="A191" s="2">
        <v>41912</v>
      </c>
      <c r="B191" s="3">
        <v>3348.9715563964842</v>
      </c>
      <c r="C191" s="3">
        <v>8560.0999755859375</v>
      </c>
      <c r="D191" s="4">
        <f t="shared" si="38"/>
        <v>39.123042557306668</v>
      </c>
      <c r="F191" s="2">
        <v>41912</v>
      </c>
      <c r="G191" s="3">
        <v>32443.000900268555</v>
      </c>
      <c r="H191" s="3">
        <v>933244.17308044434</v>
      </c>
      <c r="I191" s="51">
        <f t="shared" si="39"/>
        <v>3.4763679041446331</v>
      </c>
      <c r="K191" s="2">
        <v>41912</v>
      </c>
      <c r="L191" s="34">
        <v>21.059147748814844</v>
      </c>
      <c r="M191" s="34">
        <v>69.687249014821049</v>
      </c>
      <c r="N191" s="34">
        <v>9.2536032363641034</v>
      </c>
      <c r="P191" s="49">
        <f t="shared" si="40"/>
        <v>39.123042557306668</v>
      </c>
      <c r="Q191" s="50">
        <f t="shared" si="41"/>
        <v>3.4763679041446331</v>
      </c>
      <c r="R191" s="50">
        <f t="shared" si="51"/>
        <v>0.47995173315448225</v>
      </c>
      <c r="S191" s="49">
        <f t="shared" si="42"/>
        <v>9.2536032363641034</v>
      </c>
      <c r="T191" s="49">
        <f t="shared" si="43"/>
        <v>21.059147748814844</v>
      </c>
      <c r="U191" s="34">
        <f t="shared" si="44"/>
        <v>50.428812858556512</v>
      </c>
      <c r="V191" s="48">
        <f t="shared" si="52"/>
        <v>40.878787972159358</v>
      </c>
      <c r="W191" s="34">
        <f t="shared" si="53"/>
        <v>42.611039589408392</v>
      </c>
      <c r="X191" s="34">
        <f t="shared" si="54"/>
        <v>45.053786315420609</v>
      </c>
      <c r="Y191" s="34">
        <f t="shared" si="55"/>
        <v>50.090166156141343</v>
      </c>
      <c r="Z191">
        <v>0.47995173315448225</v>
      </c>
      <c r="AA191">
        <f t="shared" si="56"/>
        <v>0.47995173315448225</v>
      </c>
    </row>
    <row r="192" spans="1:27">
      <c r="A192" s="2">
        <v>41943</v>
      </c>
      <c r="B192" s="3">
        <v>3361.4715563964842</v>
      </c>
      <c r="C192" s="3">
        <v>8810.0999755859375</v>
      </c>
      <c r="D192" s="4">
        <f t="shared" si="38"/>
        <v>38.154749273125262</v>
      </c>
      <c r="F192" s="2">
        <v>41943</v>
      </c>
      <c r="G192" s="3">
        <v>32948.396072387695</v>
      </c>
      <c r="H192" s="3">
        <v>956400.66522979736</v>
      </c>
      <c r="I192" s="51">
        <f t="shared" si="39"/>
        <v>3.445041107794617</v>
      </c>
      <c r="K192" s="2">
        <v>41943</v>
      </c>
      <c r="L192" s="34">
        <v>20.98307643039993</v>
      </c>
      <c r="M192" s="34">
        <v>68.439590515189437</v>
      </c>
      <c r="N192" s="34">
        <v>10.577333054410627</v>
      </c>
      <c r="P192" s="49">
        <f t="shared" si="40"/>
        <v>38.154749273125262</v>
      </c>
      <c r="Q192" s="50">
        <f t="shared" si="41"/>
        <v>3.445041107794617</v>
      </c>
      <c r="R192" s="50">
        <f t="shared" si="51"/>
        <v>0.47995173315448225</v>
      </c>
      <c r="S192" s="49">
        <f t="shared" si="42"/>
        <v>10.577333054410627</v>
      </c>
      <c r="T192" s="49">
        <f t="shared" si="43"/>
        <v>20.98307643039993</v>
      </c>
      <c r="U192" s="34">
        <f t="shared" si="44"/>
        <v>51.304533271547143</v>
      </c>
      <c r="V192" s="48">
        <f t="shared" si="52"/>
        <v>40.251174597515472</v>
      </c>
      <c r="W192" s="34">
        <f t="shared" si="53"/>
        <v>42.638965584328162</v>
      </c>
      <c r="X192" s="34">
        <f t="shared" si="54"/>
        <v>45.086079267622523</v>
      </c>
      <c r="Y192" s="34">
        <f t="shared" si="55"/>
        <v>50.129548680825629</v>
      </c>
      <c r="AA192">
        <f t="shared" si="56"/>
        <v>0.47995173315448225</v>
      </c>
    </row>
    <row r="193" spans="1:28">
      <c r="A193" s="2">
        <v>41973</v>
      </c>
      <c r="B193" s="3">
        <v>3073.7870825195314</v>
      </c>
      <c r="C193" s="3">
        <v>8084.0999755859375</v>
      </c>
      <c r="D193" s="4">
        <f t="shared" si="38"/>
        <v>38.02262579387191</v>
      </c>
      <c r="F193" s="2">
        <v>41973</v>
      </c>
      <c r="G193" s="3">
        <v>32497.396072387695</v>
      </c>
      <c r="H193" s="3">
        <v>953871.69605255127</v>
      </c>
      <c r="I193" s="51">
        <f t="shared" si="39"/>
        <v>3.4068938418943642</v>
      </c>
      <c r="K193" s="2">
        <v>41973</v>
      </c>
      <c r="L193" s="34">
        <v>20.890780763291144</v>
      </c>
      <c r="M193" s="34">
        <v>68.749989980013453</v>
      </c>
      <c r="N193" s="34">
        <v>10.359229256695405</v>
      </c>
      <c r="P193" s="49">
        <f t="shared" si="40"/>
        <v>38.02262579387191</v>
      </c>
      <c r="Q193" s="50">
        <f t="shared" si="41"/>
        <v>3.4068938418943642</v>
      </c>
      <c r="R193" s="50">
        <f t="shared" si="51"/>
        <v>0.47995173315448225</v>
      </c>
      <c r="S193" s="49">
        <f t="shared" si="42"/>
        <v>10.359229256695405</v>
      </c>
      <c r="T193" s="49">
        <f t="shared" si="43"/>
        <v>20.890780763291144</v>
      </c>
      <c r="U193" s="34">
        <f t="shared" si="44"/>
        <v>51.215571639313183</v>
      </c>
      <c r="V193" s="48">
        <f t="shared" si="52"/>
        <v>40.392428994276088</v>
      </c>
      <c r="W193" s="34">
        <f t="shared" si="53"/>
        <v>42.672971626370611</v>
      </c>
      <c r="X193" s="34">
        <f t="shared" si="54"/>
        <v>45.125403040809715</v>
      </c>
      <c r="Y193" s="34">
        <f t="shared" si="55"/>
        <v>50.177505568091355</v>
      </c>
      <c r="AA193">
        <f t="shared" si="56"/>
        <v>0.47995173315448225</v>
      </c>
    </row>
    <row r="194" spans="1:28">
      <c r="A194" s="8">
        <v>42004</v>
      </c>
      <c r="B194" s="9">
        <v>1311.8608520507812</v>
      </c>
      <c r="C194" s="9">
        <v>4388</v>
      </c>
      <c r="D194" s="10">
        <f t="shared" si="38"/>
        <v>29.896555425040596</v>
      </c>
      <c r="F194" s="2">
        <v>42004</v>
      </c>
      <c r="G194" s="3">
        <v>28237.357116699219</v>
      </c>
      <c r="H194" s="3">
        <v>956310.3779296875</v>
      </c>
      <c r="I194" s="51">
        <f t="shared" si="39"/>
        <v>2.9527397974944245</v>
      </c>
      <c r="K194" s="2">
        <v>42004</v>
      </c>
      <c r="L194" s="34">
        <v>20.907781054420273</v>
      </c>
      <c r="M194" s="34">
        <v>68.099879829246419</v>
      </c>
      <c r="N194" s="34">
        <v>10.992339116333307</v>
      </c>
      <c r="P194" s="49">
        <f t="shared" si="40"/>
        <v>29.896555425040596</v>
      </c>
      <c r="Q194" s="50">
        <f t="shared" si="41"/>
        <v>2.9527397974944245</v>
      </c>
      <c r="R194" s="50">
        <f t="shared" si="51"/>
        <v>0.47738981199338948</v>
      </c>
      <c r="S194" s="49">
        <f t="shared" si="42"/>
        <v>10.992339116333307</v>
      </c>
      <c r="T194" s="49">
        <f t="shared" si="43"/>
        <v>20.907781054420273</v>
      </c>
      <c r="U194" s="34">
        <f t="shared" si="44"/>
        <v>52.195440531021397</v>
      </c>
      <c r="V194" s="48">
        <f t="shared" si="52"/>
        <v>41.20070666873562</v>
      </c>
      <c r="W194" s="34">
        <f t="shared" si="53"/>
        <v>43.634644462111865</v>
      </c>
      <c r="X194" s="34">
        <f t="shared" si="54"/>
        <v>46.083627283827397</v>
      </c>
      <c r="Y194" s="34">
        <f t="shared" si="55"/>
        <v>51.065917628308462</v>
      </c>
      <c r="Z194">
        <v>0.47738981199338948</v>
      </c>
      <c r="AA194">
        <f t="shared" si="56"/>
        <v>0.47738981199338948</v>
      </c>
    </row>
    <row r="195" spans="1:28">
      <c r="A195" s="8">
        <v>42035</v>
      </c>
      <c r="B195" s="9">
        <v>1490.6293725585938</v>
      </c>
      <c r="C195" s="9">
        <v>5105.2190093994141</v>
      </c>
      <c r="D195" s="10">
        <f t="shared" ref="D195:D208" si="57">B195/C195*100</f>
        <v>29.198147421572688</v>
      </c>
      <c r="F195" s="2">
        <v>42035</v>
      </c>
      <c r="G195" s="3">
        <v>37164.767501831055</v>
      </c>
      <c r="H195" s="3">
        <v>958692.9899520874</v>
      </c>
      <c r="I195" s="51">
        <f t="shared" ref="I195:I208" si="58">G195/H195*100</f>
        <v>3.8766078287156809</v>
      </c>
      <c r="K195" s="2">
        <v>42035</v>
      </c>
      <c r="L195" s="34">
        <v>20.198629529720868</v>
      </c>
      <c r="M195" s="34">
        <v>69.167482695872749</v>
      </c>
      <c r="N195" s="34">
        <v>10.633887774406382</v>
      </c>
      <c r="P195" s="49">
        <f t="shared" ref="P195:P208" si="59">D195</f>
        <v>29.198147421572688</v>
      </c>
      <c r="Q195" s="50">
        <f t="shared" ref="Q195:Q208" si="60">I195</f>
        <v>3.8766078287156809</v>
      </c>
      <c r="R195" s="50">
        <f t="shared" si="51"/>
        <v>0.47738981199338948</v>
      </c>
      <c r="S195" s="49">
        <f t="shared" ref="S195:S208" si="61">N195</f>
        <v>10.633887774406382</v>
      </c>
      <c r="T195" s="49">
        <f t="shared" ref="T195:T208" si="62">L195</f>
        <v>20.198629529720868</v>
      </c>
      <c r="U195" s="34">
        <f t="shared" ref="U195:U208" si="63">$AB$212+$AC$212*Q195+$AD$212*S195</f>
        <v>50.78892032452859</v>
      </c>
      <c r="V195" s="48">
        <f t="shared" si="52"/>
        <v>40.57073690628232</v>
      </c>
      <c r="W195" s="34">
        <f t="shared" si="53"/>
        <v>42.811070495014675</v>
      </c>
      <c r="X195" s="34">
        <f t="shared" si="54"/>
        <v>45.131266058001685</v>
      </c>
      <c r="Y195" s="34">
        <f t="shared" si="55"/>
        <v>49.904475674970563</v>
      </c>
      <c r="AA195">
        <f t="shared" si="56"/>
        <v>0.47738981199338948</v>
      </c>
    </row>
    <row r="196" spans="1:28">
      <c r="A196" s="8">
        <v>42063</v>
      </c>
      <c r="B196" s="9">
        <v>2006.1063720703125</v>
      </c>
      <c r="C196" s="9">
        <v>6180.0189971923828</v>
      </c>
      <c r="D196" s="10">
        <f t="shared" si="57"/>
        <v>32.461168371516294</v>
      </c>
      <c r="F196" s="2">
        <v>42063</v>
      </c>
      <c r="G196" s="3">
        <v>39691.673446655273</v>
      </c>
      <c r="H196" s="3">
        <v>971670.99411773682</v>
      </c>
      <c r="I196" s="51">
        <f t="shared" si="58"/>
        <v>4.0848881655353653</v>
      </c>
      <c r="K196" s="2">
        <v>42063</v>
      </c>
      <c r="L196" s="34">
        <v>20.273130920505817</v>
      </c>
      <c r="M196" s="34">
        <v>69.101881591511599</v>
      </c>
      <c r="N196" s="34">
        <v>10.624987487982571</v>
      </c>
      <c r="P196" s="49">
        <f t="shared" si="59"/>
        <v>32.461168371516294</v>
      </c>
      <c r="Q196" s="50">
        <f t="shared" si="60"/>
        <v>4.0848881655353653</v>
      </c>
      <c r="R196" s="50">
        <f t="shared" si="51"/>
        <v>0.47738981199338948</v>
      </c>
      <c r="S196" s="49">
        <f t="shared" si="61"/>
        <v>10.624987487982571</v>
      </c>
      <c r="T196" s="49">
        <f t="shared" si="62"/>
        <v>20.273130920505817</v>
      </c>
      <c r="U196" s="34">
        <f t="shared" si="63"/>
        <v>50.517227699154262</v>
      </c>
      <c r="V196" s="48">
        <f t="shared" si="52"/>
        <v>40.393132485533897</v>
      </c>
      <c r="W196" s="34">
        <f t="shared" si="53"/>
        <v>42.625400834991737</v>
      </c>
      <c r="X196" s="34">
        <f t="shared" si="54"/>
        <v>44.916562106586909</v>
      </c>
      <c r="Y196" s="34">
        <f t="shared" si="55"/>
        <v>49.642635765954601</v>
      </c>
      <c r="AA196">
        <f t="shared" si="56"/>
        <v>0.47738981199338948</v>
      </c>
    </row>
    <row r="197" spans="1:28">
      <c r="A197" s="8">
        <v>42094</v>
      </c>
      <c r="B197" s="9">
        <v>2146.2563720703124</v>
      </c>
      <c r="C197" s="9">
        <v>6871.7389984130859</v>
      </c>
      <c r="D197" s="10">
        <f t="shared" si="57"/>
        <v>31.233089216076959</v>
      </c>
      <c r="F197" s="2">
        <v>42094</v>
      </c>
      <c r="G197" s="3">
        <v>40186.924468994141</v>
      </c>
      <c r="H197" s="3">
        <v>972810.41399383545</v>
      </c>
      <c r="I197" s="51">
        <f t="shared" si="58"/>
        <v>4.1310129796008539</v>
      </c>
      <c r="K197" s="2">
        <v>42094</v>
      </c>
      <c r="L197" s="34">
        <v>20.1010879607514</v>
      </c>
      <c r="M197" s="34">
        <v>69.66286208780474</v>
      </c>
      <c r="N197" s="34">
        <v>10.236049951443857</v>
      </c>
      <c r="P197" s="49">
        <f t="shared" si="59"/>
        <v>31.233089216076959</v>
      </c>
      <c r="Q197" s="50">
        <f t="shared" si="60"/>
        <v>4.1310129796008539</v>
      </c>
      <c r="R197" s="50">
        <f t="shared" si="51"/>
        <v>0.47695757965554508</v>
      </c>
      <c r="S197" s="49">
        <f t="shared" si="61"/>
        <v>10.236049951443857</v>
      </c>
      <c r="T197" s="49">
        <f t="shared" si="62"/>
        <v>20.1010879607514</v>
      </c>
      <c r="U197" s="34">
        <f t="shared" si="63"/>
        <v>50.212759018268514</v>
      </c>
      <c r="V197" s="48">
        <f t="shared" si="52"/>
        <v>40.667537201828793</v>
      </c>
      <c r="W197" s="34">
        <f t="shared" si="53"/>
        <v>42.678226897445811</v>
      </c>
      <c r="X197" s="34">
        <f t="shared" si="54"/>
        <v>44.951695400012099</v>
      </c>
      <c r="Y197" s="34">
        <f t="shared" si="55"/>
        <v>49.638211856988526</v>
      </c>
      <c r="Z197">
        <v>0.47695757965554508</v>
      </c>
      <c r="AA197">
        <f t="shared" si="56"/>
        <v>0.47695757965554508</v>
      </c>
    </row>
    <row r="198" spans="1:28">
      <c r="A198" s="8">
        <v>42124</v>
      </c>
      <c r="B198" s="9">
        <v>2640.1215576171876</v>
      </c>
      <c r="C198" s="9">
        <v>7865.5420074462891</v>
      </c>
      <c r="D198" s="10">
        <f t="shared" si="57"/>
        <v>33.565665978489356</v>
      </c>
      <c r="F198" s="2">
        <v>42124</v>
      </c>
      <c r="G198" s="3">
        <v>40074.962455749512</v>
      </c>
      <c r="H198" s="3">
        <v>970694.76776123047</v>
      </c>
      <c r="I198" s="51">
        <f t="shared" si="58"/>
        <v>4.1284823805300528</v>
      </c>
      <c r="K198" s="2">
        <v>42124</v>
      </c>
      <c r="L198" s="34">
        <v>19.780273706470826</v>
      </c>
      <c r="M198" s="34">
        <v>69.904517980341751</v>
      </c>
      <c r="N198" s="34">
        <v>10.315208313187419</v>
      </c>
      <c r="P198" s="49">
        <f t="shared" si="59"/>
        <v>33.565665978489356</v>
      </c>
      <c r="Q198" s="50">
        <f t="shared" si="60"/>
        <v>4.1284823805300528</v>
      </c>
      <c r="R198" s="50">
        <f t="shared" si="51"/>
        <v>0.47695757965554508</v>
      </c>
      <c r="S198" s="49">
        <f t="shared" si="61"/>
        <v>10.315208313187419</v>
      </c>
      <c r="T198" s="49">
        <f t="shared" si="62"/>
        <v>19.780273706470826</v>
      </c>
      <c r="U198" s="34">
        <f t="shared" si="63"/>
        <v>50.265966300090454</v>
      </c>
      <c r="V198" s="48">
        <f t="shared" si="52"/>
        <v>40.630580610969361</v>
      </c>
      <c r="W198" s="34">
        <f t="shared" si="53"/>
        <v>42.680482777555781</v>
      </c>
      <c r="X198" s="34">
        <f t="shared" si="54"/>
        <v>44.954304045783672</v>
      </c>
      <c r="Y198" s="34">
        <f t="shared" si="55"/>
        <v>49.64139320305592</v>
      </c>
      <c r="AA198">
        <f t="shared" si="56"/>
        <v>0.47695757965554508</v>
      </c>
    </row>
    <row r="199" spans="1:28">
      <c r="A199" s="2">
        <v>42155</v>
      </c>
      <c r="B199" s="3">
        <v>4011.757119140625</v>
      </c>
      <c r="C199" s="3">
        <v>10483.955993652344</v>
      </c>
      <c r="D199" s="4">
        <f t="shared" si="57"/>
        <v>38.265680641635647</v>
      </c>
      <c r="F199" s="2">
        <v>42155</v>
      </c>
      <c r="G199" s="3">
        <v>41486.792455673218</v>
      </c>
      <c r="H199" s="3">
        <v>994914.45076751709</v>
      </c>
      <c r="I199" s="51">
        <f t="shared" si="58"/>
        <v>4.1698854030784895</v>
      </c>
      <c r="K199" s="2">
        <v>42155</v>
      </c>
      <c r="L199" s="34">
        <v>20.018087554595603</v>
      </c>
      <c r="M199" s="34">
        <v>70.047222664332637</v>
      </c>
      <c r="N199" s="34">
        <v>9.9346897810717518</v>
      </c>
      <c r="P199" s="49">
        <f t="shared" si="59"/>
        <v>38.265680641635647</v>
      </c>
      <c r="Q199" s="50">
        <f t="shared" si="60"/>
        <v>4.1698854030784895</v>
      </c>
      <c r="R199" s="50">
        <f t="shared" si="51"/>
        <v>0.47695757965554508</v>
      </c>
      <c r="S199" s="49">
        <f t="shared" si="61"/>
        <v>9.9346897810717518</v>
      </c>
      <c r="T199" s="49">
        <f t="shared" si="62"/>
        <v>20.018087554595603</v>
      </c>
      <c r="U199" s="34">
        <f t="shared" si="63"/>
        <v>49.97284471801165</v>
      </c>
      <c r="V199" s="48">
        <f t="shared" si="52"/>
        <v>40.782682700913796</v>
      </c>
      <c r="W199" s="34">
        <f t="shared" si="53"/>
        <v>42.643574420108919</v>
      </c>
      <c r="X199" s="34">
        <f t="shared" si="54"/>
        <v>44.911624104520868</v>
      </c>
      <c r="Y199" s="34">
        <f t="shared" si="55"/>
        <v>49.589343336887062</v>
      </c>
      <c r="AA199">
        <f t="shared" si="56"/>
        <v>0.47695757965554508</v>
      </c>
    </row>
    <row r="200" spans="1:28">
      <c r="A200" s="2">
        <v>42185</v>
      </c>
      <c r="B200" s="3">
        <v>5485.5174169921875</v>
      </c>
      <c r="C200" s="3">
        <v>12613.677017211914</v>
      </c>
      <c r="D200" s="4">
        <f t="shared" si="57"/>
        <v>43.488646566001009</v>
      </c>
      <c r="F200" s="2">
        <v>42185</v>
      </c>
      <c r="G200" s="3">
        <v>41367.992437362671</v>
      </c>
      <c r="H200" s="3">
        <v>1009009.345703125</v>
      </c>
      <c r="I200" s="51">
        <f t="shared" si="58"/>
        <v>4.0998621681284346</v>
      </c>
      <c r="K200" s="2">
        <v>42185</v>
      </c>
      <c r="L200" s="34">
        <v>20.335011091417066</v>
      </c>
      <c r="M200" s="34">
        <v>69.948403363766133</v>
      </c>
      <c r="N200" s="34">
        <v>9.7165855448168017</v>
      </c>
      <c r="P200" s="49">
        <f t="shared" si="59"/>
        <v>43.488646566001009</v>
      </c>
      <c r="Q200" s="50">
        <f t="shared" si="60"/>
        <v>4.0998621681284346</v>
      </c>
      <c r="R200" s="50">
        <f t="shared" si="51"/>
        <v>0.47751108117519592</v>
      </c>
      <c r="S200" s="49">
        <f t="shared" si="61"/>
        <v>9.7165855448168017</v>
      </c>
      <c r="T200" s="49">
        <f t="shared" si="62"/>
        <v>20.335011091417066</v>
      </c>
      <c r="U200" s="34">
        <f t="shared" si="63"/>
        <v>49.924603676714803</v>
      </c>
      <c r="V200" s="48">
        <f t="shared" si="52"/>
        <v>40.795226759198925</v>
      </c>
      <c r="W200" s="34">
        <f t="shared" si="53"/>
        <v>42.58569511989154</v>
      </c>
      <c r="X200" s="34">
        <f t="shared" si="54"/>
        <v>44.877929006831181</v>
      </c>
      <c r="Y200" s="34">
        <f t="shared" si="55"/>
        <v>49.608783576239681</v>
      </c>
      <c r="Z200">
        <v>0.47751108117519592</v>
      </c>
      <c r="AA200">
        <f t="shared" si="56"/>
        <v>0.47751108117519592</v>
      </c>
      <c r="AB200" t="s">
        <v>1135</v>
      </c>
    </row>
    <row r="201" spans="1:28">
      <c r="A201" s="2">
        <v>42216</v>
      </c>
      <c r="B201" s="3">
        <v>5652.3726708984377</v>
      </c>
      <c r="C201" s="3">
        <v>13973.598007202148</v>
      </c>
      <c r="D201" s="4">
        <f t="shared" si="57"/>
        <v>40.450374112559565</v>
      </c>
      <c r="F201" s="2">
        <v>42216</v>
      </c>
      <c r="G201" s="3">
        <v>40836.903326034546</v>
      </c>
      <c r="H201" s="3">
        <v>1012778.6396713257</v>
      </c>
      <c r="I201" s="51">
        <f t="shared" si="58"/>
        <v>4.0321647521404316</v>
      </c>
      <c r="K201" s="2">
        <v>42216</v>
      </c>
      <c r="L201" s="34">
        <v>19.920314049127999</v>
      </c>
      <c r="M201" s="34">
        <v>70.439986118409635</v>
      </c>
      <c r="N201" s="34">
        <v>9.6396998324623606</v>
      </c>
      <c r="P201" s="49">
        <f t="shared" si="59"/>
        <v>40.450374112559565</v>
      </c>
      <c r="Q201" s="50">
        <f t="shared" si="60"/>
        <v>4.0321647521404316</v>
      </c>
      <c r="R201" s="50">
        <f t="shared" si="51"/>
        <v>0.47751108117519592</v>
      </c>
      <c r="S201" s="49">
        <f t="shared" si="61"/>
        <v>9.6396998324623606</v>
      </c>
      <c r="T201" s="49">
        <f t="shared" si="62"/>
        <v>19.920314049127999</v>
      </c>
      <c r="U201" s="34">
        <f t="shared" si="63"/>
        <v>49.962545955977028</v>
      </c>
      <c r="V201" s="48">
        <f t="shared" si="52"/>
        <v>40.892428444412928</v>
      </c>
      <c r="W201" s="34">
        <f t="shared" si="53"/>
        <v>42.646043381291804</v>
      </c>
      <c r="X201" s="34">
        <f t="shared" si="54"/>
        <v>44.947714292063239</v>
      </c>
      <c r="Y201" s="34">
        <f t="shared" si="55"/>
        <v>49.693889474922095</v>
      </c>
      <c r="AA201">
        <f t="shared" si="56"/>
        <v>0.47751108117519592</v>
      </c>
    </row>
    <row r="202" spans="1:28">
      <c r="A202" s="2">
        <v>42247</v>
      </c>
      <c r="B202" s="3">
        <v>6631.5193115234379</v>
      </c>
      <c r="C202" s="3">
        <v>18454.493026733398</v>
      </c>
      <c r="D202" s="4">
        <f t="shared" si="57"/>
        <v>35.934443183656903</v>
      </c>
      <c r="F202" s="2">
        <v>42247</v>
      </c>
      <c r="G202" s="3">
        <v>46180.347389221191</v>
      </c>
      <c r="H202" s="3">
        <v>1030534.9449081421</v>
      </c>
      <c r="I202" s="51">
        <f t="shared" si="58"/>
        <v>4.4812014980566754</v>
      </c>
      <c r="K202" s="2">
        <v>42247</v>
      </c>
      <c r="L202" s="34">
        <v>20.290929318944208</v>
      </c>
      <c r="M202" s="34">
        <v>70.226627744098948</v>
      </c>
      <c r="N202" s="34">
        <v>9.4824429369568435</v>
      </c>
      <c r="P202" s="49">
        <f t="shared" si="59"/>
        <v>35.934443183656903</v>
      </c>
      <c r="Q202" s="50">
        <f t="shared" si="60"/>
        <v>4.4812014980566754</v>
      </c>
      <c r="R202" s="50">
        <f t="shared" si="51"/>
        <v>0.47751108117519592</v>
      </c>
      <c r="S202" s="49">
        <f t="shared" si="61"/>
        <v>9.4824429369568435</v>
      </c>
      <c r="T202" s="49">
        <f t="shared" si="62"/>
        <v>20.290929318944208</v>
      </c>
      <c r="U202" s="34">
        <f t="shared" si="63"/>
        <v>49.289631232141545</v>
      </c>
      <c r="V202" s="48">
        <f t="shared" si="52"/>
        <v>40.577843731695083</v>
      </c>
      <c r="W202" s="34">
        <f t="shared" si="53"/>
        <v>42.245753554488516</v>
      </c>
      <c r="X202" s="34">
        <f t="shared" si="54"/>
        <v>44.484828716061344</v>
      </c>
      <c r="Y202" s="34">
        <f t="shared" si="55"/>
        <v>49.129382318409647</v>
      </c>
      <c r="AA202">
        <f t="shared" si="56"/>
        <v>0.47751108117519592</v>
      </c>
    </row>
    <row r="203" spans="1:28">
      <c r="A203" s="2">
        <v>42277</v>
      </c>
      <c r="B203" s="3">
        <v>8227.6191992187505</v>
      </c>
      <c r="C203" s="3">
        <v>20949.118026733398</v>
      </c>
      <c r="D203" s="4">
        <f t="shared" si="57"/>
        <v>39.274298749567379</v>
      </c>
      <c r="F203" s="2">
        <v>42277</v>
      </c>
      <c r="G203" s="3">
        <v>48702.195091247559</v>
      </c>
      <c r="H203" s="3">
        <v>1054219.3319625854</v>
      </c>
      <c r="I203" s="51">
        <f t="shared" si="58"/>
        <v>4.6197402774412426</v>
      </c>
      <c r="K203" s="2">
        <v>42277</v>
      </c>
      <c r="L203" s="34">
        <v>20.049325151295701</v>
      </c>
      <c r="M203" s="34">
        <v>70.542852972037636</v>
      </c>
      <c r="N203" s="34">
        <v>9.4078218766666666</v>
      </c>
      <c r="P203" s="49">
        <f t="shared" si="59"/>
        <v>39.274298749567379</v>
      </c>
      <c r="Q203" s="50">
        <f t="shared" si="60"/>
        <v>4.6197402774412426</v>
      </c>
      <c r="R203" s="50">
        <f t="shared" si="51"/>
        <v>0.48121818753720802</v>
      </c>
      <c r="S203" s="49">
        <f t="shared" si="61"/>
        <v>9.4078218766666666</v>
      </c>
      <c r="T203" s="49">
        <f t="shared" si="62"/>
        <v>20.049325151295701</v>
      </c>
      <c r="U203" s="34">
        <f t="shared" si="63"/>
        <v>49.0655409155939</v>
      </c>
      <c r="V203" s="48">
        <f t="shared" si="52"/>
        <v>39.445095160239873</v>
      </c>
      <c r="W203" s="34">
        <f t="shared" si="53"/>
        <v>41.316532655316777</v>
      </c>
      <c r="X203" s="34">
        <f t="shared" si="54"/>
        <v>43.632894053322559</v>
      </c>
      <c r="Y203" s="34">
        <f t="shared" si="55"/>
        <v>48.495835776881499</v>
      </c>
      <c r="Z203">
        <v>0.48121818753720802</v>
      </c>
      <c r="AA203">
        <f t="shared" si="56"/>
        <v>0.48121818753720802</v>
      </c>
    </row>
    <row r="204" spans="1:28">
      <c r="A204" s="2">
        <v>42308</v>
      </c>
      <c r="B204" s="3">
        <v>8503.8894433593741</v>
      </c>
      <c r="C204" s="3">
        <v>21993.539016723633</v>
      </c>
      <c r="D204" s="4">
        <f t="shared" si="57"/>
        <v>38.665398219418506</v>
      </c>
      <c r="F204" s="2">
        <v>42308</v>
      </c>
      <c r="G204" s="3">
        <v>50097.371635437012</v>
      </c>
      <c r="H204" s="3">
        <v>1062711.262878418</v>
      </c>
      <c r="I204" s="51">
        <f t="shared" si="58"/>
        <v>4.7141094091489384</v>
      </c>
      <c r="K204" s="2">
        <v>42308</v>
      </c>
      <c r="L204" s="34">
        <v>19.720528491206693</v>
      </c>
      <c r="M204" s="34">
        <v>70.758774135419557</v>
      </c>
      <c r="N204" s="34">
        <v>9.5206973733737534</v>
      </c>
      <c r="P204" s="49">
        <f t="shared" si="59"/>
        <v>38.665398219418506</v>
      </c>
      <c r="Q204" s="50">
        <f t="shared" si="60"/>
        <v>4.7141094091489384</v>
      </c>
      <c r="R204" s="50">
        <f t="shared" si="51"/>
        <v>0.48121818753720802</v>
      </c>
      <c r="S204" s="49">
        <f t="shared" si="61"/>
        <v>9.5206973733737534</v>
      </c>
      <c r="T204" s="49">
        <f t="shared" si="62"/>
        <v>19.720528491206693</v>
      </c>
      <c r="U204" s="34">
        <f t="shared" si="63"/>
        <v>49.016247269923106</v>
      </c>
      <c r="V204" s="48">
        <f t="shared" si="52"/>
        <v>39.306778128492766</v>
      </c>
      <c r="W204" s="34">
        <f t="shared" si="53"/>
        <v>41.23240812936119</v>
      </c>
      <c r="X204" s="34">
        <f t="shared" si="54"/>
        <v>43.535614464770902</v>
      </c>
      <c r="Y204" s="34">
        <f t="shared" si="55"/>
        <v>48.377199494467327</v>
      </c>
      <c r="AA204">
        <f t="shared" si="56"/>
        <v>0.48121818753720802</v>
      </c>
    </row>
    <row r="205" spans="1:28">
      <c r="A205" s="2">
        <v>42338</v>
      </c>
      <c r="B205" s="3">
        <v>9808.6122216796866</v>
      </c>
      <c r="C205" s="3">
        <v>27042.77799987793</v>
      </c>
      <c r="D205" s="4">
        <f t="shared" si="57"/>
        <v>36.270727148386761</v>
      </c>
      <c r="F205" s="2">
        <v>42338</v>
      </c>
      <c r="G205" s="3">
        <v>52783.876609802246</v>
      </c>
      <c r="H205" s="3">
        <v>1071583.1058959961</v>
      </c>
      <c r="I205" s="51">
        <f t="shared" si="58"/>
        <v>4.9257846936348821</v>
      </c>
      <c r="K205" s="2">
        <v>42338</v>
      </c>
      <c r="L205" s="34">
        <v>19.461241130721746</v>
      </c>
      <c r="M205" s="34">
        <v>71.330864722517788</v>
      </c>
      <c r="N205" s="34">
        <v>9.2078941467604558</v>
      </c>
      <c r="P205" s="49">
        <f t="shared" si="59"/>
        <v>36.270727148386761</v>
      </c>
      <c r="Q205" s="50">
        <f t="shared" si="60"/>
        <v>4.9257846936348821</v>
      </c>
      <c r="R205" s="50">
        <f t="shared" si="51"/>
        <v>0.48121818753720802</v>
      </c>
      <c r="S205" s="49">
        <f t="shared" si="61"/>
        <v>9.2078941467604558</v>
      </c>
      <c r="T205" s="49">
        <f t="shared" si="62"/>
        <v>19.461241130721746</v>
      </c>
      <c r="U205" s="34">
        <f t="shared" si="63"/>
        <v>48.548356750735394</v>
      </c>
      <c r="V205" s="48">
        <f t="shared" si="52"/>
        <v>39.276579811111844</v>
      </c>
      <c r="W205" s="34">
        <f t="shared" si="53"/>
        <v>41.043712073334589</v>
      </c>
      <c r="X205" s="34">
        <f t="shared" si="54"/>
        <v>43.31741086144504</v>
      </c>
      <c r="Y205" s="34">
        <f t="shared" si="55"/>
        <v>48.11109162237036</v>
      </c>
      <c r="AA205">
        <f t="shared" si="56"/>
        <v>0.48121818753720802</v>
      </c>
    </row>
    <row r="206" spans="1:28">
      <c r="A206" s="2">
        <v>42369</v>
      </c>
      <c r="B206" s="3">
        <v>12149.014020996094</v>
      </c>
      <c r="C206" s="3">
        <v>34281.697998046875</v>
      </c>
      <c r="D206" s="4">
        <f t="shared" si="57"/>
        <v>35.43877558716099</v>
      </c>
      <c r="F206" s="2">
        <v>42369</v>
      </c>
      <c r="G206" s="3">
        <v>58174.662567138672</v>
      </c>
      <c r="H206" s="3">
        <v>1070381.3971176147</v>
      </c>
      <c r="I206" s="51">
        <f t="shared" si="58"/>
        <v>5.4349470874395598</v>
      </c>
      <c r="K206" s="2">
        <v>42369</v>
      </c>
      <c r="L206" s="34">
        <v>19.345524693623862</v>
      </c>
      <c r="M206" s="34">
        <v>71.119732833920239</v>
      </c>
      <c r="N206" s="34">
        <v>9.5347424724559016</v>
      </c>
      <c r="P206" s="49">
        <f t="shared" si="59"/>
        <v>35.43877558716099</v>
      </c>
      <c r="Q206" s="50">
        <f t="shared" si="60"/>
        <v>5.4349470874395598</v>
      </c>
      <c r="R206" s="50">
        <f t="shared" si="51"/>
        <v>0.48180358906618886</v>
      </c>
      <c r="S206" s="49">
        <f t="shared" si="61"/>
        <v>9.5347424724559016</v>
      </c>
      <c r="T206" s="49">
        <f t="shared" si="62"/>
        <v>19.345524693623862</v>
      </c>
      <c r="U206" s="34">
        <f t="shared" si="63"/>
        <v>48.104259567865853</v>
      </c>
      <c r="V206" s="48">
        <f t="shared" si="52"/>
        <v>38.504326545081312</v>
      </c>
      <c r="W206" s="34">
        <f t="shared" si="53"/>
        <v>40.462589564819012</v>
      </c>
      <c r="X206" s="34">
        <f t="shared" si="54"/>
        <v>42.680565284102414</v>
      </c>
      <c r="Y206" s="34">
        <f t="shared" si="55"/>
        <v>47.398454830530305</v>
      </c>
      <c r="Z206">
        <v>0.48180358906618886</v>
      </c>
      <c r="AA206">
        <f t="shared" ref="AA206:AA208" si="64">AVERAGE(Z204:Z206)</f>
        <v>0.48180358906618886</v>
      </c>
    </row>
    <row r="207" spans="1:28">
      <c r="A207" s="2">
        <v>42400</v>
      </c>
      <c r="B207" s="3">
        <v>12194.411171874999</v>
      </c>
      <c r="C207" s="3">
        <v>36253.868988037109</v>
      </c>
      <c r="D207" s="4">
        <f t="shared" si="57"/>
        <v>33.636164945316196</v>
      </c>
      <c r="F207" s="2">
        <v>42400</v>
      </c>
      <c r="G207" s="3">
        <v>63075.576568603516</v>
      </c>
      <c r="H207" s="3">
        <v>1081034.7239761353</v>
      </c>
      <c r="I207" s="51">
        <f t="shared" si="58"/>
        <v>5.8347410281703365</v>
      </c>
      <c r="K207" s="2">
        <v>42400</v>
      </c>
      <c r="L207" s="34">
        <v>19.449337007668493</v>
      </c>
      <c r="M207" s="34">
        <v>70.905688829482088</v>
      </c>
      <c r="N207" s="34">
        <v>9.6449741628494277</v>
      </c>
      <c r="P207" s="49">
        <f t="shared" si="59"/>
        <v>33.636164945316196</v>
      </c>
      <c r="Q207" s="50">
        <f t="shared" si="60"/>
        <v>5.8347410281703365</v>
      </c>
      <c r="R207" s="50">
        <f t="shared" si="51"/>
        <v>0.48180358906618886</v>
      </c>
      <c r="S207" s="49">
        <f t="shared" si="61"/>
        <v>9.6449741628494277</v>
      </c>
      <c r="T207" s="49">
        <f t="shared" si="62"/>
        <v>19.449337007668493</v>
      </c>
      <c r="U207" s="34">
        <f t="shared" si="63"/>
        <v>47.663123173946346</v>
      </c>
      <c r="V207" s="48">
        <f t="shared" si="52"/>
        <v>38.100418462086594</v>
      </c>
      <c r="W207" s="34">
        <f t="shared" si="53"/>
        <v>40.106196800201104</v>
      </c>
      <c r="X207" s="34">
        <f t="shared" si="54"/>
        <v>42.268441220269665</v>
      </c>
      <c r="Y207" s="34">
        <f t="shared" si="55"/>
        <v>46.895853333603078</v>
      </c>
      <c r="AA207">
        <f t="shared" si="64"/>
        <v>0.48180358906618886</v>
      </c>
    </row>
    <row r="208" spans="1:28">
      <c r="A208" s="2">
        <v>42429</v>
      </c>
      <c r="B208" s="3">
        <v>12164.042172851563</v>
      </c>
      <c r="C208" s="3">
        <v>36151.698959350586</v>
      </c>
      <c r="D208" s="4">
        <f t="shared" si="57"/>
        <v>33.647221356122046</v>
      </c>
      <c r="F208" s="2">
        <v>42429</v>
      </c>
      <c r="G208" s="3">
        <v>64512.496551513672</v>
      </c>
      <c r="H208" s="3">
        <v>1086612.6809387207</v>
      </c>
      <c r="I208" s="51">
        <f t="shared" si="58"/>
        <v>5.9370277637273263</v>
      </c>
      <c r="K208" s="2">
        <v>42429</v>
      </c>
      <c r="L208" s="34">
        <v>19.021508262983673</v>
      </c>
      <c r="M208" s="34">
        <v>71.712178792520092</v>
      </c>
      <c r="N208" s="34">
        <v>9.2663129444962333</v>
      </c>
      <c r="P208" s="49">
        <f t="shared" si="59"/>
        <v>33.647221356122046</v>
      </c>
      <c r="Q208" s="50">
        <f t="shared" si="60"/>
        <v>5.9370277637273263</v>
      </c>
      <c r="R208" s="50">
        <f t="shared" si="51"/>
        <v>0.48180358906618886</v>
      </c>
      <c r="S208" s="49">
        <f t="shared" si="61"/>
        <v>9.2663129444962333</v>
      </c>
      <c r="T208" s="49">
        <f t="shared" si="62"/>
        <v>19.021508262983673</v>
      </c>
      <c r="U208" s="34">
        <f t="shared" si="63"/>
        <v>47.293396517326897</v>
      </c>
      <c r="V208" s="48">
        <f t="shared" si="52"/>
        <v>38.198397562673648</v>
      </c>
      <c r="W208" s="34">
        <f t="shared" si="53"/>
        <v>40.015014196477125</v>
      </c>
      <c r="X208" s="34">
        <f t="shared" si="54"/>
        <v>42.162999839500173</v>
      </c>
      <c r="Y208" s="34">
        <f t="shared" si="55"/>
        <v>46.767263424729585</v>
      </c>
      <c r="AA208">
        <f t="shared" si="64"/>
        <v>0.48180358906618886</v>
      </c>
    </row>
    <row r="209" spans="2:32">
      <c r="B209" s="3"/>
      <c r="C209" s="3"/>
      <c r="D209" s="4"/>
      <c r="G209" s="3"/>
      <c r="H209" s="3"/>
      <c r="I209" s="51"/>
      <c r="P209" s="49"/>
      <c r="Q209" s="50"/>
      <c r="R209" s="49"/>
      <c r="S209" s="49"/>
      <c r="T209" s="49"/>
      <c r="U209" s="34"/>
      <c r="V209" s="48"/>
      <c r="W209" s="48"/>
      <c r="X209" s="48"/>
      <c r="Y209" s="48"/>
    </row>
    <row r="210" spans="2:32">
      <c r="B210" s="3"/>
      <c r="C210" s="3"/>
      <c r="D210" s="4"/>
      <c r="G210" s="3"/>
      <c r="H210" s="3"/>
      <c r="I210" s="51"/>
      <c r="P210" s="49"/>
      <c r="Q210" s="58">
        <v>20</v>
      </c>
      <c r="R210" s="57">
        <v>0.51</v>
      </c>
      <c r="S210" s="57">
        <v>10</v>
      </c>
      <c r="T210" s="56"/>
      <c r="U210" s="55">
        <f>$AB$212+$AC$212*Q210+$AD$212*S210</f>
        <v>29.791444186584876</v>
      </c>
      <c r="V210" s="54">
        <f>$AB$213+$AC$213*Q210+$AD$213*S210+$AE$213*R210</f>
        <v>17.570509090274328</v>
      </c>
      <c r="W210" s="34">
        <f>$AB$214+$AC$214*Q210+$AE$214*R210</f>
        <v>21.350347994028411</v>
      </c>
      <c r="X210" s="52"/>
      <c r="Y210" s="52"/>
    </row>
    <row r="211" spans="2:32">
      <c r="B211" s="3"/>
      <c r="C211" s="3"/>
      <c r="D211" s="4"/>
      <c r="G211" s="3"/>
      <c r="H211" s="3"/>
      <c r="I211" s="51"/>
      <c r="P211" s="49"/>
      <c r="Q211" s="50"/>
      <c r="R211" s="49"/>
      <c r="S211" s="49"/>
      <c r="T211" s="49"/>
      <c r="U211" s="34"/>
      <c r="V211" s="48"/>
      <c r="W211" s="48"/>
      <c r="X211" s="48"/>
      <c r="Y211" s="48"/>
      <c r="AB211" t="s">
        <v>1134</v>
      </c>
      <c r="AC211" t="s">
        <v>1133</v>
      </c>
      <c r="AD211" t="s">
        <v>1132</v>
      </c>
      <c r="AE211" t="s">
        <v>1131</v>
      </c>
    </row>
    <row r="212" spans="2:32">
      <c r="B212" s="3"/>
      <c r="C212" s="3"/>
      <c r="D212" s="4"/>
      <c r="G212" s="3"/>
      <c r="H212" s="3"/>
      <c r="I212" s="51"/>
      <c r="P212" s="49"/>
      <c r="Q212" s="50"/>
      <c r="R212" s="49"/>
      <c r="S212" s="49"/>
      <c r="T212" s="49"/>
      <c r="U212" s="34"/>
      <c r="V212" s="48"/>
      <c r="W212" s="48"/>
      <c r="X212" s="48"/>
      <c r="Y212" s="48"/>
      <c r="AB212" s="36">
        <v>49.027785698080031</v>
      </c>
      <c r="AC212" s="36">
        <v>-1.2774785837476796</v>
      </c>
      <c r="AD212" s="36">
        <v>0.63132301634584409</v>
      </c>
      <c r="AF212" t="s">
        <v>1129</v>
      </c>
    </row>
    <row r="213" spans="2:32">
      <c r="B213" s="3"/>
      <c r="C213" s="3"/>
      <c r="D213" s="4"/>
      <c r="G213" s="3"/>
      <c r="H213" s="3"/>
      <c r="I213" s="51"/>
      <c r="P213" s="49"/>
      <c r="Q213" s="50"/>
      <c r="R213" s="49"/>
      <c r="S213" s="49"/>
      <c r="T213" s="49"/>
      <c r="U213" s="34"/>
      <c r="V213" s="48"/>
      <c r="W213" s="48"/>
      <c r="X213" s="48"/>
      <c r="Y213" s="48"/>
      <c r="AB213" s="36">
        <v>184.25654904940097</v>
      </c>
      <c r="AC213" s="36">
        <v>-0.87386228308814462</v>
      </c>
      <c r="AD213" s="36">
        <v>-0.49480541383492771</v>
      </c>
      <c r="AE213">
        <v>-282.86419639022449</v>
      </c>
      <c r="AF213" t="s">
        <v>1130</v>
      </c>
    </row>
    <row r="214" spans="2:32">
      <c r="AB214">
        <v>150.02521702165063</v>
      </c>
      <c r="AC214">
        <v>-0.89144113581731588</v>
      </c>
      <c r="AE214">
        <v>-217.34518884563903</v>
      </c>
      <c r="AF214" t="s">
        <v>1129</v>
      </c>
    </row>
    <row r="215" spans="2:32">
      <c r="AB215">
        <v>140.44614623949619</v>
      </c>
      <c r="AC215">
        <v>-1.0308411955404391</v>
      </c>
      <c r="AE215">
        <v>-191.28751983916305</v>
      </c>
    </row>
    <row r="216" spans="2:32">
      <c r="AB216">
        <v>113.93580857519079</v>
      </c>
      <c r="AC216">
        <v>-1.2571513615452179</v>
      </c>
      <c r="AE216">
        <v>-123.91938119323048</v>
      </c>
    </row>
  </sheetData>
  <mergeCells count="2">
    <mergeCell ref="A1:D1"/>
    <mergeCell ref="F1:I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Q1284"/>
  <sheetViews>
    <sheetView zoomScale="85" zoomScaleNormal="85" workbookViewId="0">
      <pane ySplit="2" topLeftCell="A3" activePane="bottomLeft" state="frozen"/>
      <selection pane="bottomLeft" activeCell="A2" sqref="A2"/>
    </sheetView>
  </sheetViews>
  <sheetFormatPr defaultRowHeight="12.75"/>
  <cols>
    <col min="2" max="2" width="9.85546875" customWidth="1"/>
    <col min="3" max="4" width="18.7109375" customWidth="1"/>
    <col min="5" max="5" width="16.5703125" customWidth="1"/>
    <col min="6" max="6" width="9.140625" style="3"/>
    <col min="7" max="7" width="12" style="3" bestFit="1" customWidth="1"/>
    <col min="11" max="11" width="2.28515625" customWidth="1"/>
    <col min="12" max="12" width="17.7109375" customWidth="1"/>
    <col min="17" max="17" width="16.5703125" customWidth="1"/>
    <col min="20" max="20" width="15.7109375" customWidth="1"/>
    <col min="35" max="35" width="21.5703125" customWidth="1"/>
    <col min="36" max="36" width="8.42578125" customWidth="1"/>
    <col min="37" max="37" width="9.140625" style="34"/>
  </cols>
  <sheetData>
    <row r="1" spans="1:43">
      <c r="B1" s="43" t="s">
        <v>1112</v>
      </c>
      <c r="C1" s="43"/>
      <c r="D1" s="43"/>
      <c r="E1" s="43"/>
      <c r="F1" s="43"/>
      <c r="G1" s="43"/>
      <c r="H1" s="43"/>
      <c r="I1" s="43"/>
      <c r="J1" s="43"/>
      <c r="K1" s="43"/>
      <c r="L1" s="43"/>
      <c r="M1" s="43"/>
      <c r="P1" s="121" t="s">
        <v>1111</v>
      </c>
      <c r="Q1" s="121"/>
      <c r="R1" s="121"/>
      <c r="S1" s="121"/>
      <c r="T1" s="121"/>
      <c r="U1" s="121"/>
      <c r="X1" s="121" t="s">
        <v>1110</v>
      </c>
      <c r="Y1" s="121"/>
      <c r="Z1" s="121"/>
      <c r="AA1" s="121"/>
      <c r="AB1" s="121"/>
      <c r="AC1" s="121"/>
      <c r="AD1" s="121"/>
      <c r="AE1" s="121"/>
      <c r="AH1" s="121" t="s">
        <v>1109</v>
      </c>
      <c r="AI1" s="121"/>
      <c r="AJ1" s="121"/>
      <c r="AK1" s="121"/>
      <c r="AL1" s="121"/>
      <c r="AM1" s="121"/>
      <c r="AN1" s="121"/>
      <c r="AO1" s="42"/>
      <c r="AP1" s="41"/>
    </row>
    <row r="2" spans="1:43">
      <c r="A2" t="s">
        <v>1103</v>
      </c>
      <c r="B2" s="38" t="s">
        <v>1101</v>
      </c>
      <c r="C2" s="38" t="s">
        <v>1108</v>
      </c>
      <c r="D2" s="38" t="s">
        <v>1107</v>
      </c>
      <c r="E2" s="38" t="s">
        <v>1101</v>
      </c>
      <c r="F2" s="40" t="s">
        <v>1106</v>
      </c>
      <c r="G2" s="40" t="s">
        <v>1105</v>
      </c>
      <c r="H2" s="38" t="s">
        <v>1099</v>
      </c>
      <c r="I2" s="38" t="s">
        <v>1098</v>
      </c>
      <c r="J2" s="38" t="s">
        <v>1097</v>
      </c>
      <c r="L2" s="38" t="s">
        <v>1096</v>
      </c>
      <c r="M2">
        <f>SUBTOTAL(1,F:F)</f>
        <v>37.203358942388007</v>
      </c>
      <c r="P2" s="38" t="s">
        <v>1101</v>
      </c>
      <c r="Q2" s="38" t="s">
        <v>1100</v>
      </c>
      <c r="R2" s="38" t="s">
        <v>1099</v>
      </c>
      <c r="S2" s="38" t="s">
        <v>1098</v>
      </c>
      <c r="T2" s="38" t="s">
        <v>1097</v>
      </c>
      <c r="U2" s="38" t="s">
        <v>1097</v>
      </c>
      <c r="X2" s="38" t="s">
        <v>1104</v>
      </c>
      <c r="Y2" s="38" t="s">
        <v>1101</v>
      </c>
      <c r="Z2" s="38" t="s">
        <v>1100</v>
      </c>
      <c r="AA2" s="38" t="s">
        <v>1099</v>
      </c>
      <c r="AB2" s="38" t="s">
        <v>1098</v>
      </c>
      <c r="AC2" t="s">
        <v>1097</v>
      </c>
      <c r="AD2" s="38" t="s">
        <v>1096</v>
      </c>
      <c r="AE2">
        <f>SUBTOTAL(1,Z:Z)</f>
        <v>38.979012017698828</v>
      </c>
      <c r="AH2" s="38" t="s">
        <v>1103</v>
      </c>
      <c r="AI2" s="38" t="s">
        <v>1102</v>
      </c>
      <c r="AJ2" s="38" t="s">
        <v>1101</v>
      </c>
      <c r="AK2" s="39" t="s">
        <v>1100</v>
      </c>
      <c r="AL2" s="38" t="s">
        <v>1099</v>
      </c>
      <c r="AM2" s="38" t="s">
        <v>1098</v>
      </c>
      <c r="AN2" s="38" t="s">
        <v>1097</v>
      </c>
      <c r="AO2" s="14"/>
      <c r="AP2" s="38" t="s">
        <v>1096</v>
      </c>
      <c r="AQ2" s="37">
        <f>SUBTOTAL(1,AK:AK)</f>
        <v>37.032984411420152</v>
      </c>
    </row>
    <row r="3" spans="1:43">
      <c r="A3">
        <f t="shared" ref="A3:A66" si="0">YEAR(B3)</f>
        <v>1997</v>
      </c>
      <c r="B3" s="13">
        <v>35461</v>
      </c>
      <c r="C3" s="13" t="s">
        <v>37</v>
      </c>
      <c r="D3" s="13" t="s">
        <v>16</v>
      </c>
      <c r="E3" t="s">
        <v>1095</v>
      </c>
      <c r="F3" s="3">
        <v>7.25</v>
      </c>
      <c r="G3" s="3">
        <v>285.79000854492188</v>
      </c>
      <c r="H3" t="s">
        <v>35</v>
      </c>
      <c r="I3" t="s">
        <v>35</v>
      </c>
      <c r="J3" t="s">
        <v>34</v>
      </c>
      <c r="L3" t="s">
        <v>1093</v>
      </c>
      <c r="M3">
        <f>SUMIF(H:H,"US",F:F)/COUNTIF(H:H,"US")</f>
        <v>38.04999463521672</v>
      </c>
      <c r="P3" t="s">
        <v>1187</v>
      </c>
      <c r="Q3" t="s">
        <v>1186</v>
      </c>
      <c r="R3">
        <v>33.284999847412109</v>
      </c>
      <c r="S3" t="s">
        <v>130</v>
      </c>
      <c r="T3" t="s">
        <v>129</v>
      </c>
      <c r="U3" t="s">
        <v>38</v>
      </c>
      <c r="X3">
        <v>2009</v>
      </c>
      <c r="Y3" t="s">
        <v>311</v>
      </c>
      <c r="Z3">
        <v>52</v>
      </c>
      <c r="AA3" t="s">
        <v>151</v>
      </c>
      <c r="AB3" t="s">
        <v>62</v>
      </c>
      <c r="AC3" t="s">
        <v>34</v>
      </c>
      <c r="AH3">
        <v>2009</v>
      </c>
      <c r="AI3" t="s">
        <v>1094</v>
      </c>
      <c r="AJ3" t="s">
        <v>313</v>
      </c>
      <c r="AK3" s="34">
        <v>15.75</v>
      </c>
      <c r="AL3" t="s">
        <v>312</v>
      </c>
      <c r="AM3" t="s">
        <v>62</v>
      </c>
      <c r="AN3" t="s">
        <v>34</v>
      </c>
      <c r="AP3" t="s">
        <v>1093</v>
      </c>
      <c r="AQ3" s="37">
        <f>SUMIF(AM:AM,"US",AK:AK)/COUNTIF(AM:AM,"US")</f>
        <v>42.47418469940331</v>
      </c>
    </row>
    <row r="4" spans="1:43">
      <c r="A4">
        <f t="shared" si="0"/>
        <v>1997</v>
      </c>
      <c r="B4" s="13">
        <v>35520</v>
      </c>
      <c r="C4" s="13" t="s">
        <v>37</v>
      </c>
      <c r="D4" s="13" t="s">
        <v>24</v>
      </c>
      <c r="E4" t="s">
        <v>1091</v>
      </c>
      <c r="F4" s="3">
        <v>98.875</v>
      </c>
      <c r="G4" s="3">
        <v>575</v>
      </c>
      <c r="H4" t="s">
        <v>35</v>
      </c>
      <c r="I4" t="s">
        <v>35</v>
      </c>
      <c r="J4" t="s">
        <v>34</v>
      </c>
      <c r="P4" t="s">
        <v>198</v>
      </c>
      <c r="Q4" t="s">
        <v>44</v>
      </c>
      <c r="R4">
        <v>85</v>
      </c>
      <c r="S4" t="s">
        <v>130</v>
      </c>
      <c r="T4" t="s">
        <v>129</v>
      </c>
      <c r="U4" t="s">
        <v>38</v>
      </c>
      <c r="X4">
        <v>2009</v>
      </c>
      <c r="Y4" t="s">
        <v>313</v>
      </c>
      <c r="Z4">
        <v>15.75</v>
      </c>
      <c r="AA4" t="s">
        <v>312</v>
      </c>
      <c r="AB4" t="s">
        <v>62</v>
      </c>
      <c r="AC4" t="s">
        <v>34</v>
      </c>
      <c r="AH4">
        <v>2001</v>
      </c>
      <c r="AI4" t="s">
        <v>1092</v>
      </c>
      <c r="AJ4" t="s">
        <v>819</v>
      </c>
      <c r="AK4" s="34">
        <v>17.5</v>
      </c>
      <c r="AL4" t="s">
        <v>183</v>
      </c>
      <c r="AM4" t="s">
        <v>39</v>
      </c>
      <c r="AN4" t="s">
        <v>34</v>
      </c>
    </row>
    <row r="5" spans="1:43">
      <c r="A5">
        <f t="shared" si="0"/>
        <v>1997</v>
      </c>
      <c r="B5" s="13">
        <v>35520</v>
      </c>
      <c r="C5" s="13" t="s">
        <v>67</v>
      </c>
      <c r="D5" s="13" t="s">
        <v>24</v>
      </c>
      <c r="E5" t="s">
        <v>1091</v>
      </c>
      <c r="F5" s="3">
        <v>42.625</v>
      </c>
      <c r="G5" s="3">
        <v>847.40997314453125</v>
      </c>
      <c r="H5" t="s">
        <v>35</v>
      </c>
      <c r="I5" t="s">
        <v>35</v>
      </c>
      <c r="J5" t="s">
        <v>34</v>
      </c>
      <c r="P5" t="s">
        <v>1187</v>
      </c>
      <c r="Q5" t="s">
        <v>1188</v>
      </c>
      <c r="R5">
        <v>33.284999847412109</v>
      </c>
      <c r="S5" t="s">
        <v>130</v>
      </c>
      <c r="T5" t="s">
        <v>129</v>
      </c>
      <c r="U5" t="s">
        <v>38</v>
      </c>
      <c r="X5">
        <v>2009</v>
      </c>
      <c r="Y5" t="s">
        <v>430</v>
      </c>
      <c r="Z5">
        <v>7</v>
      </c>
      <c r="AA5" t="s">
        <v>229</v>
      </c>
      <c r="AB5" t="s">
        <v>62</v>
      </c>
      <c r="AC5" t="s">
        <v>38</v>
      </c>
      <c r="AH5">
        <v>2008</v>
      </c>
      <c r="AI5" t="s">
        <v>1089</v>
      </c>
      <c r="AJ5" t="s">
        <v>511</v>
      </c>
      <c r="AK5" s="34">
        <v>3</v>
      </c>
      <c r="AL5" t="s">
        <v>502</v>
      </c>
      <c r="AM5" t="s">
        <v>39</v>
      </c>
      <c r="AN5" t="s">
        <v>34</v>
      </c>
    </row>
    <row r="6" spans="1:43">
      <c r="A6">
        <f t="shared" si="0"/>
        <v>1997</v>
      </c>
      <c r="B6" s="13">
        <v>35581</v>
      </c>
      <c r="C6" s="13" t="s">
        <v>37</v>
      </c>
      <c r="D6" s="13" t="s">
        <v>9</v>
      </c>
      <c r="E6" t="s">
        <v>1090</v>
      </c>
      <c r="F6" s="3">
        <v>35.5</v>
      </c>
      <c r="G6" s="3">
        <v>299.94000244140625</v>
      </c>
      <c r="H6" t="s">
        <v>35</v>
      </c>
      <c r="I6" t="s">
        <v>35</v>
      </c>
      <c r="J6" t="s">
        <v>34</v>
      </c>
      <c r="M6" s="36"/>
      <c r="P6" t="s">
        <v>1268</v>
      </c>
      <c r="Q6" t="s">
        <v>1200</v>
      </c>
      <c r="R6">
        <v>48.062999725341797</v>
      </c>
      <c r="S6" t="s">
        <v>1269</v>
      </c>
      <c r="T6" t="s">
        <v>129</v>
      </c>
      <c r="U6" t="s">
        <v>38</v>
      </c>
      <c r="X6">
        <v>2009</v>
      </c>
      <c r="Y6" t="s">
        <v>381</v>
      </c>
      <c r="Z6">
        <v>85</v>
      </c>
      <c r="AA6" t="s">
        <v>63</v>
      </c>
      <c r="AB6" t="s">
        <v>62</v>
      </c>
      <c r="AC6" t="s">
        <v>38</v>
      </c>
      <c r="AH6">
        <v>2008</v>
      </c>
      <c r="AI6" t="s">
        <v>1089</v>
      </c>
      <c r="AJ6" t="s">
        <v>510</v>
      </c>
      <c r="AK6" s="34">
        <v>3</v>
      </c>
      <c r="AL6" t="s">
        <v>502</v>
      </c>
      <c r="AM6" t="s">
        <v>39</v>
      </c>
      <c r="AN6" t="s">
        <v>34</v>
      </c>
    </row>
    <row r="7" spans="1:43">
      <c r="A7">
        <f t="shared" si="0"/>
        <v>1997</v>
      </c>
      <c r="B7" s="13">
        <v>35611</v>
      </c>
      <c r="C7" s="13" t="s">
        <v>37</v>
      </c>
      <c r="D7" s="13" t="s">
        <v>19</v>
      </c>
      <c r="E7" t="s">
        <v>1082</v>
      </c>
      <c r="F7" s="3">
        <v>21</v>
      </c>
      <c r="G7" s="3">
        <v>100</v>
      </c>
      <c r="H7" t="s">
        <v>35</v>
      </c>
      <c r="I7" t="s">
        <v>35</v>
      </c>
      <c r="J7" t="s">
        <v>34</v>
      </c>
      <c r="M7" s="36"/>
      <c r="P7" t="s">
        <v>1169</v>
      </c>
      <c r="Q7" t="s">
        <v>37</v>
      </c>
      <c r="R7">
        <v>75.084999084472656</v>
      </c>
      <c r="S7" t="s">
        <v>130</v>
      </c>
      <c r="T7" t="s">
        <v>129</v>
      </c>
      <c r="U7" t="s">
        <v>38</v>
      </c>
      <c r="X7">
        <v>2009</v>
      </c>
      <c r="Y7" t="s">
        <v>366</v>
      </c>
      <c r="Z7">
        <v>72</v>
      </c>
      <c r="AA7" t="s">
        <v>63</v>
      </c>
      <c r="AB7" t="s">
        <v>62</v>
      </c>
      <c r="AC7" t="s">
        <v>38</v>
      </c>
      <c r="AH7">
        <v>2008</v>
      </c>
      <c r="AI7" t="s">
        <v>1089</v>
      </c>
      <c r="AJ7" t="s">
        <v>509</v>
      </c>
      <c r="AK7" s="34">
        <v>3</v>
      </c>
      <c r="AL7" t="s">
        <v>502</v>
      </c>
      <c r="AM7" t="s">
        <v>39</v>
      </c>
      <c r="AN7" t="s">
        <v>34</v>
      </c>
    </row>
    <row r="8" spans="1:43">
      <c r="A8">
        <f t="shared" si="0"/>
        <v>1997</v>
      </c>
      <c r="B8" s="13">
        <v>35611</v>
      </c>
      <c r="C8" s="13" t="s">
        <v>37</v>
      </c>
      <c r="D8" s="13" t="s">
        <v>22</v>
      </c>
      <c r="E8" t="s">
        <v>1088</v>
      </c>
      <c r="F8" s="3">
        <v>122.62999725341797</v>
      </c>
      <c r="G8" s="3">
        <v>125</v>
      </c>
      <c r="H8" t="s">
        <v>35</v>
      </c>
      <c r="I8" t="s">
        <v>35</v>
      </c>
      <c r="J8" t="s">
        <v>34</v>
      </c>
      <c r="M8" s="36"/>
      <c r="P8" t="s">
        <v>152</v>
      </c>
      <c r="Q8" t="s">
        <v>44</v>
      </c>
      <c r="R8">
        <v>54</v>
      </c>
      <c r="S8" t="s">
        <v>151</v>
      </c>
      <c r="T8" t="s">
        <v>62</v>
      </c>
      <c r="U8" t="s">
        <v>34</v>
      </c>
      <c r="X8">
        <v>2009</v>
      </c>
      <c r="Y8" t="s">
        <v>417</v>
      </c>
      <c r="Z8">
        <v>1.3799999952316284</v>
      </c>
      <c r="AA8" t="s">
        <v>229</v>
      </c>
      <c r="AB8" t="s">
        <v>62</v>
      </c>
      <c r="AC8" t="s">
        <v>38</v>
      </c>
      <c r="AH8">
        <v>2008</v>
      </c>
      <c r="AI8" t="s">
        <v>1087</v>
      </c>
      <c r="AJ8" t="s">
        <v>508</v>
      </c>
      <c r="AK8" s="34">
        <v>4</v>
      </c>
      <c r="AL8" t="s">
        <v>502</v>
      </c>
      <c r="AM8" t="s">
        <v>39</v>
      </c>
      <c r="AN8" t="s">
        <v>34</v>
      </c>
    </row>
    <row r="9" spans="1:43">
      <c r="A9">
        <f t="shared" si="0"/>
        <v>1997</v>
      </c>
      <c r="B9" s="13">
        <v>35642</v>
      </c>
      <c r="C9" s="13" t="s">
        <v>37</v>
      </c>
      <c r="D9" s="13" t="s">
        <v>11</v>
      </c>
      <c r="E9" t="s">
        <v>1086</v>
      </c>
      <c r="F9" s="3">
        <v>75</v>
      </c>
      <c r="G9" s="3">
        <v>122.5</v>
      </c>
      <c r="H9" t="s">
        <v>35</v>
      </c>
      <c r="I9" t="s">
        <v>35</v>
      </c>
      <c r="J9" t="s">
        <v>34</v>
      </c>
      <c r="M9" s="36"/>
      <c r="P9" t="s">
        <v>1220</v>
      </c>
      <c r="Q9" t="s">
        <v>1192</v>
      </c>
      <c r="R9">
        <v>82.900001525878906</v>
      </c>
      <c r="S9" t="s">
        <v>151</v>
      </c>
      <c r="T9" t="s">
        <v>62</v>
      </c>
      <c r="U9" t="s">
        <v>34</v>
      </c>
      <c r="X9">
        <v>2009</v>
      </c>
      <c r="Y9" t="s">
        <v>463</v>
      </c>
      <c r="Z9">
        <v>16</v>
      </c>
      <c r="AA9" t="s">
        <v>99</v>
      </c>
      <c r="AB9" t="s">
        <v>98</v>
      </c>
      <c r="AC9" t="s">
        <v>34</v>
      </c>
      <c r="AH9">
        <v>2008</v>
      </c>
      <c r="AI9" t="s">
        <v>1085</v>
      </c>
      <c r="AJ9" t="s">
        <v>507</v>
      </c>
      <c r="AK9" s="34">
        <v>3</v>
      </c>
      <c r="AL9" t="s">
        <v>502</v>
      </c>
      <c r="AM9" t="s">
        <v>39</v>
      </c>
      <c r="AN9" t="s">
        <v>34</v>
      </c>
    </row>
    <row r="10" spans="1:43">
      <c r="A10">
        <f t="shared" si="0"/>
        <v>1997</v>
      </c>
      <c r="B10" s="13">
        <v>35642</v>
      </c>
      <c r="C10" s="13" t="s">
        <v>67</v>
      </c>
      <c r="D10" s="13" t="s">
        <v>24</v>
      </c>
      <c r="E10" t="s">
        <v>1084</v>
      </c>
      <c r="F10" s="3">
        <v>15</v>
      </c>
      <c r="G10" s="3">
        <v>125</v>
      </c>
      <c r="H10" t="s">
        <v>35</v>
      </c>
      <c r="I10" t="s">
        <v>35</v>
      </c>
      <c r="J10" t="s">
        <v>34</v>
      </c>
      <c r="M10" s="36"/>
      <c r="P10" t="s">
        <v>311</v>
      </c>
      <c r="Q10" t="s">
        <v>37</v>
      </c>
      <c r="R10">
        <v>52</v>
      </c>
      <c r="S10" t="s">
        <v>151</v>
      </c>
      <c r="T10" t="s">
        <v>62</v>
      </c>
      <c r="U10" t="s">
        <v>34</v>
      </c>
      <c r="X10">
        <v>2009</v>
      </c>
      <c r="Y10" t="s">
        <v>462</v>
      </c>
      <c r="Z10">
        <v>9.5</v>
      </c>
      <c r="AA10" t="s">
        <v>99</v>
      </c>
      <c r="AB10" t="s">
        <v>98</v>
      </c>
      <c r="AC10" t="s">
        <v>34</v>
      </c>
      <c r="AH10">
        <v>2014</v>
      </c>
      <c r="AI10" t="s">
        <v>1229</v>
      </c>
      <c r="AK10" s="34">
        <v>13.75</v>
      </c>
      <c r="AL10" t="s">
        <v>128</v>
      </c>
      <c r="AM10" t="s">
        <v>39</v>
      </c>
      <c r="AN10" t="s">
        <v>34</v>
      </c>
    </row>
    <row r="11" spans="1:43">
      <c r="A11">
        <f t="shared" si="0"/>
        <v>1997</v>
      </c>
      <c r="B11" s="13">
        <v>35642</v>
      </c>
      <c r="C11" s="13" t="s">
        <v>67</v>
      </c>
      <c r="D11" s="13" t="s">
        <v>22</v>
      </c>
      <c r="E11" t="s">
        <v>1081</v>
      </c>
      <c r="F11" s="3">
        <v>15</v>
      </c>
      <c r="G11" s="3">
        <v>173.66000366210938</v>
      </c>
      <c r="H11" t="s">
        <v>35</v>
      </c>
      <c r="I11" t="s">
        <v>35</v>
      </c>
      <c r="J11" t="s">
        <v>34</v>
      </c>
      <c r="M11" s="36"/>
      <c r="P11" t="s">
        <v>158</v>
      </c>
      <c r="Q11" t="s">
        <v>37</v>
      </c>
      <c r="R11">
        <v>25</v>
      </c>
      <c r="S11" t="s">
        <v>151</v>
      </c>
      <c r="T11" t="s">
        <v>62</v>
      </c>
      <c r="U11" t="s">
        <v>34</v>
      </c>
      <c r="X11">
        <v>2009</v>
      </c>
      <c r="Y11" t="s">
        <v>461</v>
      </c>
      <c r="Z11">
        <v>8.5</v>
      </c>
      <c r="AA11" t="s">
        <v>99</v>
      </c>
      <c r="AB11" t="s">
        <v>98</v>
      </c>
      <c r="AC11" t="s">
        <v>34</v>
      </c>
      <c r="AH11">
        <v>1997</v>
      </c>
      <c r="AI11" t="s">
        <v>1083</v>
      </c>
      <c r="AJ11" t="s">
        <v>1082</v>
      </c>
      <c r="AK11" s="34">
        <v>21</v>
      </c>
      <c r="AL11" t="s">
        <v>35</v>
      </c>
      <c r="AM11" t="s">
        <v>35</v>
      </c>
      <c r="AN11" t="s">
        <v>34</v>
      </c>
    </row>
    <row r="12" spans="1:43">
      <c r="A12">
        <f t="shared" si="0"/>
        <v>1997</v>
      </c>
      <c r="B12" s="13">
        <v>35703</v>
      </c>
      <c r="C12" s="13" t="s">
        <v>67</v>
      </c>
      <c r="D12" s="13" t="s">
        <v>22</v>
      </c>
      <c r="E12" t="s">
        <v>1079</v>
      </c>
      <c r="F12" s="3">
        <v>35</v>
      </c>
      <c r="G12" s="3">
        <v>100</v>
      </c>
      <c r="H12" t="s">
        <v>35</v>
      </c>
      <c r="I12" t="s">
        <v>35</v>
      </c>
      <c r="J12" t="s">
        <v>34</v>
      </c>
      <c r="M12" s="36"/>
      <c r="P12" t="s">
        <v>313</v>
      </c>
      <c r="Q12" t="s">
        <v>37</v>
      </c>
      <c r="R12">
        <v>15.75</v>
      </c>
      <c r="S12" t="s">
        <v>312</v>
      </c>
      <c r="T12" t="s">
        <v>62</v>
      </c>
      <c r="U12" t="s">
        <v>34</v>
      </c>
      <c r="X12">
        <v>2009</v>
      </c>
      <c r="Z12">
        <v>37.5</v>
      </c>
      <c r="AA12" t="s">
        <v>183</v>
      </c>
      <c r="AB12" t="s">
        <v>39</v>
      </c>
      <c r="AC12" t="s">
        <v>34</v>
      </c>
      <c r="AH12">
        <v>1998</v>
      </c>
      <c r="AI12" t="s">
        <v>1080</v>
      </c>
      <c r="AJ12" t="s">
        <v>1062</v>
      </c>
      <c r="AK12" s="34">
        <v>45</v>
      </c>
      <c r="AL12" t="s">
        <v>35</v>
      </c>
      <c r="AM12" t="s">
        <v>35</v>
      </c>
      <c r="AN12" t="s">
        <v>34</v>
      </c>
    </row>
    <row r="13" spans="1:43">
      <c r="A13">
        <f t="shared" si="0"/>
        <v>1997</v>
      </c>
      <c r="B13" s="13">
        <v>35734</v>
      </c>
      <c r="C13" s="13" t="s">
        <v>37</v>
      </c>
      <c r="D13" s="13" t="s">
        <v>12</v>
      </c>
      <c r="E13" t="s">
        <v>1077</v>
      </c>
      <c r="F13" s="3">
        <v>89</v>
      </c>
      <c r="G13" s="3">
        <v>165</v>
      </c>
      <c r="H13" t="s">
        <v>35</v>
      </c>
      <c r="I13" t="s">
        <v>35</v>
      </c>
      <c r="J13" t="s">
        <v>34</v>
      </c>
      <c r="M13" s="36"/>
      <c r="Q13" t="s">
        <v>44</v>
      </c>
      <c r="R13">
        <v>32</v>
      </c>
      <c r="S13" t="s">
        <v>63</v>
      </c>
      <c r="T13" t="s">
        <v>62</v>
      </c>
      <c r="U13" t="s">
        <v>38</v>
      </c>
      <c r="X13">
        <v>2009</v>
      </c>
      <c r="Y13" t="s">
        <v>408</v>
      </c>
      <c r="Z13">
        <v>57</v>
      </c>
      <c r="AA13" t="s">
        <v>183</v>
      </c>
      <c r="AB13" t="s">
        <v>39</v>
      </c>
      <c r="AC13" t="s">
        <v>34</v>
      </c>
      <c r="AH13">
        <v>1999</v>
      </c>
      <c r="AI13" t="s">
        <v>1078</v>
      </c>
      <c r="AK13" s="34">
        <v>22.5</v>
      </c>
      <c r="AL13" t="s">
        <v>35</v>
      </c>
      <c r="AM13" t="s">
        <v>35</v>
      </c>
      <c r="AN13" t="s">
        <v>34</v>
      </c>
    </row>
    <row r="14" spans="1:43">
      <c r="A14">
        <f t="shared" si="0"/>
        <v>1998</v>
      </c>
      <c r="B14" s="13">
        <v>35826</v>
      </c>
      <c r="C14" s="13" t="s">
        <v>44</v>
      </c>
      <c r="D14" s="13" t="s">
        <v>26</v>
      </c>
      <c r="E14" t="s">
        <v>1075</v>
      </c>
      <c r="F14" s="3">
        <v>90.5</v>
      </c>
      <c r="G14" s="3">
        <v>127.19999694824219</v>
      </c>
      <c r="H14" t="s">
        <v>35</v>
      </c>
      <c r="I14" t="s">
        <v>35</v>
      </c>
      <c r="J14" t="s">
        <v>34</v>
      </c>
      <c r="M14" s="36"/>
      <c r="P14" t="s">
        <v>179</v>
      </c>
      <c r="Q14" t="s">
        <v>44</v>
      </c>
      <c r="R14">
        <v>13.187999725341797</v>
      </c>
      <c r="S14" t="s">
        <v>75</v>
      </c>
      <c r="T14" t="s">
        <v>62</v>
      </c>
      <c r="U14" t="s">
        <v>38</v>
      </c>
      <c r="X14">
        <v>2009</v>
      </c>
      <c r="Y14" t="s">
        <v>451</v>
      </c>
      <c r="Z14">
        <v>84</v>
      </c>
      <c r="AA14" t="s">
        <v>133</v>
      </c>
      <c r="AB14" t="s">
        <v>39</v>
      </c>
      <c r="AC14" t="s">
        <v>34</v>
      </c>
      <c r="AH14">
        <v>2000</v>
      </c>
      <c r="AI14" t="s">
        <v>1076</v>
      </c>
      <c r="AJ14" t="s">
        <v>955</v>
      </c>
      <c r="AK14" s="34">
        <v>12</v>
      </c>
      <c r="AL14" t="s">
        <v>35</v>
      </c>
      <c r="AM14" t="s">
        <v>35</v>
      </c>
      <c r="AN14" t="s">
        <v>34</v>
      </c>
    </row>
    <row r="15" spans="1:43">
      <c r="A15">
        <f t="shared" si="0"/>
        <v>1998</v>
      </c>
      <c r="B15" s="13">
        <v>35826</v>
      </c>
      <c r="C15" s="13" t="s">
        <v>44</v>
      </c>
      <c r="D15" s="13" t="s">
        <v>19</v>
      </c>
      <c r="E15" t="s">
        <v>1073</v>
      </c>
      <c r="F15" s="3">
        <v>83</v>
      </c>
      <c r="G15" s="3">
        <v>182.5</v>
      </c>
      <c r="H15" t="s">
        <v>35</v>
      </c>
      <c r="I15" t="s">
        <v>35</v>
      </c>
      <c r="J15" t="s">
        <v>34</v>
      </c>
      <c r="P15" t="s">
        <v>159</v>
      </c>
      <c r="Q15" t="s">
        <v>44</v>
      </c>
      <c r="R15">
        <v>16.187999725341797</v>
      </c>
      <c r="S15" t="s">
        <v>75</v>
      </c>
      <c r="T15" t="s">
        <v>62</v>
      </c>
      <c r="U15" t="s">
        <v>38</v>
      </c>
      <c r="X15">
        <v>2009</v>
      </c>
      <c r="Y15" t="s">
        <v>358</v>
      </c>
      <c r="Z15">
        <v>10.130000114440918</v>
      </c>
      <c r="AA15" t="s">
        <v>183</v>
      </c>
      <c r="AB15" t="s">
        <v>39</v>
      </c>
      <c r="AC15" t="s">
        <v>34</v>
      </c>
      <c r="AH15">
        <v>2000</v>
      </c>
      <c r="AI15" t="s">
        <v>1074</v>
      </c>
      <c r="AJ15" t="s">
        <v>944</v>
      </c>
      <c r="AK15" s="34">
        <v>16</v>
      </c>
      <c r="AL15" t="s">
        <v>35</v>
      </c>
      <c r="AM15" t="s">
        <v>35</v>
      </c>
      <c r="AN15" t="s">
        <v>34</v>
      </c>
    </row>
    <row r="16" spans="1:43">
      <c r="A16">
        <f t="shared" si="0"/>
        <v>1998</v>
      </c>
      <c r="B16" s="13">
        <v>35826</v>
      </c>
      <c r="C16" s="13" t="s">
        <v>67</v>
      </c>
      <c r="D16" s="13" t="s">
        <v>22</v>
      </c>
      <c r="E16" t="s">
        <v>1072</v>
      </c>
      <c r="F16" s="3">
        <v>23</v>
      </c>
      <c r="G16" s="3">
        <v>100</v>
      </c>
      <c r="H16" t="s">
        <v>35</v>
      </c>
      <c r="I16" t="s">
        <v>35</v>
      </c>
      <c r="J16" t="s">
        <v>34</v>
      </c>
      <c r="P16" t="s">
        <v>76</v>
      </c>
      <c r="Q16" t="s">
        <v>44</v>
      </c>
      <c r="R16">
        <v>61</v>
      </c>
      <c r="S16" t="s">
        <v>75</v>
      </c>
      <c r="T16" t="s">
        <v>62</v>
      </c>
      <c r="U16" t="s">
        <v>38</v>
      </c>
      <c r="X16">
        <v>2009</v>
      </c>
      <c r="Y16" t="s">
        <v>420</v>
      </c>
      <c r="Z16">
        <v>6</v>
      </c>
      <c r="AA16" t="s">
        <v>83</v>
      </c>
      <c r="AB16" t="s">
        <v>39</v>
      </c>
      <c r="AC16" t="s">
        <v>34</v>
      </c>
      <c r="AH16">
        <v>2001</v>
      </c>
      <c r="AI16" t="s">
        <v>1070</v>
      </c>
      <c r="AJ16" t="s">
        <v>904</v>
      </c>
      <c r="AK16" s="34">
        <v>83.174117593204272</v>
      </c>
      <c r="AL16" t="s">
        <v>35</v>
      </c>
      <c r="AM16" t="s">
        <v>35</v>
      </c>
      <c r="AN16" t="s">
        <v>34</v>
      </c>
    </row>
    <row r="17" spans="1:40">
      <c r="A17">
        <f t="shared" si="0"/>
        <v>1998</v>
      </c>
      <c r="B17" s="13">
        <v>35854</v>
      </c>
      <c r="C17" s="13" t="s">
        <v>37</v>
      </c>
      <c r="D17" s="13" t="s">
        <v>11</v>
      </c>
      <c r="E17" t="s">
        <v>1071</v>
      </c>
      <c r="F17" s="3">
        <v>45</v>
      </c>
      <c r="G17" s="3">
        <v>130</v>
      </c>
      <c r="H17" t="s">
        <v>35</v>
      </c>
      <c r="I17" t="s">
        <v>35</v>
      </c>
      <c r="J17" t="s">
        <v>34</v>
      </c>
      <c r="P17" t="s">
        <v>119</v>
      </c>
      <c r="Q17" t="s">
        <v>44</v>
      </c>
      <c r="R17">
        <v>23</v>
      </c>
      <c r="S17" t="s">
        <v>75</v>
      </c>
      <c r="T17" t="s">
        <v>62</v>
      </c>
      <c r="U17" t="s">
        <v>38</v>
      </c>
      <c r="X17">
        <v>2009</v>
      </c>
      <c r="Y17" t="s">
        <v>354</v>
      </c>
      <c r="Z17">
        <v>60.5</v>
      </c>
      <c r="AA17" t="s">
        <v>83</v>
      </c>
      <c r="AB17" t="s">
        <v>39</v>
      </c>
      <c r="AC17" t="s">
        <v>34</v>
      </c>
      <c r="AH17">
        <v>2001</v>
      </c>
      <c r="AI17" t="s">
        <v>1070</v>
      </c>
      <c r="AJ17" t="s">
        <v>903</v>
      </c>
      <c r="AK17" s="34">
        <v>83.133331298828125</v>
      </c>
      <c r="AL17" t="s">
        <v>35</v>
      </c>
      <c r="AM17" t="s">
        <v>35</v>
      </c>
      <c r="AN17" t="s">
        <v>34</v>
      </c>
    </row>
    <row r="18" spans="1:40">
      <c r="A18">
        <f t="shared" si="0"/>
        <v>1998</v>
      </c>
      <c r="B18" s="13">
        <v>35854</v>
      </c>
      <c r="C18" s="13" t="s">
        <v>37</v>
      </c>
      <c r="D18" s="13" t="s">
        <v>12</v>
      </c>
      <c r="E18" t="s">
        <v>1069</v>
      </c>
      <c r="F18" s="3">
        <v>53</v>
      </c>
      <c r="G18" s="3">
        <v>595.47998046875</v>
      </c>
      <c r="H18" t="s">
        <v>35</v>
      </c>
      <c r="I18" t="s">
        <v>35</v>
      </c>
      <c r="J18" t="s">
        <v>34</v>
      </c>
      <c r="P18" t="s">
        <v>137</v>
      </c>
      <c r="Q18" t="s">
        <v>44</v>
      </c>
      <c r="R18">
        <v>41.687999725341797</v>
      </c>
      <c r="S18" t="s">
        <v>63</v>
      </c>
      <c r="T18" t="s">
        <v>62</v>
      </c>
      <c r="U18" t="s">
        <v>38</v>
      </c>
      <c r="X18">
        <v>2009</v>
      </c>
      <c r="Y18" t="s">
        <v>357</v>
      </c>
      <c r="Z18">
        <v>7</v>
      </c>
      <c r="AA18" t="s">
        <v>183</v>
      </c>
      <c r="AB18" t="s">
        <v>39</v>
      </c>
      <c r="AC18" t="s">
        <v>34</v>
      </c>
      <c r="AH18">
        <v>2001</v>
      </c>
      <c r="AI18" t="s">
        <v>1070</v>
      </c>
      <c r="AJ18" t="s">
        <v>902</v>
      </c>
      <c r="AK18" s="34">
        <v>85</v>
      </c>
      <c r="AL18" t="s">
        <v>35</v>
      </c>
      <c r="AM18" t="s">
        <v>35</v>
      </c>
      <c r="AN18" t="s">
        <v>34</v>
      </c>
    </row>
    <row r="19" spans="1:40">
      <c r="A19">
        <f t="shared" si="0"/>
        <v>1998</v>
      </c>
      <c r="B19" s="13">
        <v>35854</v>
      </c>
      <c r="C19" s="13" t="s">
        <v>67</v>
      </c>
      <c r="D19" s="13" t="s">
        <v>12</v>
      </c>
      <c r="E19" t="s">
        <v>1067</v>
      </c>
      <c r="F19" s="3">
        <v>23</v>
      </c>
      <c r="G19" s="3">
        <v>400</v>
      </c>
      <c r="H19" t="s">
        <v>35</v>
      </c>
      <c r="I19" t="s">
        <v>35</v>
      </c>
      <c r="J19" t="s">
        <v>34</v>
      </c>
      <c r="P19" t="s">
        <v>212</v>
      </c>
      <c r="Q19" t="s">
        <v>44</v>
      </c>
      <c r="R19">
        <v>27.75</v>
      </c>
      <c r="S19" t="s">
        <v>75</v>
      </c>
      <c r="T19" t="s">
        <v>62</v>
      </c>
      <c r="U19" t="s">
        <v>38</v>
      </c>
      <c r="X19">
        <v>2009</v>
      </c>
      <c r="Y19" t="s">
        <v>453</v>
      </c>
      <c r="Z19">
        <v>15</v>
      </c>
      <c r="AA19" t="s">
        <v>53</v>
      </c>
      <c r="AB19" t="s">
        <v>47</v>
      </c>
      <c r="AC19" t="s">
        <v>38</v>
      </c>
      <c r="AH19">
        <v>2001</v>
      </c>
      <c r="AI19" t="s">
        <v>1068</v>
      </c>
      <c r="AJ19" t="s">
        <v>868</v>
      </c>
      <c r="AK19" s="34">
        <v>35.5</v>
      </c>
      <c r="AL19" t="s">
        <v>35</v>
      </c>
      <c r="AM19" t="s">
        <v>35</v>
      </c>
      <c r="AN19" t="s">
        <v>34</v>
      </c>
    </row>
    <row r="20" spans="1:40">
      <c r="A20">
        <f t="shared" si="0"/>
        <v>1998</v>
      </c>
      <c r="B20" s="13">
        <v>35885</v>
      </c>
      <c r="C20" s="13" t="s">
        <v>44</v>
      </c>
      <c r="D20" s="13" t="s">
        <v>11</v>
      </c>
      <c r="E20" t="s">
        <v>1065</v>
      </c>
      <c r="F20" s="3">
        <v>76</v>
      </c>
      <c r="G20" s="3">
        <v>104.90000152587891</v>
      </c>
      <c r="H20" t="s">
        <v>35</v>
      </c>
      <c r="I20" t="s">
        <v>35</v>
      </c>
      <c r="J20" t="s">
        <v>34</v>
      </c>
      <c r="P20" t="s">
        <v>458</v>
      </c>
      <c r="Q20" t="s">
        <v>44</v>
      </c>
      <c r="R20">
        <v>2.880000114440918</v>
      </c>
      <c r="S20" t="s">
        <v>457</v>
      </c>
      <c r="T20" t="s">
        <v>62</v>
      </c>
      <c r="U20" t="s">
        <v>38</v>
      </c>
      <c r="X20">
        <v>2009</v>
      </c>
      <c r="Y20" t="s">
        <v>435</v>
      </c>
      <c r="Z20">
        <v>16</v>
      </c>
      <c r="AA20" t="s">
        <v>50</v>
      </c>
      <c r="AB20" t="s">
        <v>47</v>
      </c>
      <c r="AC20" t="s">
        <v>38</v>
      </c>
      <c r="AH20">
        <v>2002</v>
      </c>
      <c r="AI20" t="s">
        <v>1066</v>
      </c>
      <c r="AJ20" t="s">
        <v>770</v>
      </c>
      <c r="AK20" s="34">
        <v>22</v>
      </c>
      <c r="AL20" t="s">
        <v>35</v>
      </c>
      <c r="AM20" t="s">
        <v>35</v>
      </c>
      <c r="AN20" t="s">
        <v>34</v>
      </c>
    </row>
    <row r="21" spans="1:40">
      <c r="A21">
        <f t="shared" si="0"/>
        <v>1998</v>
      </c>
      <c r="B21" s="13">
        <v>35915</v>
      </c>
      <c r="C21" s="13" t="s">
        <v>37</v>
      </c>
      <c r="D21" s="13" t="s">
        <v>23</v>
      </c>
      <c r="E21" t="s">
        <v>1064</v>
      </c>
      <c r="F21" s="3">
        <v>36</v>
      </c>
      <c r="G21" s="3">
        <v>125</v>
      </c>
      <c r="H21" t="s">
        <v>35</v>
      </c>
      <c r="I21" t="s">
        <v>35</v>
      </c>
      <c r="J21" t="s">
        <v>34</v>
      </c>
      <c r="Q21" t="s">
        <v>37</v>
      </c>
      <c r="R21">
        <v>65</v>
      </c>
      <c r="S21" t="s">
        <v>229</v>
      </c>
      <c r="T21" t="s">
        <v>62</v>
      </c>
      <c r="U21" t="s">
        <v>38</v>
      </c>
      <c r="X21">
        <v>2009</v>
      </c>
      <c r="Y21" t="s">
        <v>278</v>
      </c>
      <c r="Z21">
        <v>25.954153060913086</v>
      </c>
      <c r="AA21" t="s">
        <v>50</v>
      </c>
      <c r="AB21" t="s">
        <v>47</v>
      </c>
      <c r="AC21" t="s">
        <v>38</v>
      </c>
      <c r="AH21">
        <v>2002</v>
      </c>
      <c r="AI21" t="s">
        <v>1063</v>
      </c>
      <c r="AJ21" t="s">
        <v>728</v>
      </c>
      <c r="AK21" s="34">
        <v>12.090909090909092</v>
      </c>
      <c r="AL21" t="s">
        <v>35</v>
      </c>
      <c r="AM21" t="s">
        <v>35</v>
      </c>
      <c r="AN21" t="s">
        <v>34</v>
      </c>
    </row>
    <row r="22" spans="1:40">
      <c r="A22">
        <f t="shared" si="0"/>
        <v>1998</v>
      </c>
      <c r="B22" s="13">
        <v>35946</v>
      </c>
      <c r="C22" s="13" t="s">
        <v>37</v>
      </c>
      <c r="D22" s="13" t="s">
        <v>19</v>
      </c>
      <c r="E22" t="s">
        <v>1062</v>
      </c>
      <c r="F22" s="3">
        <v>45</v>
      </c>
      <c r="G22" s="3">
        <v>300</v>
      </c>
      <c r="H22" t="s">
        <v>35</v>
      </c>
      <c r="I22" t="s">
        <v>35</v>
      </c>
      <c r="J22" t="s">
        <v>34</v>
      </c>
      <c r="Q22" t="s">
        <v>37</v>
      </c>
      <c r="R22">
        <v>23.5</v>
      </c>
      <c r="S22" t="s">
        <v>1198</v>
      </c>
      <c r="T22" t="s">
        <v>62</v>
      </c>
      <c r="U22" t="s">
        <v>38</v>
      </c>
      <c r="X22">
        <v>2009</v>
      </c>
      <c r="Y22" t="s">
        <v>277</v>
      </c>
      <c r="Z22">
        <v>22.5</v>
      </c>
      <c r="AA22" t="s">
        <v>50</v>
      </c>
      <c r="AB22" t="s">
        <v>47</v>
      </c>
      <c r="AC22" t="s">
        <v>38</v>
      </c>
      <c r="AH22">
        <v>2002</v>
      </c>
      <c r="AI22" t="s">
        <v>1063</v>
      </c>
      <c r="AJ22" t="s">
        <v>727</v>
      </c>
      <c r="AK22" s="34">
        <v>0.12999999523162842</v>
      </c>
      <c r="AL22" t="s">
        <v>35</v>
      </c>
      <c r="AM22" t="s">
        <v>35</v>
      </c>
      <c r="AN22" t="s">
        <v>34</v>
      </c>
    </row>
    <row r="23" spans="1:40">
      <c r="A23">
        <f t="shared" si="0"/>
        <v>1998</v>
      </c>
      <c r="B23" s="13">
        <v>35946</v>
      </c>
      <c r="C23" s="13" t="s">
        <v>37</v>
      </c>
      <c r="D23" s="13" t="s">
        <v>23</v>
      </c>
      <c r="E23" t="s">
        <v>1060</v>
      </c>
      <c r="F23" s="3">
        <v>25</v>
      </c>
      <c r="G23" s="3">
        <v>124.80000305175781</v>
      </c>
      <c r="H23" t="s">
        <v>35</v>
      </c>
      <c r="I23" t="s">
        <v>35</v>
      </c>
      <c r="J23" t="s">
        <v>34</v>
      </c>
      <c r="Q23" t="s">
        <v>37</v>
      </c>
      <c r="R23">
        <v>28.5</v>
      </c>
      <c r="S23" t="s">
        <v>63</v>
      </c>
      <c r="T23" t="s">
        <v>62</v>
      </c>
      <c r="U23" t="s">
        <v>38</v>
      </c>
      <c r="X23">
        <v>2009</v>
      </c>
      <c r="Y23" t="s">
        <v>434</v>
      </c>
      <c r="Z23">
        <v>20</v>
      </c>
      <c r="AA23" t="s">
        <v>148</v>
      </c>
      <c r="AB23" t="s">
        <v>147</v>
      </c>
      <c r="AC23" t="s">
        <v>38</v>
      </c>
      <c r="AH23">
        <v>2002</v>
      </c>
      <c r="AI23" t="s">
        <v>1063</v>
      </c>
      <c r="AJ23" t="s">
        <v>726</v>
      </c>
      <c r="AK23" s="34">
        <v>0.12999999523162842</v>
      </c>
      <c r="AL23" t="s">
        <v>35</v>
      </c>
      <c r="AM23" t="s">
        <v>35</v>
      </c>
      <c r="AN23" t="s">
        <v>34</v>
      </c>
    </row>
    <row r="24" spans="1:40">
      <c r="A24">
        <f t="shared" si="0"/>
        <v>1998</v>
      </c>
      <c r="B24" s="13">
        <v>35976</v>
      </c>
      <c r="C24" s="13" t="s">
        <v>44</v>
      </c>
      <c r="D24" s="13" t="s">
        <v>19</v>
      </c>
      <c r="F24" s="3">
        <v>26</v>
      </c>
      <c r="G24" s="3">
        <v>122.52999877929688</v>
      </c>
      <c r="H24" t="s">
        <v>75</v>
      </c>
      <c r="I24" t="s">
        <v>62</v>
      </c>
      <c r="J24" t="s">
        <v>38</v>
      </c>
      <c r="P24" t="s">
        <v>430</v>
      </c>
      <c r="Q24" t="s">
        <v>37</v>
      </c>
      <c r="R24">
        <v>7</v>
      </c>
      <c r="S24" t="s">
        <v>229</v>
      </c>
      <c r="T24" t="s">
        <v>62</v>
      </c>
      <c r="U24" t="s">
        <v>38</v>
      </c>
      <c r="X24">
        <v>2009</v>
      </c>
      <c r="Y24" t="s">
        <v>316</v>
      </c>
      <c r="Z24">
        <v>25</v>
      </c>
      <c r="AA24" t="s">
        <v>148</v>
      </c>
      <c r="AB24" t="s">
        <v>147</v>
      </c>
      <c r="AC24" t="s">
        <v>38</v>
      </c>
      <c r="AH24">
        <v>2002</v>
      </c>
      <c r="AI24" t="s">
        <v>1063</v>
      </c>
      <c r="AJ24" t="s">
        <v>725</v>
      </c>
      <c r="AK24" s="34">
        <v>8</v>
      </c>
      <c r="AL24" t="s">
        <v>35</v>
      </c>
      <c r="AM24" t="s">
        <v>35</v>
      </c>
      <c r="AN24" t="s">
        <v>34</v>
      </c>
    </row>
    <row r="25" spans="1:40">
      <c r="A25">
        <f t="shared" si="0"/>
        <v>1998</v>
      </c>
      <c r="B25" s="13">
        <v>35976</v>
      </c>
      <c r="C25" s="13" t="s">
        <v>44</v>
      </c>
      <c r="D25" s="13" t="s">
        <v>19</v>
      </c>
      <c r="E25" t="s">
        <v>1058</v>
      </c>
      <c r="F25" s="3">
        <v>26</v>
      </c>
      <c r="G25" s="3">
        <v>260</v>
      </c>
      <c r="H25" t="s">
        <v>183</v>
      </c>
      <c r="I25" t="s">
        <v>39</v>
      </c>
      <c r="J25" t="s">
        <v>34</v>
      </c>
      <c r="P25" t="s">
        <v>179</v>
      </c>
      <c r="Q25" t="s">
        <v>37</v>
      </c>
      <c r="R25">
        <v>27.5</v>
      </c>
      <c r="S25" t="s">
        <v>75</v>
      </c>
      <c r="T25" t="s">
        <v>62</v>
      </c>
      <c r="U25" t="s">
        <v>38</v>
      </c>
      <c r="X25">
        <v>2009</v>
      </c>
      <c r="Y25" t="s">
        <v>403</v>
      </c>
      <c r="Z25">
        <v>20.5</v>
      </c>
      <c r="AA25" t="s">
        <v>148</v>
      </c>
      <c r="AB25" t="s">
        <v>147</v>
      </c>
      <c r="AC25" t="s">
        <v>38</v>
      </c>
      <c r="AH25">
        <v>2003</v>
      </c>
      <c r="AI25" t="s">
        <v>1061</v>
      </c>
      <c r="AJ25" t="s">
        <v>653</v>
      </c>
      <c r="AK25" s="34">
        <v>25</v>
      </c>
      <c r="AL25" t="s">
        <v>35</v>
      </c>
      <c r="AM25" t="s">
        <v>35</v>
      </c>
      <c r="AN25" t="s">
        <v>34</v>
      </c>
    </row>
    <row r="26" spans="1:40">
      <c r="A26">
        <f t="shared" si="0"/>
        <v>1998</v>
      </c>
      <c r="B26" s="13">
        <v>35976</v>
      </c>
      <c r="C26" s="13" t="s">
        <v>44</v>
      </c>
      <c r="D26" s="13" t="s">
        <v>25</v>
      </c>
      <c r="E26" t="s">
        <v>1057</v>
      </c>
      <c r="F26" s="3">
        <v>28</v>
      </c>
      <c r="G26" s="3">
        <v>200</v>
      </c>
      <c r="H26" t="s">
        <v>183</v>
      </c>
      <c r="I26" t="s">
        <v>39</v>
      </c>
      <c r="J26" t="s">
        <v>34</v>
      </c>
      <c r="P26" t="s">
        <v>1166</v>
      </c>
      <c r="Q26" t="s">
        <v>1192</v>
      </c>
      <c r="R26">
        <v>57.75</v>
      </c>
      <c r="S26" t="s">
        <v>229</v>
      </c>
      <c r="T26" t="s">
        <v>62</v>
      </c>
      <c r="U26" t="s">
        <v>38</v>
      </c>
      <c r="X26">
        <v>2009</v>
      </c>
      <c r="Y26" t="s">
        <v>402</v>
      </c>
      <c r="Z26">
        <v>21</v>
      </c>
      <c r="AA26" t="s">
        <v>148</v>
      </c>
      <c r="AB26" t="s">
        <v>147</v>
      </c>
      <c r="AC26" t="s">
        <v>38</v>
      </c>
      <c r="AH26">
        <v>2006</v>
      </c>
      <c r="AI26" t="s">
        <v>1059</v>
      </c>
      <c r="AJ26" t="s">
        <v>583</v>
      </c>
      <c r="AK26" s="34">
        <v>10</v>
      </c>
      <c r="AL26" t="s">
        <v>35</v>
      </c>
      <c r="AM26" t="s">
        <v>35</v>
      </c>
      <c r="AN26" t="s">
        <v>34</v>
      </c>
    </row>
    <row r="27" spans="1:40">
      <c r="A27">
        <f t="shared" si="0"/>
        <v>1998</v>
      </c>
      <c r="B27" s="13">
        <v>36007</v>
      </c>
      <c r="C27" s="13" t="s">
        <v>37</v>
      </c>
      <c r="D27" s="13" t="s">
        <v>21</v>
      </c>
      <c r="E27" t="s">
        <v>1056</v>
      </c>
      <c r="F27" s="3">
        <v>25</v>
      </c>
      <c r="G27" s="3">
        <v>275</v>
      </c>
      <c r="H27" t="s">
        <v>35</v>
      </c>
      <c r="I27" t="s">
        <v>35</v>
      </c>
      <c r="J27" t="s">
        <v>34</v>
      </c>
      <c r="P27" t="s">
        <v>381</v>
      </c>
      <c r="Q27" t="s">
        <v>37</v>
      </c>
      <c r="R27">
        <v>85</v>
      </c>
      <c r="S27" t="s">
        <v>63</v>
      </c>
      <c r="T27" t="s">
        <v>62</v>
      </c>
      <c r="U27" t="s">
        <v>38</v>
      </c>
      <c r="X27">
        <v>2009</v>
      </c>
      <c r="Y27" t="s">
        <v>401</v>
      </c>
      <c r="Z27">
        <v>20.379999160766602</v>
      </c>
      <c r="AA27" t="s">
        <v>148</v>
      </c>
      <c r="AB27" t="s">
        <v>147</v>
      </c>
      <c r="AC27" t="s">
        <v>38</v>
      </c>
      <c r="AH27">
        <v>2008</v>
      </c>
      <c r="AI27" t="s">
        <v>1054</v>
      </c>
      <c r="AJ27" t="s">
        <v>489</v>
      </c>
      <c r="AK27" s="34">
        <v>70.778331756591797</v>
      </c>
      <c r="AL27" t="s">
        <v>35</v>
      </c>
      <c r="AM27" t="s">
        <v>35</v>
      </c>
      <c r="AN27" t="s">
        <v>34</v>
      </c>
    </row>
    <row r="28" spans="1:40">
      <c r="A28">
        <f t="shared" si="0"/>
        <v>1998</v>
      </c>
      <c r="B28" s="13">
        <v>36038</v>
      </c>
      <c r="C28" s="13" t="s">
        <v>37</v>
      </c>
      <c r="D28" s="13" t="s">
        <v>22</v>
      </c>
      <c r="E28" t="s">
        <v>1055</v>
      </c>
      <c r="F28" s="3">
        <v>9</v>
      </c>
      <c r="G28" s="3">
        <v>200</v>
      </c>
      <c r="H28" t="s">
        <v>35</v>
      </c>
      <c r="I28" t="s">
        <v>35</v>
      </c>
      <c r="J28" t="s">
        <v>34</v>
      </c>
      <c r="P28" t="s">
        <v>120</v>
      </c>
      <c r="Q28" t="s">
        <v>37</v>
      </c>
      <c r="R28">
        <v>65</v>
      </c>
      <c r="S28" t="s">
        <v>63</v>
      </c>
      <c r="T28" t="s">
        <v>62</v>
      </c>
      <c r="U28" t="s">
        <v>38</v>
      </c>
      <c r="X28">
        <v>2009</v>
      </c>
      <c r="Y28" t="s">
        <v>400</v>
      </c>
      <c r="Z28">
        <v>23</v>
      </c>
      <c r="AA28" t="s">
        <v>148</v>
      </c>
      <c r="AB28" t="s">
        <v>147</v>
      </c>
      <c r="AC28" t="s">
        <v>38</v>
      </c>
      <c r="AH28">
        <v>2008</v>
      </c>
      <c r="AI28" t="s">
        <v>1054</v>
      </c>
      <c r="AJ28" t="s">
        <v>488</v>
      </c>
      <c r="AK28" s="34">
        <v>67.458570207868306</v>
      </c>
      <c r="AL28" t="s">
        <v>35</v>
      </c>
      <c r="AM28" t="s">
        <v>35</v>
      </c>
      <c r="AN28" t="s">
        <v>34</v>
      </c>
    </row>
    <row r="29" spans="1:40">
      <c r="A29">
        <f t="shared" si="0"/>
        <v>1998</v>
      </c>
      <c r="B29" s="13">
        <v>36068</v>
      </c>
      <c r="C29" s="13" t="s">
        <v>37</v>
      </c>
      <c r="D29" s="13" t="s">
        <v>25</v>
      </c>
      <c r="E29" t="s">
        <v>1053</v>
      </c>
      <c r="F29" s="3">
        <v>17</v>
      </c>
      <c r="G29" s="3">
        <v>200</v>
      </c>
      <c r="H29" t="s">
        <v>35</v>
      </c>
      <c r="I29" t="s">
        <v>35</v>
      </c>
      <c r="J29" t="s">
        <v>34</v>
      </c>
      <c r="P29" t="s">
        <v>101</v>
      </c>
      <c r="Q29" t="s">
        <v>37</v>
      </c>
      <c r="R29">
        <v>64.400001525878906</v>
      </c>
      <c r="S29" t="s">
        <v>63</v>
      </c>
      <c r="T29" t="s">
        <v>62</v>
      </c>
      <c r="U29" t="s">
        <v>38</v>
      </c>
      <c r="X29">
        <v>2009</v>
      </c>
      <c r="Y29" t="s">
        <v>433</v>
      </c>
      <c r="Z29">
        <v>17.629999160766602</v>
      </c>
      <c r="AA29" t="s">
        <v>148</v>
      </c>
      <c r="AB29" t="s">
        <v>147</v>
      </c>
      <c r="AC29" t="s">
        <v>38</v>
      </c>
      <c r="AH29">
        <v>2008</v>
      </c>
      <c r="AI29" t="s">
        <v>1054</v>
      </c>
      <c r="AJ29" t="s">
        <v>487</v>
      </c>
      <c r="AK29" s="34">
        <v>80.5</v>
      </c>
      <c r="AL29" t="s">
        <v>35</v>
      </c>
      <c r="AM29" t="s">
        <v>35</v>
      </c>
      <c r="AN29" t="s">
        <v>34</v>
      </c>
    </row>
    <row r="30" spans="1:40">
      <c r="A30">
        <f t="shared" si="0"/>
        <v>1998</v>
      </c>
      <c r="B30" s="13">
        <v>36129</v>
      </c>
      <c r="C30" s="13" t="s">
        <v>37</v>
      </c>
      <c r="D30" s="13" t="s">
        <v>26</v>
      </c>
      <c r="E30" t="s">
        <v>1051</v>
      </c>
      <c r="F30" s="3">
        <v>44</v>
      </c>
      <c r="G30" s="3">
        <v>165.00000670552254</v>
      </c>
      <c r="H30" t="s">
        <v>35</v>
      </c>
      <c r="I30" t="s">
        <v>35</v>
      </c>
      <c r="J30" t="s">
        <v>34</v>
      </c>
      <c r="P30" t="s">
        <v>366</v>
      </c>
      <c r="Q30" t="s">
        <v>37</v>
      </c>
      <c r="R30">
        <v>72</v>
      </c>
      <c r="S30" t="s">
        <v>63</v>
      </c>
      <c r="T30" t="s">
        <v>62</v>
      </c>
      <c r="U30" t="s">
        <v>38</v>
      </c>
      <c r="X30">
        <v>2009</v>
      </c>
      <c r="Z30">
        <v>57.314999320290305</v>
      </c>
      <c r="AA30" t="s">
        <v>35</v>
      </c>
      <c r="AB30" t="s">
        <v>35</v>
      </c>
      <c r="AC30" t="s">
        <v>34</v>
      </c>
      <c r="AH30">
        <v>2008</v>
      </c>
      <c r="AI30" t="s">
        <v>1054</v>
      </c>
      <c r="AJ30" t="s">
        <v>485</v>
      </c>
      <c r="AK30" s="34">
        <v>74.69000244140625</v>
      </c>
      <c r="AL30" t="s">
        <v>35</v>
      </c>
      <c r="AM30" t="s">
        <v>35</v>
      </c>
      <c r="AN30" t="s">
        <v>34</v>
      </c>
    </row>
    <row r="31" spans="1:40">
      <c r="A31">
        <f t="shared" si="0"/>
        <v>1998</v>
      </c>
      <c r="B31" s="13">
        <v>36129</v>
      </c>
      <c r="C31" s="13" t="s">
        <v>67</v>
      </c>
      <c r="D31" s="13" t="s">
        <v>17</v>
      </c>
      <c r="E31" t="s">
        <v>1049</v>
      </c>
      <c r="F31" s="3">
        <v>8</v>
      </c>
      <c r="G31" s="3">
        <v>100</v>
      </c>
      <c r="H31" t="s">
        <v>35</v>
      </c>
      <c r="I31" t="s">
        <v>35</v>
      </c>
      <c r="J31" t="s">
        <v>34</v>
      </c>
      <c r="P31" t="s">
        <v>417</v>
      </c>
      <c r="Q31" t="s">
        <v>37</v>
      </c>
      <c r="R31">
        <v>1.3799999952316284</v>
      </c>
      <c r="S31" t="s">
        <v>229</v>
      </c>
      <c r="T31" t="s">
        <v>62</v>
      </c>
      <c r="U31" t="s">
        <v>38</v>
      </c>
      <c r="X31">
        <v>2009</v>
      </c>
      <c r="Y31" t="s">
        <v>470</v>
      </c>
      <c r="Z31">
        <v>25</v>
      </c>
      <c r="AA31" t="s">
        <v>35</v>
      </c>
      <c r="AB31" t="s">
        <v>35</v>
      </c>
      <c r="AC31" t="s">
        <v>34</v>
      </c>
      <c r="AH31">
        <v>2008</v>
      </c>
      <c r="AI31" t="s">
        <v>1054</v>
      </c>
      <c r="AJ31" t="s">
        <v>484</v>
      </c>
      <c r="AK31" s="34">
        <v>76.115001678466797</v>
      </c>
      <c r="AL31" t="s">
        <v>35</v>
      </c>
      <c r="AM31" t="s">
        <v>35</v>
      </c>
      <c r="AN31" t="s">
        <v>34</v>
      </c>
    </row>
    <row r="32" spans="1:40">
      <c r="A32">
        <f t="shared" si="0"/>
        <v>1998</v>
      </c>
      <c r="B32" s="13">
        <v>36160</v>
      </c>
      <c r="C32" s="13" t="s">
        <v>37</v>
      </c>
      <c r="D32" s="13" t="s">
        <v>12</v>
      </c>
      <c r="E32" t="s">
        <v>1048</v>
      </c>
      <c r="F32" s="3">
        <v>50</v>
      </c>
      <c r="G32" s="3">
        <v>107.19999694824219</v>
      </c>
      <c r="H32" t="s">
        <v>35</v>
      </c>
      <c r="I32" t="s">
        <v>35</v>
      </c>
      <c r="J32" t="s">
        <v>34</v>
      </c>
      <c r="P32" t="s">
        <v>1235</v>
      </c>
      <c r="Q32" t="s">
        <v>37</v>
      </c>
      <c r="R32">
        <v>91</v>
      </c>
      <c r="S32" t="s">
        <v>63</v>
      </c>
      <c r="T32" t="s">
        <v>62</v>
      </c>
      <c r="U32" t="s">
        <v>38</v>
      </c>
      <c r="X32">
        <v>2009</v>
      </c>
      <c r="Y32" t="s">
        <v>327</v>
      </c>
      <c r="Z32">
        <v>40</v>
      </c>
      <c r="AA32" t="s">
        <v>35</v>
      </c>
      <c r="AB32" t="s">
        <v>35</v>
      </c>
      <c r="AC32" t="s">
        <v>34</v>
      </c>
      <c r="AH32">
        <v>2008</v>
      </c>
      <c r="AI32" t="s">
        <v>1052</v>
      </c>
      <c r="AJ32" t="s">
        <v>499</v>
      </c>
      <c r="AK32" s="34">
        <v>0.52999997138977051</v>
      </c>
      <c r="AL32" t="s">
        <v>35</v>
      </c>
      <c r="AM32" t="s">
        <v>35</v>
      </c>
      <c r="AN32" t="s">
        <v>34</v>
      </c>
    </row>
    <row r="33" spans="1:40">
      <c r="A33">
        <f t="shared" si="0"/>
        <v>1998</v>
      </c>
      <c r="B33" s="13">
        <v>36160</v>
      </c>
      <c r="C33" s="13" t="s">
        <v>37</v>
      </c>
      <c r="D33" s="13" t="s">
        <v>12</v>
      </c>
      <c r="E33" t="s">
        <v>667</v>
      </c>
      <c r="F33" s="3">
        <v>48.5</v>
      </c>
      <c r="G33" s="3">
        <v>625</v>
      </c>
      <c r="H33" t="s">
        <v>35</v>
      </c>
      <c r="I33" t="s">
        <v>35</v>
      </c>
      <c r="J33" t="s">
        <v>34</v>
      </c>
      <c r="P33" t="s">
        <v>1222</v>
      </c>
      <c r="Q33" t="s">
        <v>1192</v>
      </c>
      <c r="R33">
        <v>19</v>
      </c>
      <c r="S33" t="s">
        <v>671</v>
      </c>
      <c r="T33" t="s">
        <v>62</v>
      </c>
      <c r="U33" t="s">
        <v>38</v>
      </c>
      <c r="X33">
        <v>2009</v>
      </c>
      <c r="Y33" t="s">
        <v>442</v>
      </c>
      <c r="Z33">
        <v>0.30000001192092896</v>
      </c>
      <c r="AA33" t="s">
        <v>35</v>
      </c>
      <c r="AB33" t="s">
        <v>35</v>
      </c>
      <c r="AC33" t="s">
        <v>34</v>
      </c>
      <c r="AH33">
        <v>2008</v>
      </c>
      <c r="AI33" t="s">
        <v>1050</v>
      </c>
      <c r="AJ33" t="s">
        <v>546</v>
      </c>
      <c r="AK33" s="34">
        <v>46</v>
      </c>
      <c r="AL33" t="s">
        <v>35</v>
      </c>
      <c r="AM33" t="s">
        <v>35</v>
      </c>
      <c r="AN33" t="s">
        <v>34</v>
      </c>
    </row>
    <row r="34" spans="1:40">
      <c r="A34">
        <f t="shared" si="0"/>
        <v>1998</v>
      </c>
      <c r="B34" s="13">
        <v>36160</v>
      </c>
      <c r="C34" s="13" t="s">
        <v>37</v>
      </c>
      <c r="D34" s="13" t="s">
        <v>25</v>
      </c>
      <c r="E34" t="s">
        <v>1046</v>
      </c>
      <c r="F34" s="3">
        <v>16</v>
      </c>
      <c r="G34" s="3">
        <v>135</v>
      </c>
      <c r="H34" t="s">
        <v>35</v>
      </c>
      <c r="I34" t="s">
        <v>35</v>
      </c>
      <c r="J34" t="s">
        <v>34</v>
      </c>
      <c r="P34" t="s">
        <v>230</v>
      </c>
      <c r="Q34" t="s">
        <v>37</v>
      </c>
      <c r="R34">
        <v>35</v>
      </c>
      <c r="S34" t="s">
        <v>229</v>
      </c>
      <c r="T34" t="s">
        <v>62</v>
      </c>
      <c r="U34" t="s">
        <v>38</v>
      </c>
      <c r="X34">
        <v>2009</v>
      </c>
      <c r="Y34" t="s">
        <v>314</v>
      </c>
      <c r="Z34">
        <v>75.75</v>
      </c>
      <c r="AA34" t="s">
        <v>35</v>
      </c>
      <c r="AB34" t="s">
        <v>35</v>
      </c>
      <c r="AC34" t="s">
        <v>34</v>
      </c>
      <c r="AH34">
        <v>2008</v>
      </c>
      <c r="AI34" t="s">
        <v>1047</v>
      </c>
      <c r="AJ34" t="s">
        <v>519</v>
      </c>
      <c r="AK34" s="34">
        <v>9.9028570992606024</v>
      </c>
      <c r="AL34" t="s">
        <v>35</v>
      </c>
      <c r="AM34" t="s">
        <v>35</v>
      </c>
      <c r="AN34" t="s">
        <v>34</v>
      </c>
    </row>
    <row r="35" spans="1:40">
      <c r="A35">
        <f t="shared" si="0"/>
        <v>1998</v>
      </c>
      <c r="B35" s="13">
        <v>36160</v>
      </c>
      <c r="C35" s="13" t="s">
        <v>37</v>
      </c>
      <c r="D35" s="13" t="s">
        <v>22</v>
      </c>
      <c r="E35" t="s">
        <v>1045</v>
      </c>
      <c r="F35" s="3">
        <v>96</v>
      </c>
      <c r="G35" s="3">
        <v>195</v>
      </c>
      <c r="H35" t="s">
        <v>35</v>
      </c>
      <c r="I35" t="s">
        <v>35</v>
      </c>
      <c r="J35" t="s">
        <v>34</v>
      </c>
      <c r="P35" t="s">
        <v>296</v>
      </c>
      <c r="Q35" t="s">
        <v>37</v>
      </c>
      <c r="R35">
        <v>44</v>
      </c>
      <c r="S35" t="s">
        <v>229</v>
      </c>
      <c r="T35" t="s">
        <v>62</v>
      </c>
      <c r="U35" t="s">
        <v>38</v>
      </c>
      <c r="X35">
        <v>2009</v>
      </c>
      <c r="Y35" t="s">
        <v>369</v>
      </c>
      <c r="Z35">
        <v>62.5</v>
      </c>
      <c r="AA35" t="s">
        <v>35</v>
      </c>
      <c r="AB35" t="s">
        <v>35</v>
      </c>
      <c r="AC35" t="s">
        <v>34</v>
      </c>
      <c r="AH35">
        <v>2008</v>
      </c>
      <c r="AI35" t="s">
        <v>1047</v>
      </c>
      <c r="AJ35" t="s">
        <v>521</v>
      </c>
      <c r="AK35" s="34">
        <v>8.8529411764705888</v>
      </c>
      <c r="AL35" t="s">
        <v>35</v>
      </c>
      <c r="AM35" t="s">
        <v>35</v>
      </c>
      <c r="AN35" t="s">
        <v>34</v>
      </c>
    </row>
    <row r="36" spans="1:40">
      <c r="A36">
        <f t="shared" si="0"/>
        <v>1998</v>
      </c>
      <c r="B36" s="13">
        <v>36160</v>
      </c>
      <c r="C36" s="13" t="s">
        <v>37</v>
      </c>
      <c r="D36" s="13" t="s">
        <v>22</v>
      </c>
      <c r="E36" t="s">
        <v>1043</v>
      </c>
      <c r="F36" s="3">
        <v>65</v>
      </c>
      <c r="G36" s="3">
        <v>21.590000152587891</v>
      </c>
      <c r="H36" t="s">
        <v>35</v>
      </c>
      <c r="I36" t="s">
        <v>35</v>
      </c>
      <c r="J36" t="s">
        <v>34</v>
      </c>
      <c r="P36" t="s">
        <v>88</v>
      </c>
      <c r="Q36" t="s">
        <v>37</v>
      </c>
      <c r="R36">
        <v>46.75</v>
      </c>
      <c r="S36" t="s">
        <v>63</v>
      </c>
      <c r="T36" t="s">
        <v>62</v>
      </c>
      <c r="U36" t="s">
        <v>38</v>
      </c>
      <c r="X36">
        <v>2009</v>
      </c>
      <c r="Y36" t="s">
        <v>350</v>
      </c>
      <c r="Z36">
        <v>35</v>
      </c>
      <c r="AA36" t="s">
        <v>35</v>
      </c>
      <c r="AB36" t="s">
        <v>35</v>
      </c>
      <c r="AC36" t="s">
        <v>34</v>
      </c>
      <c r="AH36">
        <v>2008</v>
      </c>
      <c r="AI36" t="s">
        <v>1047</v>
      </c>
      <c r="AJ36" t="s">
        <v>520</v>
      </c>
      <c r="AK36" s="34">
        <v>8.5</v>
      </c>
      <c r="AL36" t="s">
        <v>35</v>
      </c>
      <c r="AM36" t="s">
        <v>35</v>
      </c>
      <c r="AN36" t="s">
        <v>34</v>
      </c>
    </row>
    <row r="37" spans="1:40">
      <c r="A37">
        <f t="shared" si="0"/>
        <v>1998</v>
      </c>
      <c r="B37" s="13">
        <v>36160</v>
      </c>
      <c r="C37" s="13" t="s">
        <v>67</v>
      </c>
      <c r="D37" s="13" t="s">
        <v>12</v>
      </c>
      <c r="E37" t="s">
        <v>667</v>
      </c>
      <c r="F37" s="3">
        <v>8</v>
      </c>
      <c r="G37" s="3">
        <v>400</v>
      </c>
      <c r="H37" t="s">
        <v>35</v>
      </c>
      <c r="I37" t="s">
        <v>35</v>
      </c>
      <c r="J37" t="s">
        <v>34</v>
      </c>
      <c r="P37" t="s">
        <v>398</v>
      </c>
      <c r="Q37" t="s">
        <v>37</v>
      </c>
      <c r="R37">
        <v>23</v>
      </c>
      <c r="S37" t="s">
        <v>397</v>
      </c>
      <c r="T37" t="s">
        <v>62</v>
      </c>
      <c r="U37" t="s">
        <v>38</v>
      </c>
      <c r="X37">
        <v>2009</v>
      </c>
      <c r="Y37" t="s">
        <v>332</v>
      </c>
      <c r="Z37">
        <v>69.740997314453125</v>
      </c>
      <c r="AA37" t="s">
        <v>35</v>
      </c>
      <c r="AB37" t="s">
        <v>35</v>
      </c>
      <c r="AC37" t="s">
        <v>34</v>
      </c>
      <c r="AH37">
        <v>2008</v>
      </c>
      <c r="AI37" t="s">
        <v>1044</v>
      </c>
      <c r="AJ37" t="s">
        <v>205</v>
      </c>
      <c r="AK37" s="34">
        <v>50.737999725341794</v>
      </c>
      <c r="AL37" t="s">
        <v>35</v>
      </c>
      <c r="AM37" t="s">
        <v>35</v>
      </c>
      <c r="AN37" t="s">
        <v>34</v>
      </c>
    </row>
    <row r="38" spans="1:40">
      <c r="A38">
        <f t="shared" si="0"/>
        <v>1998</v>
      </c>
      <c r="B38" s="13">
        <v>36160</v>
      </c>
      <c r="C38" s="13" t="s">
        <v>67</v>
      </c>
      <c r="D38" s="13" t="s">
        <v>22</v>
      </c>
      <c r="E38" t="s">
        <v>1043</v>
      </c>
      <c r="F38" s="3">
        <v>30.129999160766602</v>
      </c>
      <c r="G38" s="3">
        <v>300</v>
      </c>
      <c r="H38" t="s">
        <v>35</v>
      </c>
      <c r="I38" t="s">
        <v>35</v>
      </c>
      <c r="J38" t="s">
        <v>34</v>
      </c>
      <c r="P38" t="s">
        <v>1174</v>
      </c>
      <c r="Q38" t="s">
        <v>37</v>
      </c>
      <c r="R38">
        <v>91.25</v>
      </c>
      <c r="S38" t="s">
        <v>63</v>
      </c>
      <c r="T38" t="s">
        <v>62</v>
      </c>
      <c r="U38" t="s">
        <v>38</v>
      </c>
      <c r="X38">
        <v>2009</v>
      </c>
      <c r="Y38" t="s">
        <v>323</v>
      </c>
      <c r="Z38">
        <v>81.129997253417969</v>
      </c>
      <c r="AA38" t="s">
        <v>35</v>
      </c>
      <c r="AB38" t="s">
        <v>35</v>
      </c>
      <c r="AC38" t="s">
        <v>34</v>
      </c>
      <c r="AH38">
        <v>2008</v>
      </c>
      <c r="AI38" t="s">
        <v>1044</v>
      </c>
      <c r="AJ38" t="s">
        <v>206</v>
      </c>
      <c r="AK38" s="34">
        <v>38</v>
      </c>
      <c r="AL38" t="s">
        <v>35</v>
      </c>
      <c r="AM38" t="s">
        <v>35</v>
      </c>
      <c r="AN38" t="s">
        <v>34</v>
      </c>
    </row>
    <row r="39" spans="1:40">
      <c r="A39">
        <f t="shared" si="0"/>
        <v>1999</v>
      </c>
      <c r="B39" s="13">
        <v>36191</v>
      </c>
      <c r="C39" s="13" t="s">
        <v>37</v>
      </c>
      <c r="D39" s="13" t="s">
        <v>11</v>
      </c>
      <c r="E39" t="s">
        <v>1041</v>
      </c>
      <c r="F39" s="3">
        <v>9</v>
      </c>
      <c r="G39" s="3">
        <v>100</v>
      </c>
      <c r="H39" t="s">
        <v>35</v>
      </c>
      <c r="I39" t="s">
        <v>35</v>
      </c>
      <c r="J39" t="s">
        <v>34</v>
      </c>
      <c r="P39" t="s">
        <v>1173</v>
      </c>
      <c r="Q39" t="s">
        <v>37</v>
      </c>
      <c r="R39">
        <v>64.400001525878906</v>
      </c>
      <c r="S39" t="s">
        <v>63</v>
      </c>
      <c r="T39" t="s">
        <v>62</v>
      </c>
      <c r="U39" t="s">
        <v>38</v>
      </c>
      <c r="X39">
        <v>2009</v>
      </c>
      <c r="Y39" t="s">
        <v>404</v>
      </c>
      <c r="Z39">
        <v>19.5</v>
      </c>
      <c r="AA39" t="s">
        <v>35</v>
      </c>
      <c r="AB39" t="s">
        <v>35</v>
      </c>
      <c r="AC39" t="s">
        <v>34</v>
      </c>
      <c r="AH39">
        <v>2008</v>
      </c>
      <c r="AI39" t="s">
        <v>1044</v>
      </c>
      <c r="AJ39" t="s">
        <v>204</v>
      </c>
      <c r="AK39" s="34">
        <v>31.25</v>
      </c>
      <c r="AL39" t="s">
        <v>35</v>
      </c>
      <c r="AM39" t="s">
        <v>35</v>
      </c>
      <c r="AN39" t="s">
        <v>34</v>
      </c>
    </row>
    <row r="40" spans="1:40">
      <c r="A40">
        <f t="shared" si="0"/>
        <v>1999</v>
      </c>
      <c r="B40" s="13">
        <v>36219</v>
      </c>
      <c r="C40" s="13" t="s">
        <v>37</v>
      </c>
      <c r="D40" s="13" t="s">
        <v>21</v>
      </c>
      <c r="E40" t="s">
        <v>1039</v>
      </c>
      <c r="F40" s="3">
        <v>15</v>
      </c>
      <c r="G40" s="3">
        <v>150</v>
      </c>
      <c r="H40" t="s">
        <v>35</v>
      </c>
      <c r="I40" t="s">
        <v>35</v>
      </c>
      <c r="J40" t="s">
        <v>34</v>
      </c>
      <c r="P40" t="s">
        <v>458</v>
      </c>
      <c r="Q40" t="s">
        <v>67</v>
      </c>
      <c r="R40">
        <v>9.9999997764825821E-3</v>
      </c>
      <c r="S40" t="s">
        <v>457</v>
      </c>
      <c r="T40" t="s">
        <v>62</v>
      </c>
      <c r="U40" t="s">
        <v>38</v>
      </c>
      <c r="X40">
        <v>2009</v>
      </c>
      <c r="Y40" t="s">
        <v>328</v>
      </c>
      <c r="Z40">
        <v>58.200000762939453</v>
      </c>
      <c r="AA40" t="s">
        <v>35</v>
      </c>
      <c r="AB40" t="s">
        <v>35</v>
      </c>
      <c r="AC40" t="s">
        <v>34</v>
      </c>
      <c r="AH40">
        <v>2008</v>
      </c>
      <c r="AI40" t="s">
        <v>1044</v>
      </c>
      <c r="AJ40" t="s">
        <v>534</v>
      </c>
      <c r="AK40" s="34">
        <v>25</v>
      </c>
      <c r="AL40" t="s">
        <v>35</v>
      </c>
      <c r="AM40" t="s">
        <v>35</v>
      </c>
      <c r="AN40" t="s">
        <v>34</v>
      </c>
    </row>
    <row r="41" spans="1:40">
      <c r="A41">
        <f t="shared" si="0"/>
        <v>1999</v>
      </c>
      <c r="B41" s="13">
        <v>36219</v>
      </c>
      <c r="C41" s="13" t="s">
        <v>37</v>
      </c>
      <c r="D41" s="13" t="s">
        <v>16</v>
      </c>
      <c r="E41" t="s">
        <v>1037</v>
      </c>
      <c r="F41" s="3">
        <v>12</v>
      </c>
      <c r="G41" s="3">
        <v>152.72000122070313</v>
      </c>
      <c r="H41" t="s">
        <v>35</v>
      </c>
      <c r="I41" t="s">
        <v>35</v>
      </c>
      <c r="J41" t="s">
        <v>34</v>
      </c>
      <c r="P41" t="s">
        <v>144</v>
      </c>
      <c r="Q41" t="s">
        <v>44</v>
      </c>
      <c r="R41">
        <v>22.340000152587891</v>
      </c>
      <c r="S41" t="s">
        <v>99</v>
      </c>
      <c r="T41" t="s">
        <v>98</v>
      </c>
      <c r="U41" t="s">
        <v>34</v>
      </c>
      <c r="X41">
        <v>2009</v>
      </c>
      <c r="Y41" t="s">
        <v>365</v>
      </c>
      <c r="Z41">
        <v>22.046666463216145</v>
      </c>
      <c r="AA41" t="s">
        <v>35</v>
      </c>
      <c r="AB41" t="s">
        <v>35</v>
      </c>
      <c r="AC41" t="s">
        <v>34</v>
      </c>
      <c r="AH41">
        <v>2008</v>
      </c>
      <c r="AI41" t="s">
        <v>1042</v>
      </c>
      <c r="AJ41" t="s">
        <v>486</v>
      </c>
      <c r="AK41" s="34">
        <v>76.5</v>
      </c>
      <c r="AL41" t="s">
        <v>35</v>
      </c>
      <c r="AM41" t="s">
        <v>35</v>
      </c>
      <c r="AN41" t="s">
        <v>34</v>
      </c>
    </row>
    <row r="42" spans="1:40">
      <c r="A42">
        <f t="shared" si="0"/>
        <v>1999</v>
      </c>
      <c r="B42" s="13">
        <v>36219</v>
      </c>
      <c r="C42" s="13" t="s">
        <v>37</v>
      </c>
      <c r="D42" s="13" t="s">
        <v>17</v>
      </c>
      <c r="E42" t="s">
        <v>1035</v>
      </c>
      <c r="F42" s="3">
        <v>27</v>
      </c>
      <c r="G42" s="3">
        <v>174.99000549316406</v>
      </c>
      <c r="H42" t="s">
        <v>83</v>
      </c>
      <c r="I42" t="s">
        <v>39</v>
      </c>
      <c r="J42" t="s">
        <v>34</v>
      </c>
      <c r="P42" t="s">
        <v>223</v>
      </c>
      <c r="Q42" t="s">
        <v>44</v>
      </c>
      <c r="R42">
        <v>52.5</v>
      </c>
      <c r="S42" t="s">
        <v>99</v>
      </c>
      <c r="T42" t="s">
        <v>98</v>
      </c>
      <c r="U42" t="s">
        <v>34</v>
      </c>
      <c r="X42">
        <v>2009</v>
      </c>
      <c r="Y42" t="s">
        <v>396</v>
      </c>
      <c r="Z42">
        <v>15</v>
      </c>
      <c r="AA42" t="s">
        <v>35</v>
      </c>
      <c r="AB42" t="s">
        <v>35</v>
      </c>
      <c r="AC42" t="s">
        <v>34</v>
      </c>
      <c r="AH42">
        <v>2008</v>
      </c>
      <c r="AI42" t="s">
        <v>1040</v>
      </c>
      <c r="AJ42" t="s">
        <v>516</v>
      </c>
      <c r="AK42" s="34">
        <v>26.5</v>
      </c>
      <c r="AL42" t="s">
        <v>35</v>
      </c>
      <c r="AM42" t="s">
        <v>35</v>
      </c>
      <c r="AN42" t="s">
        <v>34</v>
      </c>
    </row>
    <row r="43" spans="1:40">
      <c r="A43">
        <f t="shared" si="0"/>
        <v>1999</v>
      </c>
      <c r="B43" s="13">
        <v>36219</v>
      </c>
      <c r="C43" s="13" t="s">
        <v>67</v>
      </c>
      <c r="D43" s="13" t="s">
        <v>24</v>
      </c>
      <c r="E43" t="s">
        <v>1033</v>
      </c>
      <c r="F43" s="3">
        <v>42.5</v>
      </c>
      <c r="G43" s="3">
        <v>110</v>
      </c>
      <c r="H43" t="s">
        <v>35</v>
      </c>
      <c r="I43" t="s">
        <v>35</v>
      </c>
      <c r="J43" t="s">
        <v>34</v>
      </c>
      <c r="P43" t="s">
        <v>110</v>
      </c>
      <c r="Q43" t="s">
        <v>44</v>
      </c>
      <c r="R43">
        <v>10</v>
      </c>
      <c r="S43" t="s">
        <v>99</v>
      </c>
      <c r="T43" t="s">
        <v>98</v>
      </c>
      <c r="U43" t="s">
        <v>34</v>
      </c>
      <c r="X43">
        <v>2009</v>
      </c>
      <c r="Y43" t="s">
        <v>395</v>
      </c>
      <c r="Z43">
        <v>14.5</v>
      </c>
      <c r="AA43" t="s">
        <v>35</v>
      </c>
      <c r="AB43" t="s">
        <v>35</v>
      </c>
      <c r="AC43" t="s">
        <v>34</v>
      </c>
      <c r="AH43">
        <v>2008</v>
      </c>
      <c r="AI43" t="s">
        <v>1038</v>
      </c>
      <c r="AJ43" t="s">
        <v>517</v>
      </c>
      <c r="AK43" s="34">
        <v>57</v>
      </c>
      <c r="AL43" t="s">
        <v>35</v>
      </c>
      <c r="AM43" t="s">
        <v>35</v>
      </c>
      <c r="AN43" t="s">
        <v>34</v>
      </c>
    </row>
    <row r="44" spans="1:40">
      <c r="A44">
        <f t="shared" si="0"/>
        <v>1999</v>
      </c>
      <c r="B44" s="13">
        <v>36250</v>
      </c>
      <c r="C44" s="13" t="s">
        <v>37</v>
      </c>
      <c r="D44" s="13" t="s">
        <v>19</v>
      </c>
      <c r="F44" s="3">
        <v>22.5</v>
      </c>
      <c r="G44" s="3">
        <v>225</v>
      </c>
      <c r="H44" t="s">
        <v>35</v>
      </c>
      <c r="I44" t="s">
        <v>35</v>
      </c>
      <c r="J44" t="s">
        <v>34</v>
      </c>
      <c r="P44" t="s">
        <v>135</v>
      </c>
      <c r="Q44" t="s">
        <v>44</v>
      </c>
      <c r="R44">
        <v>54.5</v>
      </c>
      <c r="S44" t="s">
        <v>99</v>
      </c>
      <c r="T44" t="s">
        <v>98</v>
      </c>
      <c r="U44" t="s">
        <v>34</v>
      </c>
      <c r="X44">
        <v>2009</v>
      </c>
      <c r="Y44" t="s">
        <v>386</v>
      </c>
      <c r="Z44">
        <v>20.5</v>
      </c>
      <c r="AA44" t="s">
        <v>35</v>
      </c>
      <c r="AB44" t="s">
        <v>35</v>
      </c>
      <c r="AC44" t="s">
        <v>34</v>
      </c>
      <c r="AH44">
        <v>2009</v>
      </c>
      <c r="AI44" t="s">
        <v>1036</v>
      </c>
      <c r="AJ44" t="s">
        <v>332</v>
      </c>
      <c r="AK44" s="34">
        <v>69.740997314453125</v>
      </c>
      <c r="AL44" t="s">
        <v>35</v>
      </c>
      <c r="AM44" t="s">
        <v>35</v>
      </c>
      <c r="AN44" t="s">
        <v>34</v>
      </c>
    </row>
    <row r="45" spans="1:40">
      <c r="A45">
        <f t="shared" si="0"/>
        <v>1999</v>
      </c>
      <c r="B45" s="13">
        <v>36250</v>
      </c>
      <c r="C45" s="13" t="s">
        <v>37</v>
      </c>
      <c r="D45" s="13" t="s">
        <v>25</v>
      </c>
      <c r="E45" t="s">
        <v>1032</v>
      </c>
      <c r="F45" s="3">
        <v>15</v>
      </c>
      <c r="G45" s="3">
        <v>110</v>
      </c>
      <c r="H45" t="s">
        <v>75</v>
      </c>
      <c r="I45" t="s">
        <v>62</v>
      </c>
      <c r="J45" t="s">
        <v>38</v>
      </c>
      <c r="P45" t="s">
        <v>259</v>
      </c>
      <c r="Q45" t="s">
        <v>44</v>
      </c>
      <c r="R45">
        <v>75.416666666666671</v>
      </c>
      <c r="S45" t="s">
        <v>99</v>
      </c>
      <c r="T45" t="s">
        <v>98</v>
      </c>
      <c r="U45" t="s">
        <v>34</v>
      </c>
      <c r="X45">
        <v>2009</v>
      </c>
      <c r="Y45" t="s">
        <v>425</v>
      </c>
      <c r="Z45">
        <v>86</v>
      </c>
      <c r="AA45" t="s">
        <v>35</v>
      </c>
      <c r="AB45" t="s">
        <v>35</v>
      </c>
      <c r="AC45" t="s">
        <v>34</v>
      </c>
      <c r="AH45">
        <v>2009</v>
      </c>
      <c r="AI45" t="s">
        <v>1034</v>
      </c>
      <c r="AJ45" t="s">
        <v>432</v>
      </c>
      <c r="AK45" s="34">
        <v>23.045000076293945</v>
      </c>
      <c r="AL45" t="s">
        <v>35</v>
      </c>
      <c r="AM45" t="s">
        <v>35</v>
      </c>
      <c r="AN45" t="s">
        <v>34</v>
      </c>
    </row>
    <row r="46" spans="1:40">
      <c r="A46">
        <f t="shared" si="0"/>
        <v>1999</v>
      </c>
      <c r="B46" s="13">
        <v>36250</v>
      </c>
      <c r="C46" s="13" t="s">
        <v>67</v>
      </c>
      <c r="D46" s="13" t="s">
        <v>26</v>
      </c>
      <c r="E46" t="s">
        <v>1031</v>
      </c>
      <c r="F46" s="3">
        <v>52.815000534057617</v>
      </c>
      <c r="G46" s="3">
        <v>375</v>
      </c>
      <c r="H46" t="s">
        <v>35</v>
      </c>
      <c r="I46" t="s">
        <v>35</v>
      </c>
      <c r="J46" t="s">
        <v>34</v>
      </c>
      <c r="P46" t="s">
        <v>258</v>
      </c>
      <c r="Q46" t="s">
        <v>44</v>
      </c>
      <c r="R46">
        <v>101.25</v>
      </c>
      <c r="S46" t="s">
        <v>99</v>
      </c>
      <c r="T46" t="s">
        <v>98</v>
      </c>
      <c r="U46" t="s">
        <v>34</v>
      </c>
      <c r="X46">
        <v>2009</v>
      </c>
      <c r="Y46" t="s">
        <v>424</v>
      </c>
      <c r="Z46">
        <v>1.1299999952316284</v>
      </c>
      <c r="AA46" t="s">
        <v>35</v>
      </c>
      <c r="AB46" t="s">
        <v>35</v>
      </c>
      <c r="AC46" t="s">
        <v>34</v>
      </c>
      <c r="AH46">
        <v>2009</v>
      </c>
      <c r="AI46" t="s">
        <v>1025</v>
      </c>
      <c r="AJ46" t="s">
        <v>349</v>
      </c>
      <c r="AK46" s="34">
        <v>99.7066650390625</v>
      </c>
      <c r="AL46" t="s">
        <v>35</v>
      </c>
      <c r="AM46" t="s">
        <v>35</v>
      </c>
      <c r="AN46" t="s">
        <v>34</v>
      </c>
    </row>
    <row r="47" spans="1:40">
      <c r="A47">
        <f t="shared" si="0"/>
        <v>1999</v>
      </c>
      <c r="B47" s="13">
        <v>36250</v>
      </c>
      <c r="C47" s="13" t="s">
        <v>67</v>
      </c>
      <c r="D47" s="13" t="s">
        <v>19</v>
      </c>
      <c r="F47" s="3">
        <v>7</v>
      </c>
      <c r="G47" s="3">
        <v>150</v>
      </c>
      <c r="H47" t="s">
        <v>35</v>
      </c>
      <c r="I47" t="s">
        <v>35</v>
      </c>
      <c r="J47" t="s">
        <v>34</v>
      </c>
      <c r="P47" t="s">
        <v>117</v>
      </c>
      <c r="Q47" t="s">
        <v>44</v>
      </c>
      <c r="R47">
        <v>25.75</v>
      </c>
      <c r="S47" t="s">
        <v>99</v>
      </c>
      <c r="T47" t="s">
        <v>98</v>
      </c>
      <c r="U47" t="s">
        <v>34</v>
      </c>
      <c r="X47">
        <v>2009</v>
      </c>
      <c r="Y47" t="s">
        <v>423</v>
      </c>
      <c r="Z47">
        <v>88.5</v>
      </c>
      <c r="AA47" t="s">
        <v>35</v>
      </c>
      <c r="AB47" t="s">
        <v>35</v>
      </c>
      <c r="AC47" t="s">
        <v>34</v>
      </c>
      <c r="AH47">
        <v>2009</v>
      </c>
      <c r="AI47" t="s">
        <v>1025</v>
      </c>
      <c r="AJ47" t="s">
        <v>339</v>
      </c>
      <c r="AK47" s="34">
        <v>71.53000132242839</v>
      </c>
      <c r="AL47" t="s">
        <v>35</v>
      </c>
      <c r="AM47" t="s">
        <v>35</v>
      </c>
      <c r="AN47" t="s">
        <v>34</v>
      </c>
    </row>
    <row r="48" spans="1:40">
      <c r="A48">
        <f t="shared" si="0"/>
        <v>1999</v>
      </c>
      <c r="B48" s="13">
        <v>36280</v>
      </c>
      <c r="C48" s="13" t="s">
        <v>44</v>
      </c>
      <c r="D48" s="13" t="s">
        <v>25</v>
      </c>
      <c r="E48" t="s">
        <v>1030</v>
      </c>
      <c r="F48" s="3">
        <v>22</v>
      </c>
      <c r="G48" s="3">
        <v>190</v>
      </c>
      <c r="H48" t="s">
        <v>35</v>
      </c>
      <c r="I48" t="s">
        <v>35</v>
      </c>
      <c r="J48" t="s">
        <v>34</v>
      </c>
      <c r="P48" t="s">
        <v>1201</v>
      </c>
      <c r="Q48" t="s">
        <v>1200</v>
      </c>
      <c r="R48">
        <v>43.888999938964844</v>
      </c>
      <c r="S48" t="s">
        <v>99</v>
      </c>
      <c r="T48" t="s">
        <v>98</v>
      </c>
      <c r="U48" t="s">
        <v>34</v>
      </c>
      <c r="X48">
        <v>2009</v>
      </c>
      <c r="Y48" t="s">
        <v>349</v>
      </c>
      <c r="Z48">
        <v>99.7066650390625</v>
      </c>
      <c r="AA48" t="s">
        <v>35</v>
      </c>
      <c r="AB48" t="s">
        <v>35</v>
      </c>
      <c r="AC48" t="s">
        <v>34</v>
      </c>
      <c r="AH48">
        <v>2009</v>
      </c>
      <c r="AI48" t="s">
        <v>1025</v>
      </c>
      <c r="AJ48" t="s">
        <v>338</v>
      </c>
      <c r="AK48" s="34">
        <v>70.222857339041568</v>
      </c>
      <c r="AL48" t="s">
        <v>35</v>
      </c>
      <c r="AM48" t="s">
        <v>35</v>
      </c>
      <c r="AN48" t="s">
        <v>34</v>
      </c>
    </row>
    <row r="49" spans="1:40">
      <c r="A49">
        <f t="shared" si="0"/>
        <v>1999</v>
      </c>
      <c r="B49" s="13">
        <v>36280</v>
      </c>
      <c r="C49" s="13" t="s">
        <v>44</v>
      </c>
      <c r="D49" s="13" t="s">
        <v>17</v>
      </c>
      <c r="E49" t="s">
        <v>1029</v>
      </c>
      <c r="F49" s="3">
        <v>37</v>
      </c>
      <c r="G49" s="3">
        <v>110</v>
      </c>
      <c r="H49" t="s">
        <v>133</v>
      </c>
      <c r="I49" t="s">
        <v>39</v>
      </c>
      <c r="J49" t="s">
        <v>34</v>
      </c>
      <c r="Q49" t="s">
        <v>1192</v>
      </c>
      <c r="R49">
        <v>2.5</v>
      </c>
      <c r="S49" t="s">
        <v>99</v>
      </c>
      <c r="T49" t="s">
        <v>98</v>
      </c>
      <c r="U49" t="s">
        <v>34</v>
      </c>
      <c r="X49">
        <v>2009</v>
      </c>
      <c r="Y49" t="s">
        <v>339</v>
      </c>
      <c r="Z49">
        <v>71.53000132242839</v>
      </c>
      <c r="AA49" t="s">
        <v>35</v>
      </c>
      <c r="AB49" t="s">
        <v>35</v>
      </c>
      <c r="AC49" t="s">
        <v>34</v>
      </c>
      <c r="AH49">
        <v>2009</v>
      </c>
      <c r="AI49" t="s">
        <v>1025</v>
      </c>
      <c r="AJ49" t="s">
        <v>348</v>
      </c>
      <c r="AK49" s="34">
        <v>70.230000813802079</v>
      </c>
      <c r="AL49" t="s">
        <v>35</v>
      </c>
      <c r="AM49" t="s">
        <v>35</v>
      </c>
      <c r="AN49" t="s">
        <v>34</v>
      </c>
    </row>
    <row r="50" spans="1:40">
      <c r="A50">
        <f t="shared" si="0"/>
        <v>1999</v>
      </c>
      <c r="B50" s="13">
        <v>36280</v>
      </c>
      <c r="C50" s="13" t="s">
        <v>44</v>
      </c>
      <c r="D50" s="13" t="s">
        <v>18</v>
      </c>
      <c r="E50" t="s">
        <v>1028</v>
      </c>
      <c r="F50" s="3">
        <v>11.375</v>
      </c>
      <c r="G50" s="3">
        <v>1496</v>
      </c>
      <c r="H50" t="s">
        <v>35</v>
      </c>
      <c r="I50" t="s">
        <v>35</v>
      </c>
      <c r="J50" t="s">
        <v>34</v>
      </c>
      <c r="P50" t="s">
        <v>132</v>
      </c>
      <c r="Q50" t="s">
        <v>37</v>
      </c>
      <c r="R50">
        <v>84.25</v>
      </c>
      <c r="S50" t="s">
        <v>99</v>
      </c>
      <c r="T50" t="s">
        <v>98</v>
      </c>
      <c r="U50" t="s">
        <v>34</v>
      </c>
      <c r="X50">
        <v>2009</v>
      </c>
      <c r="Y50" t="s">
        <v>338</v>
      </c>
      <c r="Z50">
        <v>70.222857339041568</v>
      </c>
      <c r="AA50" t="s">
        <v>35</v>
      </c>
      <c r="AB50" t="s">
        <v>35</v>
      </c>
      <c r="AC50" t="s">
        <v>34</v>
      </c>
      <c r="AH50">
        <v>2009</v>
      </c>
      <c r="AI50" t="s">
        <v>1025</v>
      </c>
      <c r="AJ50" t="s">
        <v>347</v>
      </c>
      <c r="AK50" s="34">
        <v>68.5</v>
      </c>
      <c r="AL50" t="s">
        <v>35</v>
      </c>
      <c r="AM50" t="s">
        <v>35</v>
      </c>
      <c r="AN50" t="s">
        <v>34</v>
      </c>
    </row>
    <row r="51" spans="1:40">
      <c r="A51">
        <f t="shared" si="0"/>
        <v>1999</v>
      </c>
      <c r="B51" s="13">
        <v>36280</v>
      </c>
      <c r="C51" s="13" t="s">
        <v>37</v>
      </c>
      <c r="D51" s="13" t="s">
        <v>25</v>
      </c>
      <c r="E51" t="s">
        <v>1027</v>
      </c>
      <c r="F51" s="3">
        <v>36.5</v>
      </c>
      <c r="G51" s="3">
        <v>425</v>
      </c>
      <c r="H51" t="s">
        <v>50</v>
      </c>
      <c r="I51" t="s">
        <v>47</v>
      </c>
      <c r="J51" t="s">
        <v>38</v>
      </c>
      <c r="P51" t="s">
        <v>100</v>
      </c>
      <c r="Q51" t="s">
        <v>37</v>
      </c>
      <c r="R51">
        <v>11</v>
      </c>
      <c r="S51" t="s">
        <v>99</v>
      </c>
      <c r="T51" t="s">
        <v>98</v>
      </c>
      <c r="U51" t="s">
        <v>34</v>
      </c>
      <c r="X51">
        <v>2009</v>
      </c>
      <c r="Y51" t="s">
        <v>348</v>
      </c>
      <c r="Z51">
        <v>70.230000813802079</v>
      </c>
      <c r="AA51" t="s">
        <v>35</v>
      </c>
      <c r="AB51" t="s">
        <v>35</v>
      </c>
      <c r="AC51" t="s">
        <v>34</v>
      </c>
      <c r="AH51">
        <v>2009</v>
      </c>
      <c r="AI51" t="s">
        <v>1025</v>
      </c>
      <c r="AJ51" t="s">
        <v>346</v>
      </c>
      <c r="AK51" s="34">
        <v>68.279998779296875</v>
      </c>
      <c r="AL51" t="s">
        <v>35</v>
      </c>
      <c r="AM51" t="s">
        <v>35</v>
      </c>
      <c r="AN51" t="s">
        <v>34</v>
      </c>
    </row>
    <row r="52" spans="1:40">
      <c r="A52">
        <f t="shared" si="0"/>
        <v>1999</v>
      </c>
      <c r="B52" s="13">
        <v>36280</v>
      </c>
      <c r="C52" s="13" t="s">
        <v>37</v>
      </c>
      <c r="D52" s="13" t="s">
        <v>25</v>
      </c>
      <c r="E52" t="s">
        <v>981</v>
      </c>
      <c r="F52" s="3">
        <v>50.130001068115234</v>
      </c>
      <c r="G52" s="3">
        <v>125</v>
      </c>
      <c r="H52" t="s">
        <v>35</v>
      </c>
      <c r="I52" t="s">
        <v>35</v>
      </c>
      <c r="J52" t="s">
        <v>34</v>
      </c>
      <c r="P52" t="s">
        <v>1201</v>
      </c>
      <c r="Q52" t="s">
        <v>1192</v>
      </c>
      <c r="R52">
        <v>13.375</v>
      </c>
      <c r="S52" t="s">
        <v>99</v>
      </c>
      <c r="T52" t="s">
        <v>98</v>
      </c>
      <c r="U52" t="s">
        <v>34</v>
      </c>
      <c r="X52">
        <v>2009</v>
      </c>
      <c r="Y52" t="s">
        <v>432</v>
      </c>
      <c r="Z52">
        <v>23.045000076293945</v>
      </c>
      <c r="AA52" t="s">
        <v>35</v>
      </c>
      <c r="AB52" t="s">
        <v>35</v>
      </c>
      <c r="AC52" t="s">
        <v>34</v>
      </c>
      <c r="AH52">
        <v>2009</v>
      </c>
      <c r="AI52" t="s">
        <v>1025</v>
      </c>
      <c r="AJ52" t="s">
        <v>345</v>
      </c>
      <c r="AK52" s="34">
        <v>70.25</v>
      </c>
      <c r="AL52" t="s">
        <v>35</v>
      </c>
      <c r="AM52" t="s">
        <v>35</v>
      </c>
      <c r="AN52" t="s">
        <v>34</v>
      </c>
    </row>
    <row r="53" spans="1:40">
      <c r="A53">
        <f t="shared" si="0"/>
        <v>1999</v>
      </c>
      <c r="B53" s="13">
        <v>36280</v>
      </c>
      <c r="C53" s="13" t="s">
        <v>67</v>
      </c>
      <c r="D53" s="13" t="s">
        <v>26</v>
      </c>
      <c r="E53" t="s">
        <v>1026</v>
      </c>
      <c r="F53" s="3">
        <v>48.630001068115234</v>
      </c>
      <c r="G53" s="3">
        <v>150</v>
      </c>
      <c r="H53" t="s">
        <v>35</v>
      </c>
      <c r="I53" t="s">
        <v>35</v>
      </c>
      <c r="J53" t="s">
        <v>34</v>
      </c>
      <c r="P53" t="s">
        <v>290</v>
      </c>
      <c r="Q53" t="s">
        <v>37</v>
      </c>
      <c r="R53">
        <v>87</v>
      </c>
      <c r="S53" t="s">
        <v>99</v>
      </c>
      <c r="T53" t="s">
        <v>98</v>
      </c>
      <c r="U53" t="s">
        <v>34</v>
      </c>
      <c r="X53">
        <v>2009</v>
      </c>
      <c r="Y53" t="s">
        <v>383</v>
      </c>
      <c r="Z53">
        <v>57.5</v>
      </c>
      <c r="AA53" t="s">
        <v>35</v>
      </c>
      <c r="AB53" t="s">
        <v>35</v>
      </c>
      <c r="AC53" t="s">
        <v>34</v>
      </c>
      <c r="AH53">
        <v>2009</v>
      </c>
      <c r="AI53" t="s">
        <v>1025</v>
      </c>
      <c r="AJ53" t="s">
        <v>344</v>
      </c>
      <c r="AK53" s="34">
        <v>64.5</v>
      </c>
      <c r="AL53" t="s">
        <v>35</v>
      </c>
      <c r="AM53" t="s">
        <v>35</v>
      </c>
      <c r="AN53" t="s">
        <v>34</v>
      </c>
    </row>
    <row r="54" spans="1:40">
      <c r="A54">
        <f t="shared" si="0"/>
        <v>1999</v>
      </c>
      <c r="B54" s="13">
        <v>36280</v>
      </c>
      <c r="C54" s="13" t="s">
        <v>67</v>
      </c>
      <c r="D54" s="13" t="s">
        <v>14</v>
      </c>
      <c r="E54" t="s">
        <v>1024</v>
      </c>
      <c r="F54" s="3">
        <v>22</v>
      </c>
      <c r="G54" s="3">
        <v>250</v>
      </c>
      <c r="H54" t="s">
        <v>35</v>
      </c>
      <c r="I54" t="s">
        <v>35</v>
      </c>
      <c r="J54" t="s">
        <v>34</v>
      </c>
      <c r="P54" t="s">
        <v>1215</v>
      </c>
      <c r="Q54" t="s">
        <v>1192</v>
      </c>
      <c r="R54">
        <v>96.154998779296875</v>
      </c>
      <c r="S54" t="s">
        <v>99</v>
      </c>
      <c r="T54" t="s">
        <v>98</v>
      </c>
      <c r="U54" t="s">
        <v>34</v>
      </c>
      <c r="X54">
        <v>2009</v>
      </c>
      <c r="Y54" t="s">
        <v>422</v>
      </c>
      <c r="Z54">
        <v>0.5</v>
      </c>
      <c r="AA54" t="s">
        <v>35</v>
      </c>
      <c r="AB54" t="s">
        <v>35</v>
      </c>
      <c r="AC54" t="s">
        <v>34</v>
      </c>
      <c r="AH54">
        <v>2009</v>
      </c>
      <c r="AI54" t="s">
        <v>1025</v>
      </c>
      <c r="AJ54" t="s">
        <v>343</v>
      </c>
      <c r="AK54" s="34">
        <v>66.239997863769531</v>
      </c>
      <c r="AL54" t="s">
        <v>35</v>
      </c>
      <c r="AM54" t="s">
        <v>35</v>
      </c>
      <c r="AN54" t="s">
        <v>34</v>
      </c>
    </row>
    <row r="55" spans="1:40">
      <c r="A55">
        <f t="shared" si="0"/>
        <v>1999</v>
      </c>
      <c r="B55" s="13">
        <v>36280</v>
      </c>
      <c r="C55" s="13" t="s">
        <v>67</v>
      </c>
      <c r="D55" s="13" t="s">
        <v>23</v>
      </c>
      <c r="E55" t="s">
        <v>1022</v>
      </c>
      <c r="F55" s="3">
        <v>80.5</v>
      </c>
      <c r="G55" s="3">
        <v>475</v>
      </c>
      <c r="H55" t="s">
        <v>35</v>
      </c>
      <c r="I55" t="s">
        <v>35</v>
      </c>
      <c r="J55" t="s">
        <v>34</v>
      </c>
      <c r="P55" t="s">
        <v>162</v>
      </c>
      <c r="Q55" t="s">
        <v>37</v>
      </c>
      <c r="R55">
        <v>58</v>
      </c>
      <c r="S55" t="s">
        <v>99</v>
      </c>
      <c r="T55" t="s">
        <v>98</v>
      </c>
      <c r="U55" t="s">
        <v>34</v>
      </c>
      <c r="X55">
        <v>2009</v>
      </c>
      <c r="Y55" t="s">
        <v>429</v>
      </c>
      <c r="Z55">
        <v>48</v>
      </c>
      <c r="AA55" t="s">
        <v>35</v>
      </c>
      <c r="AB55" t="s">
        <v>35</v>
      </c>
      <c r="AC55" t="s">
        <v>34</v>
      </c>
      <c r="AH55">
        <v>2009</v>
      </c>
      <c r="AI55" t="s">
        <v>1025</v>
      </c>
      <c r="AJ55" t="s">
        <v>342</v>
      </c>
      <c r="AK55" s="34">
        <v>69.110000610351563</v>
      </c>
      <c r="AL55" t="s">
        <v>35</v>
      </c>
      <c r="AM55" t="s">
        <v>35</v>
      </c>
      <c r="AN55" t="s">
        <v>34</v>
      </c>
    </row>
    <row r="56" spans="1:40">
      <c r="A56">
        <f t="shared" si="0"/>
        <v>1999</v>
      </c>
      <c r="B56" s="13">
        <v>36311</v>
      </c>
      <c r="C56" s="13" t="s">
        <v>44</v>
      </c>
      <c r="D56" s="13" t="s">
        <v>13</v>
      </c>
      <c r="E56" t="s">
        <v>1020</v>
      </c>
      <c r="F56" s="3">
        <v>44</v>
      </c>
      <c r="G56" s="3">
        <v>205</v>
      </c>
      <c r="H56" t="s">
        <v>35</v>
      </c>
      <c r="I56" t="s">
        <v>35</v>
      </c>
      <c r="J56" t="s">
        <v>34</v>
      </c>
      <c r="P56" t="s">
        <v>304</v>
      </c>
      <c r="Q56" t="s">
        <v>37</v>
      </c>
      <c r="R56">
        <v>84.269996643066406</v>
      </c>
      <c r="S56" t="s">
        <v>99</v>
      </c>
      <c r="T56" t="s">
        <v>98</v>
      </c>
      <c r="U56" t="s">
        <v>34</v>
      </c>
      <c r="X56">
        <v>2009</v>
      </c>
      <c r="Y56" t="s">
        <v>340</v>
      </c>
      <c r="Z56">
        <v>41.799999872843422</v>
      </c>
      <c r="AA56" t="s">
        <v>35</v>
      </c>
      <c r="AB56" t="s">
        <v>35</v>
      </c>
      <c r="AC56" t="s">
        <v>34</v>
      </c>
      <c r="AH56">
        <v>2009</v>
      </c>
      <c r="AI56" t="s">
        <v>1025</v>
      </c>
      <c r="AJ56" t="s">
        <v>341</v>
      </c>
      <c r="AK56" s="34">
        <v>69</v>
      </c>
      <c r="AL56" t="s">
        <v>35</v>
      </c>
      <c r="AM56" t="s">
        <v>35</v>
      </c>
      <c r="AN56" t="s">
        <v>34</v>
      </c>
    </row>
    <row r="57" spans="1:40">
      <c r="A57">
        <f t="shared" si="0"/>
        <v>1999</v>
      </c>
      <c r="B57" s="13">
        <v>36311</v>
      </c>
      <c r="C57" s="13" t="s">
        <v>44</v>
      </c>
      <c r="D57" s="13" t="s">
        <v>23</v>
      </c>
      <c r="E57" t="s">
        <v>1018</v>
      </c>
      <c r="F57" s="3">
        <v>61.5</v>
      </c>
      <c r="G57" s="3">
        <v>56.5</v>
      </c>
      <c r="H57" t="s">
        <v>35</v>
      </c>
      <c r="I57" t="s">
        <v>35</v>
      </c>
      <c r="J57" t="s">
        <v>34</v>
      </c>
      <c r="P57" t="s">
        <v>463</v>
      </c>
      <c r="Q57" t="s">
        <v>37</v>
      </c>
      <c r="R57">
        <v>16</v>
      </c>
      <c r="S57" t="s">
        <v>99</v>
      </c>
      <c r="T57" t="s">
        <v>98</v>
      </c>
      <c r="U57" t="s">
        <v>34</v>
      </c>
      <c r="X57">
        <v>2009</v>
      </c>
      <c r="Y57" t="s">
        <v>351</v>
      </c>
      <c r="Z57">
        <v>57</v>
      </c>
      <c r="AA57" t="s">
        <v>35</v>
      </c>
      <c r="AB57" t="s">
        <v>35</v>
      </c>
      <c r="AC57" t="s">
        <v>34</v>
      </c>
      <c r="AH57">
        <v>2009</v>
      </c>
      <c r="AI57" t="s">
        <v>1023</v>
      </c>
      <c r="AJ57" t="s">
        <v>399</v>
      </c>
      <c r="AK57" s="34">
        <v>3</v>
      </c>
      <c r="AL57" t="s">
        <v>35</v>
      </c>
      <c r="AM57" t="s">
        <v>35</v>
      </c>
      <c r="AN57" t="s">
        <v>34</v>
      </c>
    </row>
    <row r="58" spans="1:40">
      <c r="A58">
        <f t="shared" si="0"/>
        <v>1999</v>
      </c>
      <c r="B58" s="13">
        <v>36311</v>
      </c>
      <c r="C58" s="13" t="s">
        <v>37</v>
      </c>
      <c r="D58" s="13" t="s">
        <v>11</v>
      </c>
      <c r="E58" t="s">
        <v>1016</v>
      </c>
      <c r="F58" s="3">
        <v>42</v>
      </c>
      <c r="G58" s="3">
        <v>110</v>
      </c>
      <c r="H58" t="s">
        <v>35</v>
      </c>
      <c r="I58" t="s">
        <v>35</v>
      </c>
      <c r="J58" t="s">
        <v>34</v>
      </c>
      <c r="P58" t="s">
        <v>462</v>
      </c>
      <c r="Q58" t="s">
        <v>37</v>
      </c>
      <c r="R58">
        <v>9.5</v>
      </c>
      <c r="S58" t="s">
        <v>99</v>
      </c>
      <c r="T58" t="s">
        <v>98</v>
      </c>
      <c r="U58" t="s">
        <v>34</v>
      </c>
      <c r="X58">
        <v>2009</v>
      </c>
      <c r="Y58" t="s">
        <v>353</v>
      </c>
      <c r="Z58">
        <v>22.5</v>
      </c>
      <c r="AA58" t="s">
        <v>35</v>
      </c>
      <c r="AB58" t="s">
        <v>35</v>
      </c>
      <c r="AC58" t="s">
        <v>34</v>
      </c>
      <c r="AH58">
        <v>2010</v>
      </c>
      <c r="AI58" t="s">
        <v>1021</v>
      </c>
      <c r="AJ58" t="s">
        <v>285</v>
      </c>
      <c r="AK58" s="34">
        <v>16.875</v>
      </c>
      <c r="AL58" t="s">
        <v>35</v>
      </c>
      <c r="AM58" t="s">
        <v>35</v>
      </c>
      <c r="AN58" t="s">
        <v>34</v>
      </c>
    </row>
    <row r="59" spans="1:40">
      <c r="A59">
        <f t="shared" si="0"/>
        <v>1999</v>
      </c>
      <c r="B59" s="13">
        <v>36311</v>
      </c>
      <c r="C59" s="13" t="s">
        <v>37</v>
      </c>
      <c r="D59" s="13" t="s">
        <v>26</v>
      </c>
      <c r="E59" t="s">
        <v>1014</v>
      </c>
      <c r="F59" s="3">
        <v>62.630001068115234</v>
      </c>
      <c r="G59" s="3">
        <v>275</v>
      </c>
      <c r="H59" t="s">
        <v>35</v>
      </c>
      <c r="I59" t="s">
        <v>35</v>
      </c>
      <c r="J59" t="s">
        <v>34</v>
      </c>
      <c r="P59" t="s">
        <v>461</v>
      </c>
      <c r="Q59" t="s">
        <v>37</v>
      </c>
      <c r="R59">
        <v>8.5</v>
      </c>
      <c r="S59" t="s">
        <v>99</v>
      </c>
      <c r="T59" t="s">
        <v>98</v>
      </c>
      <c r="U59" t="s">
        <v>34</v>
      </c>
      <c r="X59">
        <v>2009</v>
      </c>
      <c r="Y59" t="s">
        <v>378</v>
      </c>
      <c r="Z59">
        <v>68</v>
      </c>
      <c r="AA59" t="s">
        <v>35</v>
      </c>
      <c r="AB59" t="s">
        <v>35</v>
      </c>
      <c r="AC59" t="s">
        <v>34</v>
      </c>
      <c r="AH59">
        <v>2011</v>
      </c>
      <c r="AI59" t="s">
        <v>1019</v>
      </c>
      <c r="AJ59" t="s">
        <v>250</v>
      </c>
      <c r="AK59" s="34">
        <v>33.929088592529297</v>
      </c>
      <c r="AL59" t="s">
        <v>35</v>
      </c>
      <c r="AM59" t="s">
        <v>35</v>
      </c>
      <c r="AN59" t="s">
        <v>34</v>
      </c>
    </row>
    <row r="60" spans="1:40">
      <c r="A60">
        <f t="shared" si="0"/>
        <v>1999</v>
      </c>
      <c r="B60" s="13">
        <v>36311</v>
      </c>
      <c r="C60" s="13" t="s">
        <v>37</v>
      </c>
      <c r="D60" s="13" t="s">
        <v>12</v>
      </c>
      <c r="E60" t="s">
        <v>1013</v>
      </c>
      <c r="F60" s="3">
        <v>44.75</v>
      </c>
      <c r="G60" s="3">
        <v>77.930000305175781</v>
      </c>
      <c r="H60" t="s">
        <v>50</v>
      </c>
      <c r="I60" t="s">
        <v>47</v>
      </c>
      <c r="J60" t="s">
        <v>38</v>
      </c>
      <c r="P60" t="s">
        <v>1194</v>
      </c>
      <c r="Q60" t="s">
        <v>1192</v>
      </c>
      <c r="R60">
        <v>57.462499618530273</v>
      </c>
      <c r="S60" t="s">
        <v>99</v>
      </c>
      <c r="T60" t="s">
        <v>98</v>
      </c>
      <c r="U60" t="s">
        <v>34</v>
      </c>
      <c r="X60">
        <v>2009</v>
      </c>
      <c r="Y60" t="s">
        <v>382</v>
      </c>
      <c r="Z60">
        <v>12</v>
      </c>
      <c r="AA60" t="s">
        <v>35</v>
      </c>
      <c r="AB60" t="s">
        <v>35</v>
      </c>
      <c r="AC60" t="s">
        <v>34</v>
      </c>
      <c r="AH60">
        <v>2011</v>
      </c>
      <c r="AI60" t="s">
        <v>1017</v>
      </c>
      <c r="AJ60" t="s">
        <v>246</v>
      </c>
      <c r="AK60" s="34">
        <v>0.58923780918121338</v>
      </c>
      <c r="AL60" t="s">
        <v>35</v>
      </c>
      <c r="AM60" t="s">
        <v>35</v>
      </c>
      <c r="AN60" t="s">
        <v>34</v>
      </c>
    </row>
    <row r="61" spans="1:40">
      <c r="A61">
        <f t="shared" si="0"/>
        <v>1999</v>
      </c>
      <c r="B61" s="13">
        <v>36311</v>
      </c>
      <c r="C61" s="13" t="s">
        <v>37</v>
      </c>
      <c r="D61" s="13" t="s">
        <v>22</v>
      </c>
      <c r="E61" t="s">
        <v>1011</v>
      </c>
      <c r="F61" s="3">
        <v>8</v>
      </c>
      <c r="G61" s="3">
        <v>200</v>
      </c>
      <c r="H61" t="s">
        <v>35</v>
      </c>
      <c r="I61" t="s">
        <v>35</v>
      </c>
      <c r="J61" t="s">
        <v>34</v>
      </c>
      <c r="P61" t="s">
        <v>1236</v>
      </c>
      <c r="Q61" t="s">
        <v>37</v>
      </c>
      <c r="R61">
        <v>64.800003051757813</v>
      </c>
      <c r="S61" t="s">
        <v>99</v>
      </c>
      <c r="T61" t="s">
        <v>98</v>
      </c>
      <c r="U61" t="s">
        <v>34</v>
      </c>
      <c r="X61">
        <v>2009</v>
      </c>
      <c r="Y61" t="s">
        <v>385</v>
      </c>
      <c r="Z61">
        <v>48.899999618530273</v>
      </c>
      <c r="AA61" t="s">
        <v>35</v>
      </c>
      <c r="AB61" t="s">
        <v>35</v>
      </c>
      <c r="AC61" t="s">
        <v>34</v>
      </c>
      <c r="AH61">
        <v>2011</v>
      </c>
      <c r="AI61" t="s">
        <v>1015</v>
      </c>
      <c r="AJ61" t="s">
        <v>247</v>
      </c>
      <c r="AK61" s="34">
        <v>20.25</v>
      </c>
      <c r="AL61" t="s">
        <v>35</v>
      </c>
      <c r="AM61" t="s">
        <v>35</v>
      </c>
      <c r="AN61" t="s">
        <v>34</v>
      </c>
    </row>
    <row r="62" spans="1:40">
      <c r="A62">
        <f t="shared" si="0"/>
        <v>1999</v>
      </c>
      <c r="B62" s="13">
        <v>36311</v>
      </c>
      <c r="C62" s="13" t="s">
        <v>37</v>
      </c>
      <c r="D62" s="13" t="s">
        <v>22</v>
      </c>
      <c r="E62" t="s">
        <v>1009</v>
      </c>
      <c r="F62" s="3">
        <v>17</v>
      </c>
      <c r="G62" s="3">
        <v>95</v>
      </c>
      <c r="H62" t="s">
        <v>35</v>
      </c>
      <c r="I62" t="s">
        <v>35</v>
      </c>
      <c r="J62" t="s">
        <v>34</v>
      </c>
      <c r="P62" t="s">
        <v>288</v>
      </c>
      <c r="Q62" t="s">
        <v>67</v>
      </c>
      <c r="R62">
        <v>49.5</v>
      </c>
      <c r="S62" t="s">
        <v>99</v>
      </c>
      <c r="T62" t="s">
        <v>98</v>
      </c>
      <c r="U62" t="s">
        <v>34</v>
      </c>
      <c r="X62">
        <v>2009</v>
      </c>
      <c r="Y62" t="s">
        <v>317</v>
      </c>
      <c r="Z62">
        <v>82.5</v>
      </c>
      <c r="AA62" t="s">
        <v>35</v>
      </c>
      <c r="AB62" t="s">
        <v>35</v>
      </c>
      <c r="AC62" t="s">
        <v>34</v>
      </c>
      <c r="AH62">
        <v>2012</v>
      </c>
      <c r="AI62" t="s">
        <v>1012</v>
      </c>
      <c r="AJ62" t="s">
        <v>205</v>
      </c>
      <c r="AK62" s="34">
        <v>21.633066177368164</v>
      </c>
      <c r="AL62" t="s">
        <v>35</v>
      </c>
      <c r="AM62" t="s">
        <v>35</v>
      </c>
      <c r="AN62" t="s">
        <v>34</v>
      </c>
    </row>
    <row r="63" spans="1:40">
      <c r="A63">
        <f t="shared" si="0"/>
        <v>1999</v>
      </c>
      <c r="B63" s="13">
        <v>36311</v>
      </c>
      <c r="C63" s="13" t="s">
        <v>67</v>
      </c>
      <c r="D63" s="13" t="s">
        <v>26</v>
      </c>
      <c r="E63" t="s">
        <v>1007</v>
      </c>
      <c r="F63" s="3">
        <v>56</v>
      </c>
      <c r="G63" s="3">
        <v>125</v>
      </c>
      <c r="H63" t="s">
        <v>35</v>
      </c>
      <c r="I63" t="s">
        <v>35</v>
      </c>
      <c r="J63" t="s">
        <v>34</v>
      </c>
      <c r="P63" t="s">
        <v>379</v>
      </c>
      <c r="Q63" t="s">
        <v>67</v>
      </c>
      <c r="R63">
        <v>11.25</v>
      </c>
      <c r="S63" t="s">
        <v>99</v>
      </c>
      <c r="T63" t="s">
        <v>98</v>
      </c>
      <c r="U63" t="s">
        <v>34</v>
      </c>
      <c r="X63">
        <v>2009</v>
      </c>
      <c r="Y63" t="s">
        <v>469</v>
      </c>
      <c r="Z63">
        <v>31</v>
      </c>
      <c r="AA63" t="s">
        <v>35</v>
      </c>
      <c r="AB63" t="s">
        <v>35</v>
      </c>
      <c r="AC63" t="s">
        <v>34</v>
      </c>
      <c r="AH63">
        <v>2012</v>
      </c>
      <c r="AI63" t="s">
        <v>1012</v>
      </c>
      <c r="AJ63" t="s">
        <v>204</v>
      </c>
      <c r="AK63" s="34">
        <v>42</v>
      </c>
      <c r="AL63" t="s">
        <v>35</v>
      </c>
      <c r="AM63" t="s">
        <v>35</v>
      </c>
      <c r="AN63" t="s">
        <v>34</v>
      </c>
    </row>
    <row r="64" spans="1:40">
      <c r="A64">
        <f t="shared" si="0"/>
        <v>1999</v>
      </c>
      <c r="B64" s="13">
        <v>36311</v>
      </c>
      <c r="C64" s="13" t="s">
        <v>67</v>
      </c>
      <c r="D64" s="13" t="s">
        <v>14</v>
      </c>
      <c r="E64" t="s">
        <v>1005</v>
      </c>
      <c r="F64" s="3">
        <v>20</v>
      </c>
      <c r="G64" s="3">
        <v>300</v>
      </c>
      <c r="H64" t="s">
        <v>35</v>
      </c>
      <c r="I64" t="s">
        <v>35</v>
      </c>
      <c r="J64" t="s">
        <v>34</v>
      </c>
      <c r="P64" t="s">
        <v>392</v>
      </c>
      <c r="Q64" t="s">
        <v>67</v>
      </c>
      <c r="R64">
        <v>26.25</v>
      </c>
      <c r="S64" t="s">
        <v>99</v>
      </c>
      <c r="T64" t="s">
        <v>98</v>
      </c>
      <c r="U64" t="s">
        <v>34</v>
      </c>
      <c r="X64">
        <v>2009</v>
      </c>
      <c r="Y64" t="s">
        <v>452</v>
      </c>
      <c r="Z64">
        <v>15</v>
      </c>
      <c r="AA64" t="s">
        <v>35</v>
      </c>
      <c r="AB64" t="s">
        <v>35</v>
      </c>
      <c r="AC64" t="s">
        <v>34</v>
      </c>
      <c r="AH64">
        <v>2016</v>
      </c>
      <c r="AI64" t="s">
        <v>1230</v>
      </c>
      <c r="AJ64" t="s">
        <v>1184</v>
      </c>
      <c r="AK64" s="34">
        <v>46</v>
      </c>
      <c r="AL64" t="s">
        <v>35</v>
      </c>
      <c r="AM64" t="s">
        <v>35</v>
      </c>
      <c r="AN64" t="s">
        <v>34</v>
      </c>
    </row>
    <row r="65" spans="1:40">
      <c r="A65">
        <f t="shared" si="0"/>
        <v>1999</v>
      </c>
      <c r="B65" s="13">
        <v>36311</v>
      </c>
      <c r="C65" s="13" t="s">
        <v>67</v>
      </c>
      <c r="D65" s="13" t="s">
        <v>24</v>
      </c>
      <c r="E65" t="s">
        <v>1003</v>
      </c>
      <c r="F65" s="3">
        <v>22</v>
      </c>
      <c r="G65" s="3">
        <v>100</v>
      </c>
      <c r="H65" t="s">
        <v>35</v>
      </c>
      <c r="I65" t="s">
        <v>35</v>
      </c>
      <c r="J65" t="s">
        <v>34</v>
      </c>
      <c r="Q65" t="s">
        <v>44</v>
      </c>
      <c r="R65">
        <v>5.1500000953674316</v>
      </c>
      <c r="S65" t="s">
        <v>83</v>
      </c>
      <c r="T65" t="s">
        <v>39</v>
      </c>
      <c r="U65" t="s">
        <v>34</v>
      </c>
      <c r="X65">
        <v>2009</v>
      </c>
      <c r="Y65" t="s">
        <v>355</v>
      </c>
      <c r="Z65">
        <v>17</v>
      </c>
      <c r="AA65" t="s">
        <v>35</v>
      </c>
      <c r="AB65" t="s">
        <v>35</v>
      </c>
      <c r="AC65" t="s">
        <v>34</v>
      </c>
      <c r="AH65">
        <v>2014</v>
      </c>
      <c r="AI65" t="s">
        <v>1231</v>
      </c>
      <c r="AJ65" t="s">
        <v>1169</v>
      </c>
      <c r="AK65" s="34">
        <v>75.084999084472656</v>
      </c>
      <c r="AL65" t="s">
        <v>130</v>
      </c>
      <c r="AM65" t="s">
        <v>129</v>
      </c>
      <c r="AN65" t="s">
        <v>38</v>
      </c>
    </row>
    <row r="66" spans="1:40">
      <c r="A66">
        <f t="shared" si="0"/>
        <v>1999</v>
      </c>
      <c r="B66" s="13">
        <v>36341</v>
      </c>
      <c r="C66" s="13" t="s">
        <v>44</v>
      </c>
      <c r="D66" s="13" t="s">
        <v>19</v>
      </c>
      <c r="E66" t="s">
        <v>1001</v>
      </c>
      <c r="F66" s="3">
        <v>32.5</v>
      </c>
      <c r="G66" s="3">
        <v>185</v>
      </c>
      <c r="H66" t="s">
        <v>75</v>
      </c>
      <c r="I66" t="s">
        <v>62</v>
      </c>
      <c r="J66" t="s">
        <v>38</v>
      </c>
      <c r="Q66" t="s">
        <v>44</v>
      </c>
      <c r="R66">
        <v>47.5</v>
      </c>
      <c r="S66" t="s">
        <v>183</v>
      </c>
      <c r="T66" t="s">
        <v>39</v>
      </c>
      <c r="U66" t="s">
        <v>34</v>
      </c>
      <c r="X66">
        <v>2009</v>
      </c>
      <c r="Y66" t="s">
        <v>407</v>
      </c>
      <c r="Z66">
        <v>32.875</v>
      </c>
      <c r="AA66" t="s">
        <v>35</v>
      </c>
      <c r="AB66" t="s">
        <v>35</v>
      </c>
      <c r="AC66" t="s">
        <v>34</v>
      </c>
      <c r="AH66">
        <v>2001</v>
      </c>
      <c r="AI66" t="s">
        <v>1010</v>
      </c>
      <c r="AJ66" t="s">
        <v>894</v>
      </c>
      <c r="AK66" s="34">
        <v>20</v>
      </c>
      <c r="AL66" t="s">
        <v>75</v>
      </c>
      <c r="AM66" t="s">
        <v>62</v>
      </c>
      <c r="AN66" t="s">
        <v>38</v>
      </c>
    </row>
    <row r="67" spans="1:40">
      <c r="A67">
        <f t="shared" ref="A67:A130" si="1">YEAR(B67)</f>
        <v>1999</v>
      </c>
      <c r="B67" s="13">
        <v>36341</v>
      </c>
      <c r="C67" s="13" t="s">
        <v>44</v>
      </c>
      <c r="D67" s="13" t="s">
        <v>12</v>
      </c>
      <c r="E67" t="s">
        <v>999</v>
      </c>
      <c r="F67" s="3">
        <v>15</v>
      </c>
      <c r="G67" s="3">
        <v>319.25</v>
      </c>
      <c r="H67" t="s">
        <v>35</v>
      </c>
      <c r="I67" t="s">
        <v>35</v>
      </c>
      <c r="J67" t="s">
        <v>34</v>
      </c>
      <c r="P67" t="s">
        <v>109</v>
      </c>
      <c r="Q67" t="s">
        <v>44</v>
      </c>
      <c r="R67">
        <v>45</v>
      </c>
      <c r="S67" t="s">
        <v>83</v>
      </c>
      <c r="T67" t="s">
        <v>39</v>
      </c>
      <c r="U67" t="s">
        <v>34</v>
      </c>
      <c r="X67">
        <v>2009</v>
      </c>
      <c r="Y67" t="s">
        <v>409</v>
      </c>
      <c r="Z67">
        <v>15.25</v>
      </c>
      <c r="AA67" t="s">
        <v>35</v>
      </c>
      <c r="AB67" t="s">
        <v>35</v>
      </c>
      <c r="AC67" t="s">
        <v>34</v>
      </c>
      <c r="AH67">
        <v>2001</v>
      </c>
      <c r="AI67" t="s">
        <v>1008</v>
      </c>
      <c r="AJ67" t="s">
        <v>893</v>
      </c>
      <c r="AK67" s="34">
        <v>14</v>
      </c>
      <c r="AL67" t="s">
        <v>75</v>
      </c>
      <c r="AM67" t="s">
        <v>62</v>
      </c>
      <c r="AN67" t="s">
        <v>38</v>
      </c>
    </row>
    <row r="68" spans="1:40">
      <c r="A68">
        <f t="shared" si="1"/>
        <v>1999</v>
      </c>
      <c r="B68" s="13">
        <v>36341</v>
      </c>
      <c r="C68" s="13" t="s">
        <v>37</v>
      </c>
      <c r="D68" s="13" t="s">
        <v>10</v>
      </c>
      <c r="E68" t="s">
        <v>997</v>
      </c>
      <c r="F68" s="3">
        <v>63</v>
      </c>
      <c r="G68" s="3">
        <v>300</v>
      </c>
      <c r="H68" t="s">
        <v>35</v>
      </c>
      <c r="I68" t="s">
        <v>35</v>
      </c>
      <c r="J68" t="s">
        <v>34</v>
      </c>
      <c r="P68" t="s">
        <v>175</v>
      </c>
      <c r="Q68" t="s">
        <v>44</v>
      </c>
      <c r="R68">
        <v>91</v>
      </c>
      <c r="S68" t="s">
        <v>83</v>
      </c>
      <c r="T68" t="s">
        <v>39</v>
      </c>
      <c r="U68" t="s">
        <v>34</v>
      </c>
      <c r="X68">
        <v>2009</v>
      </c>
      <c r="Y68" t="s">
        <v>371</v>
      </c>
      <c r="Z68">
        <v>11.304285730634417</v>
      </c>
      <c r="AA68" t="s">
        <v>35</v>
      </c>
      <c r="AB68" t="s">
        <v>35</v>
      </c>
      <c r="AC68" t="s">
        <v>34</v>
      </c>
      <c r="AH68">
        <v>2010</v>
      </c>
      <c r="AI68" t="s">
        <v>1006</v>
      </c>
      <c r="AJ68" t="s">
        <v>295</v>
      </c>
      <c r="AK68" s="34">
        <v>64.75</v>
      </c>
      <c r="AL68" t="s">
        <v>55</v>
      </c>
      <c r="AM68" t="s">
        <v>39</v>
      </c>
      <c r="AN68" t="s">
        <v>38</v>
      </c>
    </row>
    <row r="69" spans="1:40">
      <c r="A69">
        <f t="shared" si="1"/>
        <v>1999</v>
      </c>
      <c r="B69" s="13">
        <v>36341</v>
      </c>
      <c r="C69" s="13" t="s">
        <v>37</v>
      </c>
      <c r="D69" s="13" t="s">
        <v>12</v>
      </c>
      <c r="E69" t="s">
        <v>992</v>
      </c>
      <c r="F69" s="3">
        <v>96.5</v>
      </c>
      <c r="G69" s="3">
        <v>375</v>
      </c>
      <c r="H69" t="s">
        <v>35</v>
      </c>
      <c r="I69" t="s">
        <v>35</v>
      </c>
      <c r="J69" t="s">
        <v>34</v>
      </c>
      <c r="P69" t="s">
        <v>163</v>
      </c>
      <c r="Q69" t="s">
        <v>44</v>
      </c>
      <c r="R69">
        <v>51.5</v>
      </c>
      <c r="S69" t="s">
        <v>154</v>
      </c>
      <c r="T69" t="s">
        <v>39</v>
      </c>
      <c r="U69" t="s">
        <v>34</v>
      </c>
      <c r="X69">
        <v>2009</v>
      </c>
      <c r="Y69" t="s">
        <v>380</v>
      </c>
      <c r="Z69">
        <v>31.375</v>
      </c>
      <c r="AA69" t="s">
        <v>35</v>
      </c>
      <c r="AB69" t="s">
        <v>35</v>
      </c>
      <c r="AC69" t="s">
        <v>34</v>
      </c>
      <c r="AH69">
        <v>2015</v>
      </c>
      <c r="AI69" t="s">
        <v>1247</v>
      </c>
      <c r="AJ69" t="s">
        <v>1237</v>
      </c>
      <c r="AK69" s="34">
        <v>73.620750427246094</v>
      </c>
      <c r="AL69" t="s">
        <v>40</v>
      </c>
      <c r="AM69" t="s">
        <v>39</v>
      </c>
      <c r="AN69" t="s">
        <v>38</v>
      </c>
    </row>
    <row r="70" spans="1:40">
      <c r="A70">
        <f t="shared" si="1"/>
        <v>1999</v>
      </c>
      <c r="B70" s="13">
        <v>36341</v>
      </c>
      <c r="C70" s="13" t="s">
        <v>37</v>
      </c>
      <c r="D70" s="13" t="s">
        <v>14</v>
      </c>
      <c r="E70" t="s">
        <v>995</v>
      </c>
      <c r="F70" s="3">
        <v>63.5</v>
      </c>
      <c r="G70" s="3">
        <v>659.27999973297119</v>
      </c>
      <c r="H70" t="s">
        <v>35</v>
      </c>
      <c r="I70" t="s">
        <v>35</v>
      </c>
      <c r="J70" t="s">
        <v>34</v>
      </c>
      <c r="P70" t="s">
        <v>358</v>
      </c>
      <c r="Q70" t="s">
        <v>44</v>
      </c>
      <c r="R70">
        <v>22</v>
      </c>
      <c r="S70" t="s">
        <v>183</v>
      </c>
      <c r="T70" t="s">
        <v>39</v>
      </c>
      <c r="U70" t="s">
        <v>34</v>
      </c>
      <c r="X70">
        <v>2009</v>
      </c>
      <c r="Y70" t="s">
        <v>428</v>
      </c>
      <c r="Z70">
        <v>26.5</v>
      </c>
      <c r="AA70" t="s">
        <v>35</v>
      </c>
      <c r="AB70" t="s">
        <v>35</v>
      </c>
      <c r="AC70" t="s">
        <v>34</v>
      </c>
      <c r="AH70">
        <v>2015</v>
      </c>
      <c r="AI70" t="s">
        <v>1232</v>
      </c>
      <c r="AJ70" t="s">
        <v>1177</v>
      </c>
      <c r="AK70" s="34">
        <v>3.2000000476837158</v>
      </c>
      <c r="AL70" t="s">
        <v>55</v>
      </c>
      <c r="AM70" t="s">
        <v>39</v>
      </c>
      <c r="AN70" t="s">
        <v>38</v>
      </c>
    </row>
    <row r="71" spans="1:40">
      <c r="A71">
        <f t="shared" si="1"/>
        <v>1999</v>
      </c>
      <c r="B71" s="13">
        <v>36341</v>
      </c>
      <c r="C71" s="13" t="s">
        <v>37</v>
      </c>
      <c r="D71" s="13" t="s">
        <v>23</v>
      </c>
      <c r="E71" t="s">
        <v>993</v>
      </c>
      <c r="F71" s="3">
        <v>29</v>
      </c>
      <c r="G71" s="3">
        <v>120</v>
      </c>
      <c r="H71" t="s">
        <v>53</v>
      </c>
      <c r="I71" t="s">
        <v>47</v>
      </c>
      <c r="J71" t="s">
        <v>38</v>
      </c>
      <c r="P71" t="s">
        <v>472</v>
      </c>
      <c r="Q71" t="s">
        <v>44</v>
      </c>
      <c r="R71">
        <v>4.5</v>
      </c>
      <c r="S71" t="s">
        <v>183</v>
      </c>
      <c r="T71" t="s">
        <v>39</v>
      </c>
      <c r="U71" t="s">
        <v>34</v>
      </c>
      <c r="X71">
        <v>2009</v>
      </c>
      <c r="Y71" t="s">
        <v>330</v>
      </c>
      <c r="Z71">
        <v>6.75</v>
      </c>
      <c r="AA71" t="s">
        <v>35</v>
      </c>
      <c r="AB71" t="s">
        <v>35</v>
      </c>
      <c r="AC71" t="s">
        <v>34</v>
      </c>
      <c r="AH71">
        <v>2002</v>
      </c>
      <c r="AI71" t="s">
        <v>1004</v>
      </c>
      <c r="AJ71" t="s">
        <v>709</v>
      </c>
      <c r="AK71" s="34">
        <v>35</v>
      </c>
      <c r="AL71" t="s">
        <v>708</v>
      </c>
      <c r="AM71" t="s">
        <v>47</v>
      </c>
      <c r="AN71" t="s">
        <v>38</v>
      </c>
    </row>
    <row r="72" spans="1:40">
      <c r="A72">
        <f t="shared" si="1"/>
        <v>1999</v>
      </c>
      <c r="B72" s="13">
        <v>36341</v>
      </c>
      <c r="C72" s="13" t="s">
        <v>67</v>
      </c>
      <c r="D72" s="13" t="s">
        <v>12</v>
      </c>
      <c r="E72" t="s">
        <v>992</v>
      </c>
      <c r="F72" s="3">
        <v>81</v>
      </c>
      <c r="G72" s="3">
        <v>200</v>
      </c>
      <c r="H72" t="s">
        <v>35</v>
      </c>
      <c r="I72" t="s">
        <v>35</v>
      </c>
      <c r="J72" t="s">
        <v>34</v>
      </c>
      <c r="P72" t="s">
        <v>257</v>
      </c>
      <c r="Q72" t="s">
        <v>44</v>
      </c>
      <c r="R72">
        <v>56.5</v>
      </c>
      <c r="S72" t="s">
        <v>255</v>
      </c>
      <c r="T72" t="s">
        <v>39</v>
      </c>
      <c r="U72" t="s">
        <v>34</v>
      </c>
      <c r="X72">
        <v>2009</v>
      </c>
      <c r="Y72" t="s">
        <v>329</v>
      </c>
      <c r="Z72">
        <v>6.8000001907348633</v>
      </c>
      <c r="AA72" t="s">
        <v>35</v>
      </c>
      <c r="AB72" t="s">
        <v>35</v>
      </c>
      <c r="AC72" t="s">
        <v>34</v>
      </c>
      <c r="AH72">
        <v>2002</v>
      </c>
      <c r="AI72" t="s">
        <v>1002</v>
      </c>
      <c r="AJ72" t="s">
        <v>748</v>
      </c>
      <c r="AK72" s="34">
        <v>20</v>
      </c>
      <c r="AL72" t="s">
        <v>121</v>
      </c>
      <c r="AM72" t="s">
        <v>47</v>
      </c>
      <c r="AN72" t="s">
        <v>38</v>
      </c>
    </row>
    <row r="73" spans="1:40">
      <c r="A73">
        <f t="shared" si="1"/>
        <v>1999</v>
      </c>
      <c r="B73" s="13">
        <v>36341</v>
      </c>
      <c r="C73" s="13" t="s">
        <v>67</v>
      </c>
      <c r="D73" s="13" t="s">
        <v>17</v>
      </c>
      <c r="E73" t="s">
        <v>991</v>
      </c>
      <c r="F73" s="3">
        <v>20</v>
      </c>
      <c r="G73" s="3">
        <v>86.199996948242188</v>
      </c>
      <c r="H73" t="s">
        <v>35</v>
      </c>
      <c r="I73" t="s">
        <v>35</v>
      </c>
      <c r="J73" t="s">
        <v>34</v>
      </c>
      <c r="P73" t="s">
        <v>287</v>
      </c>
      <c r="Q73" t="s">
        <v>44</v>
      </c>
      <c r="R73">
        <v>83.5</v>
      </c>
      <c r="S73" t="s">
        <v>286</v>
      </c>
      <c r="T73" t="s">
        <v>39</v>
      </c>
      <c r="U73" t="s">
        <v>34</v>
      </c>
      <c r="X73">
        <v>2009</v>
      </c>
      <c r="Y73" t="s">
        <v>207</v>
      </c>
      <c r="Z73">
        <v>18</v>
      </c>
      <c r="AA73" t="s">
        <v>35</v>
      </c>
      <c r="AB73" t="s">
        <v>35</v>
      </c>
      <c r="AC73" t="s">
        <v>34</v>
      </c>
      <c r="AH73">
        <v>2002</v>
      </c>
      <c r="AI73" t="s">
        <v>1000</v>
      </c>
      <c r="AJ73" t="s">
        <v>741</v>
      </c>
      <c r="AK73" s="34">
        <v>50</v>
      </c>
      <c r="AL73" t="s">
        <v>708</v>
      </c>
      <c r="AM73" t="s">
        <v>47</v>
      </c>
      <c r="AN73" t="s">
        <v>38</v>
      </c>
    </row>
    <row r="74" spans="1:40">
      <c r="A74">
        <f t="shared" si="1"/>
        <v>1999</v>
      </c>
      <c r="B74" s="13">
        <v>36372</v>
      </c>
      <c r="C74" s="13" t="s">
        <v>37</v>
      </c>
      <c r="D74" s="13" t="s">
        <v>16</v>
      </c>
      <c r="E74" t="s">
        <v>990</v>
      </c>
      <c r="F74" s="3">
        <v>21</v>
      </c>
      <c r="G74" s="3">
        <v>460</v>
      </c>
      <c r="H74" t="s">
        <v>35</v>
      </c>
      <c r="I74" t="s">
        <v>35</v>
      </c>
      <c r="J74" t="s">
        <v>34</v>
      </c>
      <c r="P74" t="s">
        <v>298</v>
      </c>
      <c r="Q74" t="s">
        <v>44</v>
      </c>
      <c r="R74">
        <v>3.380000114440918</v>
      </c>
      <c r="S74" t="s">
        <v>143</v>
      </c>
      <c r="T74" t="s">
        <v>39</v>
      </c>
      <c r="U74" t="s">
        <v>34</v>
      </c>
      <c r="X74">
        <v>2009</v>
      </c>
      <c r="Y74" t="s">
        <v>243</v>
      </c>
      <c r="Z74">
        <v>29.928571428571427</v>
      </c>
      <c r="AA74" t="s">
        <v>35</v>
      </c>
      <c r="AB74" t="s">
        <v>35</v>
      </c>
      <c r="AC74" t="s">
        <v>34</v>
      </c>
      <c r="AH74">
        <v>2003</v>
      </c>
      <c r="AI74" t="s">
        <v>998</v>
      </c>
      <c r="AJ74" t="s">
        <v>655</v>
      </c>
      <c r="AK74" s="34">
        <v>99.5</v>
      </c>
      <c r="AL74" t="s">
        <v>654</v>
      </c>
      <c r="AM74" t="s">
        <v>47</v>
      </c>
      <c r="AN74" t="s">
        <v>38</v>
      </c>
    </row>
    <row r="75" spans="1:40">
      <c r="A75">
        <f t="shared" si="1"/>
        <v>1999</v>
      </c>
      <c r="B75" s="13">
        <v>36372</v>
      </c>
      <c r="C75" s="13" t="s">
        <v>37</v>
      </c>
      <c r="D75" s="13" t="s">
        <v>17</v>
      </c>
      <c r="E75" t="s">
        <v>988</v>
      </c>
      <c r="F75" s="3">
        <v>34</v>
      </c>
      <c r="G75" s="3">
        <v>126</v>
      </c>
      <c r="H75" t="s">
        <v>35</v>
      </c>
      <c r="I75" t="s">
        <v>35</v>
      </c>
      <c r="J75" t="s">
        <v>34</v>
      </c>
      <c r="P75" t="s">
        <v>134</v>
      </c>
      <c r="Q75" t="s">
        <v>44</v>
      </c>
      <c r="R75">
        <v>83.126998901367188</v>
      </c>
      <c r="S75" t="s">
        <v>133</v>
      </c>
      <c r="T75" t="s">
        <v>39</v>
      </c>
      <c r="U75" t="s">
        <v>34</v>
      </c>
      <c r="X75">
        <v>2009</v>
      </c>
      <c r="Y75" t="s">
        <v>421</v>
      </c>
      <c r="Z75">
        <v>2</v>
      </c>
      <c r="AA75" t="s">
        <v>35</v>
      </c>
      <c r="AB75" t="s">
        <v>35</v>
      </c>
      <c r="AC75" t="s">
        <v>34</v>
      </c>
      <c r="AH75">
        <v>2012</v>
      </c>
      <c r="AI75" t="s">
        <v>1233</v>
      </c>
      <c r="AJ75" t="s">
        <v>199</v>
      </c>
      <c r="AK75" s="34">
        <v>13.433000087738037</v>
      </c>
      <c r="AL75" t="s">
        <v>53</v>
      </c>
      <c r="AM75" t="s">
        <v>47</v>
      </c>
      <c r="AN75" t="s">
        <v>38</v>
      </c>
    </row>
    <row r="76" spans="1:40">
      <c r="A76">
        <f t="shared" si="1"/>
        <v>1999</v>
      </c>
      <c r="B76" s="13">
        <v>36372</v>
      </c>
      <c r="C76" s="13" t="s">
        <v>67</v>
      </c>
      <c r="D76" s="13" t="s">
        <v>26</v>
      </c>
      <c r="E76" t="s">
        <v>986</v>
      </c>
      <c r="F76" s="3">
        <v>34.5</v>
      </c>
      <c r="G76" s="3">
        <v>125</v>
      </c>
      <c r="H76" t="s">
        <v>35</v>
      </c>
      <c r="I76" t="s">
        <v>35</v>
      </c>
      <c r="J76" t="s">
        <v>34</v>
      </c>
      <c r="P76" t="s">
        <v>153</v>
      </c>
      <c r="Q76" t="s">
        <v>44</v>
      </c>
      <c r="R76">
        <v>22.799999237060547</v>
      </c>
      <c r="S76" t="s">
        <v>61</v>
      </c>
      <c r="T76" t="s">
        <v>39</v>
      </c>
      <c r="U76" t="s">
        <v>34</v>
      </c>
      <c r="X76">
        <v>2009</v>
      </c>
      <c r="Y76" t="s">
        <v>368</v>
      </c>
      <c r="Z76">
        <v>38</v>
      </c>
      <c r="AA76" t="s">
        <v>35</v>
      </c>
      <c r="AB76" t="s">
        <v>35</v>
      </c>
      <c r="AC76" t="s">
        <v>34</v>
      </c>
      <c r="AH76">
        <v>2009</v>
      </c>
      <c r="AI76" t="s">
        <v>996</v>
      </c>
      <c r="AJ76" t="s">
        <v>434</v>
      </c>
      <c r="AK76" s="34">
        <v>20</v>
      </c>
      <c r="AL76" t="s">
        <v>148</v>
      </c>
      <c r="AM76" t="s">
        <v>147</v>
      </c>
      <c r="AN76" t="s">
        <v>38</v>
      </c>
    </row>
    <row r="77" spans="1:40">
      <c r="A77">
        <f t="shared" si="1"/>
        <v>1999</v>
      </c>
      <c r="B77" s="13">
        <v>36433</v>
      </c>
      <c r="C77" s="13" t="s">
        <v>44</v>
      </c>
      <c r="D77" s="13" t="s">
        <v>22</v>
      </c>
      <c r="E77" t="s">
        <v>985</v>
      </c>
      <c r="F77" s="3">
        <v>1.6299999952316284</v>
      </c>
      <c r="G77" s="3">
        <v>654.19000244140625</v>
      </c>
      <c r="H77" t="s">
        <v>99</v>
      </c>
      <c r="I77" t="s">
        <v>98</v>
      </c>
      <c r="J77" t="s">
        <v>34</v>
      </c>
      <c r="P77" t="s">
        <v>1175</v>
      </c>
      <c r="Q77" t="s">
        <v>44</v>
      </c>
      <c r="R77">
        <v>89.6885986328125</v>
      </c>
      <c r="S77" t="s">
        <v>61</v>
      </c>
      <c r="T77" t="s">
        <v>39</v>
      </c>
      <c r="U77" t="s">
        <v>34</v>
      </c>
      <c r="X77">
        <v>2009</v>
      </c>
      <c r="Y77" t="s">
        <v>451</v>
      </c>
      <c r="Z77">
        <v>74</v>
      </c>
      <c r="AA77" t="s">
        <v>35</v>
      </c>
      <c r="AB77" t="s">
        <v>35</v>
      </c>
      <c r="AC77" t="s">
        <v>34</v>
      </c>
      <c r="AH77">
        <v>2009</v>
      </c>
      <c r="AI77" t="s">
        <v>996</v>
      </c>
      <c r="AJ77" t="s">
        <v>433</v>
      </c>
      <c r="AK77" s="34">
        <v>17.629999160766602</v>
      </c>
      <c r="AL77" t="s">
        <v>148</v>
      </c>
      <c r="AM77" t="s">
        <v>147</v>
      </c>
      <c r="AN77" t="s">
        <v>38</v>
      </c>
    </row>
    <row r="78" spans="1:40">
      <c r="A78">
        <f t="shared" si="1"/>
        <v>1999</v>
      </c>
      <c r="B78" s="13">
        <v>36433</v>
      </c>
      <c r="C78" s="13" t="s">
        <v>37</v>
      </c>
      <c r="D78" s="13" t="s">
        <v>11</v>
      </c>
      <c r="E78" t="s">
        <v>984</v>
      </c>
      <c r="F78" s="3">
        <v>17.5</v>
      </c>
      <c r="G78" s="3">
        <v>150</v>
      </c>
      <c r="H78" t="s">
        <v>183</v>
      </c>
      <c r="I78" t="s">
        <v>39</v>
      </c>
      <c r="J78" t="s">
        <v>34</v>
      </c>
      <c r="P78" t="s">
        <v>320</v>
      </c>
      <c r="Q78" t="s">
        <v>44</v>
      </c>
      <c r="R78">
        <v>40</v>
      </c>
      <c r="S78" t="s">
        <v>61</v>
      </c>
      <c r="T78" t="s">
        <v>39</v>
      </c>
      <c r="U78" t="s">
        <v>34</v>
      </c>
      <c r="X78">
        <v>2009</v>
      </c>
      <c r="Y78" t="s">
        <v>405</v>
      </c>
      <c r="Z78">
        <v>25</v>
      </c>
      <c r="AA78" t="s">
        <v>35</v>
      </c>
      <c r="AB78" t="s">
        <v>35</v>
      </c>
      <c r="AC78" t="s">
        <v>34</v>
      </c>
      <c r="AH78">
        <v>2009</v>
      </c>
      <c r="AI78" t="s">
        <v>994</v>
      </c>
      <c r="AJ78" t="s">
        <v>384</v>
      </c>
      <c r="AK78" s="34">
        <v>16.5</v>
      </c>
      <c r="AL78" t="s">
        <v>148</v>
      </c>
      <c r="AM78" t="s">
        <v>147</v>
      </c>
      <c r="AN78" t="s">
        <v>38</v>
      </c>
    </row>
    <row r="79" spans="1:40">
      <c r="A79">
        <f t="shared" si="1"/>
        <v>1999</v>
      </c>
      <c r="B79" s="13">
        <v>36433</v>
      </c>
      <c r="C79" s="13" t="s">
        <v>37</v>
      </c>
      <c r="D79" s="13" t="s">
        <v>26</v>
      </c>
      <c r="E79" t="s">
        <v>983</v>
      </c>
      <c r="F79" s="3">
        <v>28</v>
      </c>
      <c r="G79" s="3">
        <v>100</v>
      </c>
      <c r="H79" t="s">
        <v>35</v>
      </c>
      <c r="I79" t="s">
        <v>35</v>
      </c>
      <c r="J79" t="s">
        <v>34</v>
      </c>
      <c r="P79" t="s">
        <v>297</v>
      </c>
      <c r="Q79" t="s">
        <v>44</v>
      </c>
      <c r="R79">
        <v>3.9600000381469727</v>
      </c>
      <c r="S79" t="s">
        <v>143</v>
      </c>
      <c r="T79" t="s">
        <v>39</v>
      </c>
      <c r="U79" t="s">
        <v>34</v>
      </c>
      <c r="X79">
        <v>2009</v>
      </c>
      <c r="Y79" t="s">
        <v>468</v>
      </c>
      <c r="Z79">
        <v>8</v>
      </c>
      <c r="AA79" t="s">
        <v>35</v>
      </c>
      <c r="AB79" t="s">
        <v>35</v>
      </c>
      <c r="AC79" t="s">
        <v>34</v>
      </c>
      <c r="AH79">
        <v>2009</v>
      </c>
      <c r="AI79" t="s">
        <v>989</v>
      </c>
      <c r="AJ79" t="s">
        <v>403</v>
      </c>
      <c r="AK79" s="34">
        <v>20.5</v>
      </c>
      <c r="AL79" t="s">
        <v>148</v>
      </c>
      <c r="AM79" t="s">
        <v>147</v>
      </c>
      <c r="AN79" t="s">
        <v>38</v>
      </c>
    </row>
    <row r="80" spans="1:40">
      <c r="A80">
        <f t="shared" si="1"/>
        <v>1999</v>
      </c>
      <c r="B80" s="13">
        <v>36464</v>
      </c>
      <c r="C80" s="13" t="s">
        <v>37</v>
      </c>
      <c r="D80" s="13" t="s">
        <v>26</v>
      </c>
      <c r="E80" t="s">
        <v>982</v>
      </c>
      <c r="F80" s="3">
        <v>45</v>
      </c>
      <c r="G80" s="3">
        <v>135</v>
      </c>
      <c r="H80" t="s">
        <v>35</v>
      </c>
      <c r="I80" t="s">
        <v>35</v>
      </c>
      <c r="J80" t="s">
        <v>34</v>
      </c>
      <c r="P80" t="s">
        <v>256</v>
      </c>
      <c r="Q80" t="s">
        <v>44</v>
      </c>
      <c r="R80">
        <v>52.75</v>
      </c>
      <c r="S80" t="s">
        <v>255</v>
      </c>
      <c r="T80" t="s">
        <v>39</v>
      </c>
      <c r="U80" t="s">
        <v>34</v>
      </c>
      <c r="X80">
        <v>2009</v>
      </c>
      <c r="Y80" t="s">
        <v>364</v>
      </c>
      <c r="Z80">
        <v>27.9</v>
      </c>
      <c r="AA80" t="s">
        <v>35</v>
      </c>
      <c r="AB80" t="s">
        <v>35</v>
      </c>
      <c r="AC80" t="s">
        <v>34</v>
      </c>
      <c r="AH80">
        <v>2009</v>
      </c>
      <c r="AI80" t="s">
        <v>989</v>
      </c>
      <c r="AJ80" t="s">
        <v>402</v>
      </c>
      <c r="AK80" s="34">
        <v>21</v>
      </c>
      <c r="AL80" t="s">
        <v>148</v>
      </c>
      <c r="AM80" t="s">
        <v>147</v>
      </c>
      <c r="AN80" t="s">
        <v>38</v>
      </c>
    </row>
    <row r="81" spans="1:40">
      <c r="A81">
        <f t="shared" si="1"/>
        <v>1999</v>
      </c>
      <c r="B81" s="13">
        <v>36464</v>
      </c>
      <c r="C81" s="13" t="s">
        <v>37</v>
      </c>
      <c r="D81" s="13" t="s">
        <v>12</v>
      </c>
      <c r="E81" t="s">
        <v>979</v>
      </c>
      <c r="F81" s="3">
        <v>28</v>
      </c>
      <c r="G81" s="3">
        <v>200</v>
      </c>
      <c r="H81" t="s">
        <v>35</v>
      </c>
      <c r="I81" t="s">
        <v>35</v>
      </c>
      <c r="J81" t="s">
        <v>34</v>
      </c>
      <c r="P81" t="s">
        <v>1171</v>
      </c>
      <c r="Q81" t="s">
        <v>44</v>
      </c>
      <c r="R81">
        <v>33</v>
      </c>
      <c r="S81" t="s">
        <v>83</v>
      </c>
      <c r="T81" t="s">
        <v>39</v>
      </c>
      <c r="U81" t="s">
        <v>34</v>
      </c>
      <c r="X81">
        <v>2009</v>
      </c>
      <c r="Y81" t="s">
        <v>360</v>
      </c>
      <c r="Z81">
        <v>40.666666666666664</v>
      </c>
      <c r="AA81" t="s">
        <v>35</v>
      </c>
      <c r="AB81" t="s">
        <v>35</v>
      </c>
      <c r="AC81" t="s">
        <v>34</v>
      </c>
      <c r="AH81">
        <v>2009</v>
      </c>
      <c r="AI81" t="s">
        <v>989</v>
      </c>
      <c r="AJ81" t="s">
        <v>401</v>
      </c>
      <c r="AK81">
        <v>20.379999160766602</v>
      </c>
      <c r="AL81" t="s">
        <v>148</v>
      </c>
      <c r="AM81" t="s">
        <v>147</v>
      </c>
      <c r="AN81" t="s">
        <v>38</v>
      </c>
    </row>
    <row r="82" spans="1:40">
      <c r="A82">
        <f t="shared" si="1"/>
        <v>1999</v>
      </c>
      <c r="B82" s="13">
        <v>36464</v>
      </c>
      <c r="C82" s="13" t="s">
        <v>37</v>
      </c>
      <c r="D82" s="13" t="s">
        <v>25</v>
      </c>
      <c r="F82" s="3">
        <v>43.25</v>
      </c>
      <c r="G82" s="3">
        <v>108.5</v>
      </c>
      <c r="H82" t="s">
        <v>35</v>
      </c>
      <c r="I82" t="s">
        <v>35</v>
      </c>
      <c r="J82" t="s">
        <v>34</v>
      </c>
      <c r="P82" t="s">
        <v>155</v>
      </c>
      <c r="Q82" t="s">
        <v>44</v>
      </c>
      <c r="R82">
        <v>40.5</v>
      </c>
      <c r="S82" t="s">
        <v>154</v>
      </c>
      <c r="T82" t="s">
        <v>39</v>
      </c>
      <c r="U82" t="s">
        <v>34</v>
      </c>
      <c r="X82">
        <v>2009</v>
      </c>
      <c r="Y82" t="s">
        <v>331</v>
      </c>
      <c r="Z82">
        <v>46.130001068115234</v>
      </c>
      <c r="AA82" t="s">
        <v>35</v>
      </c>
      <c r="AB82" t="s">
        <v>35</v>
      </c>
      <c r="AC82" t="s">
        <v>34</v>
      </c>
      <c r="AH82">
        <v>2009</v>
      </c>
      <c r="AI82" t="s">
        <v>989</v>
      </c>
      <c r="AJ82" t="s">
        <v>400</v>
      </c>
      <c r="AK82">
        <v>23</v>
      </c>
      <c r="AL82" t="s">
        <v>148</v>
      </c>
      <c r="AM82" t="s">
        <v>147</v>
      </c>
      <c r="AN82" t="s">
        <v>38</v>
      </c>
    </row>
    <row r="83" spans="1:40">
      <c r="A83">
        <f t="shared" si="1"/>
        <v>1999</v>
      </c>
      <c r="B83" s="13">
        <v>36464</v>
      </c>
      <c r="C83" s="13" t="s">
        <v>37</v>
      </c>
      <c r="D83" s="13" t="s">
        <v>16</v>
      </c>
      <c r="E83" t="s">
        <v>980</v>
      </c>
      <c r="F83" s="3">
        <v>51.75</v>
      </c>
      <c r="G83" s="3">
        <v>425</v>
      </c>
      <c r="H83" t="s">
        <v>35</v>
      </c>
      <c r="I83" t="s">
        <v>35</v>
      </c>
      <c r="J83" t="s">
        <v>34</v>
      </c>
      <c r="P83" t="s">
        <v>1168</v>
      </c>
      <c r="Q83" t="s">
        <v>44</v>
      </c>
      <c r="R83">
        <v>72</v>
      </c>
      <c r="S83" t="s">
        <v>143</v>
      </c>
      <c r="T83" t="s">
        <v>39</v>
      </c>
      <c r="U83" t="s">
        <v>34</v>
      </c>
      <c r="X83">
        <v>2009</v>
      </c>
      <c r="Y83" t="s">
        <v>228</v>
      </c>
      <c r="Z83">
        <v>31.5</v>
      </c>
      <c r="AA83" t="s">
        <v>35</v>
      </c>
      <c r="AB83" t="s">
        <v>35</v>
      </c>
      <c r="AC83" t="s">
        <v>34</v>
      </c>
      <c r="AH83">
        <v>2009</v>
      </c>
      <c r="AI83" t="s">
        <v>987</v>
      </c>
      <c r="AJ83" t="s">
        <v>316</v>
      </c>
      <c r="AK83">
        <v>25</v>
      </c>
      <c r="AL83" t="s">
        <v>148</v>
      </c>
      <c r="AM83" t="s">
        <v>147</v>
      </c>
      <c r="AN83" t="s">
        <v>38</v>
      </c>
    </row>
    <row r="84" spans="1:40">
      <c r="A84">
        <f t="shared" si="1"/>
        <v>1999</v>
      </c>
      <c r="B84" s="13">
        <v>36464</v>
      </c>
      <c r="C84" s="13" t="s">
        <v>67</v>
      </c>
      <c r="D84" s="13" t="s">
        <v>12</v>
      </c>
      <c r="E84" t="s">
        <v>979</v>
      </c>
      <c r="F84" s="3">
        <v>1</v>
      </c>
      <c r="G84" s="3">
        <v>200</v>
      </c>
      <c r="H84" t="s">
        <v>35</v>
      </c>
      <c r="I84" t="s">
        <v>35</v>
      </c>
      <c r="J84" t="s">
        <v>34</v>
      </c>
      <c r="P84" t="s">
        <v>189</v>
      </c>
      <c r="Q84" t="s">
        <v>44</v>
      </c>
      <c r="R84">
        <v>21.549999237060547</v>
      </c>
      <c r="S84" t="s">
        <v>188</v>
      </c>
      <c r="T84" t="s">
        <v>39</v>
      </c>
      <c r="U84" t="s">
        <v>34</v>
      </c>
      <c r="X84">
        <v>2009</v>
      </c>
      <c r="Y84" t="s">
        <v>309</v>
      </c>
      <c r="Z84">
        <v>61.25</v>
      </c>
      <c r="AA84" t="s">
        <v>35</v>
      </c>
      <c r="AB84" t="s">
        <v>35</v>
      </c>
      <c r="AC84" t="s">
        <v>34</v>
      </c>
      <c r="AH84">
        <v>2014</v>
      </c>
      <c r="AI84" t="s">
        <v>1234</v>
      </c>
      <c r="AJ84" t="s">
        <v>149</v>
      </c>
      <c r="AK84">
        <v>47.5</v>
      </c>
      <c r="AL84" t="s">
        <v>148</v>
      </c>
      <c r="AM84" t="s">
        <v>147</v>
      </c>
      <c r="AN84" t="s">
        <v>38</v>
      </c>
    </row>
    <row r="85" spans="1:40">
      <c r="A85">
        <f t="shared" si="1"/>
        <v>1999</v>
      </c>
      <c r="B85" s="13">
        <v>36464</v>
      </c>
      <c r="C85" s="13" t="s">
        <v>67</v>
      </c>
      <c r="D85" s="13" t="s">
        <v>14</v>
      </c>
      <c r="E85" t="s">
        <v>978</v>
      </c>
      <c r="F85" s="3">
        <v>4</v>
      </c>
      <c r="G85" s="3">
        <v>150</v>
      </c>
      <c r="H85" t="s">
        <v>35</v>
      </c>
      <c r="I85" t="s">
        <v>35</v>
      </c>
      <c r="J85" t="s">
        <v>34</v>
      </c>
      <c r="P85" t="s">
        <v>1301</v>
      </c>
      <c r="Q85" t="s">
        <v>1200</v>
      </c>
      <c r="R85">
        <v>60</v>
      </c>
      <c r="S85" t="s">
        <v>83</v>
      </c>
      <c r="T85" t="s">
        <v>39</v>
      </c>
      <c r="U85" t="s">
        <v>34</v>
      </c>
      <c r="X85">
        <v>2009</v>
      </c>
      <c r="Y85" t="s">
        <v>467</v>
      </c>
      <c r="Z85">
        <v>7</v>
      </c>
      <c r="AA85" t="s">
        <v>35</v>
      </c>
      <c r="AB85" t="s">
        <v>35</v>
      </c>
      <c r="AC85" t="s">
        <v>34</v>
      </c>
      <c r="AK85"/>
    </row>
    <row r="86" spans="1:40">
      <c r="A86">
        <f t="shared" si="1"/>
        <v>1999</v>
      </c>
      <c r="B86" s="13">
        <v>36494</v>
      </c>
      <c r="C86" s="13" t="s">
        <v>37</v>
      </c>
      <c r="D86" s="13" t="s">
        <v>17</v>
      </c>
      <c r="E86" t="s">
        <v>977</v>
      </c>
      <c r="F86" s="3">
        <v>34</v>
      </c>
      <c r="G86" s="3">
        <v>144</v>
      </c>
      <c r="H86" t="s">
        <v>35</v>
      </c>
      <c r="I86" t="s">
        <v>35</v>
      </c>
      <c r="J86" t="s">
        <v>34</v>
      </c>
      <c r="P86" t="s">
        <v>1273</v>
      </c>
      <c r="Q86" t="s">
        <v>1200</v>
      </c>
      <c r="R86">
        <v>63</v>
      </c>
      <c r="S86" t="s">
        <v>255</v>
      </c>
      <c r="T86" t="s">
        <v>39</v>
      </c>
      <c r="U86" t="s">
        <v>34</v>
      </c>
      <c r="X86">
        <v>2009</v>
      </c>
      <c r="Y86" t="s">
        <v>138</v>
      </c>
      <c r="Z86">
        <v>34.75</v>
      </c>
      <c r="AA86" t="s">
        <v>35</v>
      </c>
      <c r="AB86" t="s">
        <v>35</v>
      </c>
      <c r="AC86" t="s">
        <v>34</v>
      </c>
      <c r="AK86"/>
    </row>
    <row r="87" spans="1:40">
      <c r="A87">
        <f t="shared" si="1"/>
        <v>1999</v>
      </c>
      <c r="B87" s="13">
        <v>36494</v>
      </c>
      <c r="C87" s="13" t="s">
        <v>67</v>
      </c>
      <c r="D87" s="13" t="s">
        <v>14</v>
      </c>
      <c r="E87" t="s">
        <v>976</v>
      </c>
      <c r="F87" s="3">
        <v>6.75</v>
      </c>
      <c r="G87" s="3">
        <v>1100</v>
      </c>
      <c r="H87" t="s">
        <v>35</v>
      </c>
      <c r="I87" t="s">
        <v>35</v>
      </c>
      <c r="J87" t="s">
        <v>34</v>
      </c>
      <c r="Q87" t="s">
        <v>37</v>
      </c>
      <c r="R87">
        <v>9</v>
      </c>
      <c r="S87" t="s">
        <v>154</v>
      </c>
      <c r="T87" t="s">
        <v>39</v>
      </c>
      <c r="U87" t="s">
        <v>34</v>
      </c>
      <c r="X87">
        <v>2009</v>
      </c>
      <c r="Y87" t="s">
        <v>454</v>
      </c>
      <c r="Z87">
        <v>50</v>
      </c>
      <c r="AA87" t="s">
        <v>35</v>
      </c>
      <c r="AB87" t="s">
        <v>35</v>
      </c>
      <c r="AC87" t="s">
        <v>34</v>
      </c>
      <c r="AK87"/>
    </row>
    <row r="88" spans="1:40">
      <c r="A88">
        <f t="shared" si="1"/>
        <v>1999</v>
      </c>
      <c r="B88" s="13">
        <v>36494</v>
      </c>
      <c r="C88" s="13" t="s">
        <v>67</v>
      </c>
      <c r="D88" s="13" t="s">
        <v>25</v>
      </c>
      <c r="E88" t="s">
        <v>975</v>
      </c>
      <c r="F88" s="3">
        <v>10.5</v>
      </c>
      <c r="G88" s="3">
        <v>130</v>
      </c>
      <c r="H88" t="s">
        <v>35</v>
      </c>
      <c r="I88" t="s">
        <v>35</v>
      </c>
      <c r="J88" t="s">
        <v>34</v>
      </c>
      <c r="Q88" t="s">
        <v>37</v>
      </c>
      <c r="R88">
        <v>37.5</v>
      </c>
      <c r="S88" t="s">
        <v>183</v>
      </c>
      <c r="T88" t="s">
        <v>39</v>
      </c>
      <c r="U88" t="s">
        <v>34</v>
      </c>
      <c r="X88">
        <v>2009</v>
      </c>
      <c r="Y88" t="s">
        <v>394</v>
      </c>
      <c r="Z88">
        <v>93</v>
      </c>
      <c r="AA88" t="s">
        <v>35</v>
      </c>
      <c r="AB88" t="s">
        <v>35</v>
      </c>
      <c r="AC88" t="s">
        <v>34</v>
      </c>
      <c r="AK88"/>
    </row>
    <row r="89" spans="1:40">
      <c r="A89">
        <f t="shared" si="1"/>
        <v>1999</v>
      </c>
      <c r="B89" s="13">
        <v>36525</v>
      </c>
      <c r="C89" s="13" t="s">
        <v>44</v>
      </c>
      <c r="D89" s="13" t="s">
        <v>11</v>
      </c>
      <c r="E89" t="s">
        <v>974</v>
      </c>
      <c r="F89" s="3">
        <v>32</v>
      </c>
      <c r="G89" s="3">
        <v>125</v>
      </c>
      <c r="H89" t="s">
        <v>35</v>
      </c>
      <c r="I89" t="s">
        <v>35</v>
      </c>
      <c r="J89" t="s">
        <v>34</v>
      </c>
      <c r="Q89" t="s">
        <v>37</v>
      </c>
      <c r="R89">
        <v>13.75</v>
      </c>
      <c r="S89" t="s">
        <v>128</v>
      </c>
      <c r="T89" t="s">
        <v>39</v>
      </c>
      <c r="U89" t="s">
        <v>34</v>
      </c>
      <c r="X89">
        <v>2009</v>
      </c>
      <c r="Y89" t="s">
        <v>301</v>
      </c>
      <c r="Z89">
        <v>1</v>
      </c>
      <c r="AA89" t="s">
        <v>35</v>
      </c>
      <c r="AB89" t="s">
        <v>35</v>
      </c>
      <c r="AC89" t="s">
        <v>34</v>
      </c>
      <c r="AK89"/>
    </row>
    <row r="90" spans="1:40">
      <c r="A90">
        <f t="shared" si="1"/>
        <v>1999</v>
      </c>
      <c r="B90" s="13">
        <v>36525</v>
      </c>
      <c r="C90" s="13" t="s">
        <v>37</v>
      </c>
      <c r="D90" s="13" t="s">
        <v>11</v>
      </c>
      <c r="E90" t="s">
        <v>974</v>
      </c>
      <c r="F90" s="3">
        <v>31.666666666666668</v>
      </c>
      <c r="G90" s="3">
        <v>550</v>
      </c>
      <c r="H90" t="s">
        <v>35</v>
      </c>
      <c r="I90" t="s">
        <v>35</v>
      </c>
      <c r="J90" t="s">
        <v>34</v>
      </c>
      <c r="P90" t="s">
        <v>1179</v>
      </c>
      <c r="Q90" t="s">
        <v>37</v>
      </c>
      <c r="R90">
        <v>7.875</v>
      </c>
      <c r="S90" t="s">
        <v>154</v>
      </c>
      <c r="T90" t="s">
        <v>39</v>
      </c>
      <c r="U90" t="s">
        <v>34</v>
      </c>
      <c r="X90">
        <v>2009</v>
      </c>
      <c r="Y90" t="s">
        <v>431</v>
      </c>
      <c r="Z90">
        <v>30</v>
      </c>
      <c r="AA90" t="s">
        <v>35</v>
      </c>
      <c r="AB90" t="s">
        <v>35</v>
      </c>
      <c r="AC90" t="s">
        <v>34</v>
      </c>
      <c r="AK90"/>
    </row>
    <row r="91" spans="1:40">
      <c r="A91">
        <f t="shared" si="1"/>
        <v>1999</v>
      </c>
      <c r="B91" s="13">
        <v>36525</v>
      </c>
      <c r="C91" s="13" t="s">
        <v>37</v>
      </c>
      <c r="D91" s="13" t="s">
        <v>26</v>
      </c>
      <c r="E91" t="s">
        <v>973</v>
      </c>
      <c r="F91" s="3">
        <v>67.879997253417969</v>
      </c>
      <c r="G91" s="3">
        <v>274</v>
      </c>
      <c r="H91" t="s">
        <v>35</v>
      </c>
      <c r="I91" t="s">
        <v>35</v>
      </c>
      <c r="J91" t="s">
        <v>34</v>
      </c>
      <c r="P91" t="s">
        <v>175</v>
      </c>
      <c r="Q91" t="s">
        <v>37</v>
      </c>
      <c r="R91">
        <v>87</v>
      </c>
      <c r="S91" t="s">
        <v>83</v>
      </c>
      <c r="T91" t="s">
        <v>39</v>
      </c>
      <c r="U91" t="s">
        <v>34</v>
      </c>
      <c r="X91">
        <v>2009</v>
      </c>
      <c r="Y91" t="s">
        <v>359</v>
      </c>
      <c r="Z91">
        <v>35.5</v>
      </c>
      <c r="AA91" t="s">
        <v>35</v>
      </c>
      <c r="AB91" t="s">
        <v>35</v>
      </c>
      <c r="AC91" t="s">
        <v>34</v>
      </c>
      <c r="AK91"/>
    </row>
    <row r="92" spans="1:40">
      <c r="A92">
        <f t="shared" si="1"/>
        <v>1999</v>
      </c>
      <c r="B92" s="13">
        <v>36525</v>
      </c>
      <c r="C92" s="13" t="s">
        <v>67</v>
      </c>
      <c r="D92" s="13" t="s">
        <v>12</v>
      </c>
      <c r="E92" t="s">
        <v>972</v>
      </c>
      <c r="F92" s="3">
        <v>50</v>
      </c>
      <c r="G92" s="3">
        <v>100</v>
      </c>
      <c r="H92" t="s">
        <v>35</v>
      </c>
      <c r="I92" t="s">
        <v>35</v>
      </c>
      <c r="J92" t="s">
        <v>34</v>
      </c>
      <c r="P92" t="s">
        <v>1271</v>
      </c>
      <c r="Q92" t="s">
        <v>1192</v>
      </c>
      <c r="R92">
        <v>63.25</v>
      </c>
      <c r="S92" t="s">
        <v>83</v>
      </c>
      <c r="T92" t="s">
        <v>39</v>
      </c>
      <c r="U92" t="s">
        <v>34</v>
      </c>
      <c r="X92">
        <v>2009</v>
      </c>
      <c r="Y92" t="s">
        <v>406</v>
      </c>
      <c r="Z92">
        <v>70.5</v>
      </c>
      <c r="AA92" t="s">
        <v>35</v>
      </c>
      <c r="AB92" t="s">
        <v>35</v>
      </c>
      <c r="AC92" t="s">
        <v>34</v>
      </c>
      <c r="AK92"/>
    </row>
    <row r="93" spans="1:40">
      <c r="A93">
        <f t="shared" si="1"/>
        <v>1999</v>
      </c>
      <c r="B93" s="13">
        <v>36525</v>
      </c>
      <c r="C93" s="13" t="s">
        <v>67</v>
      </c>
      <c r="D93" s="13" t="s">
        <v>14</v>
      </c>
      <c r="E93" t="s">
        <v>971</v>
      </c>
      <c r="F93" s="3">
        <v>15.130000114440918</v>
      </c>
      <c r="G93" s="3">
        <v>100</v>
      </c>
      <c r="H93" t="s">
        <v>35</v>
      </c>
      <c r="I93" t="s">
        <v>35</v>
      </c>
      <c r="J93" t="s">
        <v>34</v>
      </c>
      <c r="P93" t="s">
        <v>408</v>
      </c>
      <c r="Q93" t="s">
        <v>37</v>
      </c>
      <c r="R93">
        <v>57</v>
      </c>
      <c r="S93" t="s">
        <v>183</v>
      </c>
      <c r="T93" t="s">
        <v>39</v>
      </c>
      <c r="U93" t="s">
        <v>34</v>
      </c>
      <c r="X93">
        <v>2009</v>
      </c>
      <c r="Y93" t="s">
        <v>322</v>
      </c>
      <c r="Z93">
        <v>82.5</v>
      </c>
      <c r="AA93" t="s">
        <v>35</v>
      </c>
      <c r="AB93" t="s">
        <v>35</v>
      </c>
      <c r="AC93" t="s">
        <v>34</v>
      </c>
      <c r="AK93"/>
    </row>
    <row r="94" spans="1:40">
      <c r="A94">
        <f t="shared" si="1"/>
        <v>2000</v>
      </c>
      <c r="B94" s="13">
        <v>36556</v>
      </c>
      <c r="C94" s="13" t="s">
        <v>37</v>
      </c>
      <c r="D94" s="13" t="s">
        <v>12</v>
      </c>
      <c r="E94" t="s">
        <v>969</v>
      </c>
      <c r="F94" s="3">
        <v>12</v>
      </c>
      <c r="G94" s="3">
        <v>350</v>
      </c>
      <c r="H94" t="s">
        <v>35</v>
      </c>
      <c r="I94" t="s">
        <v>35</v>
      </c>
      <c r="J94" t="s">
        <v>34</v>
      </c>
      <c r="P94" t="s">
        <v>451</v>
      </c>
      <c r="Q94" t="s">
        <v>37</v>
      </c>
      <c r="R94">
        <v>84</v>
      </c>
      <c r="S94" t="s">
        <v>133</v>
      </c>
      <c r="T94" t="s">
        <v>39</v>
      </c>
      <c r="U94" t="s">
        <v>34</v>
      </c>
      <c r="X94">
        <v>2009</v>
      </c>
      <c r="Y94" t="s">
        <v>419</v>
      </c>
      <c r="Z94">
        <v>50</v>
      </c>
      <c r="AA94" t="s">
        <v>35</v>
      </c>
      <c r="AB94" t="s">
        <v>35</v>
      </c>
      <c r="AC94" t="s">
        <v>34</v>
      </c>
      <c r="AK94"/>
    </row>
    <row r="95" spans="1:40">
      <c r="A95">
        <f t="shared" si="1"/>
        <v>2000</v>
      </c>
      <c r="B95" s="13">
        <v>36556</v>
      </c>
      <c r="C95" s="13" t="s">
        <v>67</v>
      </c>
      <c r="D95" s="13" t="s">
        <v>11</v>
      </c>
      <c r="E95" t="s">
        <v>970</v>
      </c>
      <c r="F95" s="3">
        <v>35</v>
      </c>
      <c r="G95" s="3">
        <v>100</v>
      </c>
      <c r="H95" t="s">
        <v>35</v>
      </c>
      <c r="I95" t="s">
        <v>35</v>
      </c>
      <c r="J95" t="s">
        <v>34</v>
      </c>
      <c r="P95" t="s">
        <v>358</v>
      </c>
      <c r="Q95" t="s">
        <v>37</v>
      </c>
      <c r="R95">
        <v>10.130000114440918</v>
      </c>
      <c r="S95" t="s">
        <v>183</v>
      </c>
      <c r="T95" t="s">
        <v>39</v>
      </c>
      <c r="U95" t="s">
        <v>34</v>
      </c>
      <c r="X95">
        <v>2009</v>
      </c>
      <c r="Y95" t="s">
        <v>418</v>
      </c>
      <c r="Z95">
        <v>56.5</v>
      </c>
      <c r="AA95" t="s">
        <v>35</v>
      </c>
      <c r="AB95" t="s">
        <v>35</v>
      </c>
      <c r="AC95" t="s">
        <v>34</v>
      </c>
      <c r="AK95"/>
    </row>
    <row r="96" spans="1:40">
      <c r="A96">
        <f t="shared" si="1"/>
        <v>2000</v>
      </c>
      <c r="B96" s="13">
        <v>36556</v>
      </c>
      <c r="C96" s="13" t="s">
        <v>67</v>
      </c>
      <c r="D96" s="13" t="s">
        <v>12</v>
      </c>
      <c r="E96" t="s">
        <v>969</v>
      </c>
      <c r="F96" s="3">
        <v>3.5</v>
      </c>
      <c r="G96" s="3">
        <v>500</v>
      </c>
      <c r="H96" t="s">
        <v>35</v>
      </c>
      <c r="I96" t="s">
        <v>35</v>
      </c>
      <c r="J96" t="s">
        <v>34</v>
      </c>
      <c r="P96" t="s">
        <v>221</v>
      </c>
      <c r="Q96" t="s">
        <v>37</v>
      </c>
      <c r="R96">
        <v>40.75</v>
      </c>
      <c r="S96" t="s">
        <v>219</v>
      </c>
      <c r="T96" t="s">
        <v>39</v>
      </c>
      <c r="U96" t="s">
        <v>34</v>
      </c>
      <c r="X96">
        <v>2009</v>
      </c>
      <c r="Y96" t="s">
        <v>436</v>
      </c>
      <c r="Z96">
        <v>37.270000457763672</v>
      </c>
      <c r="AA96" t="s">
        <v>35</v>
      </c>
      <c r="AB96" t="s">
        <v>35</v>
      </c>
      <c r="AC96" t="s">
        <v>34</v>
      </c>
      <c r="AK96"/>
    </row>
    <row r="97" spans="1:37">
      <c r="A97">
        <f t="shared" si="1"/>
        <v>2000</v>
      </c>
      <c r="B97" s="13">
        <v>36556</v>
      </c>
      <c r="C97" s="13" t="s">
        <v>67</v>
      </c>
      <c r="D97" s="13" t="s">
        <v>21</v>
      </c>
      <c r="E97" t="s">
        <v>968</v>
      </c>
      <c r="F97" s="3">
        <v>62</v>
      </c>
      <c r="G97" s="3">
        <v>1182.1799926757813</v>
      </c>
      <c r="H97" t="s">
        <v>35</v>
      </c>
      <c r="I97" t="s">
        <v>35</v>
      </c>
      <c r="J97" t="s">
        <v>34</v>
      </c>
      <c r="P97" t="s">
        <v>220</v>
      </c>
      <c r="Q97" t="s">
        <v>37</v>
      </c>
      <c r="R97">
        <v>37</v>
      </c>
      <c r="S97" t="s">
        <v>219</v>
      </c>
      <c r="T97" t="s">
        <v>39</v>
      </c>
      <c r="U97" t="s">
        <v>34</v>
      </c>
      <c r="X97">
        <v>2009</v>
      </c>
      <c r="Y97" t="s">
        <v>449</v>
      </c>
      <c r="Z97">
        <v>8</v>
      </c>
      <c r="AA97" t="s">
        <v>35</v>
      </c>
      <c r="AB97" t="s">
        <v>35</v>
      </c>
      <c r="AC97" t="s">
        <v>34</v>
      </c>
      <c r="AK97"/>
    </row>
    <row r="98" spans="1:37">
      <c r="A98">
        <f t="shared" si="1"/>
        <v>2000</v>
      </c>
      <c r="B98" s="13">
        <v>36585</v>
      </c>
      <c r="C98" s="13" t="s">
        <v>37</v>
      </c>
      <c r="D98" s="13" t="s">
        <v>22</v>
      </c>
      <c r="E98" t="s">
        <v>967</v>
      </c>
      <c r="F98" s="3">
        <v>35</v>
      </c>
      <c r="G98" s="3">
        <v>100</v>
      </c>
      <c r="H98" t="s">
        <v>35</v>
      </c>
      <c r="I98" t="s">
        <v>35</v>
      </c>
      <c r="J98" t="s">
        <v>34</v>
      </c>
      <c r="P98" t="s">
        <v>1180</v>
      </c>
      <c r="Q98" t="s">
        <v>37</v>
      </c>
      <c r="R98">
        <v>8.90625</v>
      </c>
      <c r="S98" t="s">
        <v>154</v>
      </c>
      <c r="T98" t="s">
        <v>39</v>
      </c>
      <c r="U98" t="s">
        <v>34</v>
      </c>
      <c r="X98">
        <v>2009</v>
      </c>
      <c r="Y98" t="s">
        <v>367</v>
      </c>
      <c r="Z98">
        <v>14</v>
      </c>
      <c r="AA98" t="s">
        <v>35</v>
      </c>
      <c r="AB98" t="s">
        <v>35</v>
      </c>
      <c r="AC98" t="s">
        <v>34</v>
      </c>
      <c r="AK98"/>
    </row>
    <row r="99" spans="1:37">
      <c r="A99">
        <f t="shared" si="1"/>
        <v>2000</v>
      </c>
      <c r="B99" s="13">
        <v>36585</v>
      </c>
      <c r="C99" s="13" t="s">
        <v>67</v>
      </c>
      <c r="D99" s="13" t="s">
        <v>19</v>
      </c>
      <c r="E99" t="s">
        <v>966</v>
      </c>
      <c r="F99" s="3">
        <v>94.5</v>
      </c>
      <c r="G99" s="3">
        <v>150</v>
      </c>
      <c r="H99" t="s">
        <v>35</v>
      </c>
      <c r="I99" t="s">
        <v>35</v>
      </c>
      <c r="J99" t="s">
        <v>34</v>
      </c>
      <c r="P99" t="s">
        <v>1181</v>
      </c>
      <c r="Q99" t="s">
        <v>37</v>
      </c>
      <c r="R99">
        <v>9.3540000915527344</v>
      </c>
      <c r="S99" t="s">
        <v>154</v>
      </c>
      <c r="T99" t="s">
        <v>39</v>
      </c>
      <c r="U99" t="s">
        <v>34</v>
      </c>
      <c r="X99">
        <v>2009</v>
      </c>
      <c r="Y99" t="s">
        <v>466</v>
      </c>
      <c r="Z99">
        <v>8.75</v>
      </c>
      <c r="AA99" t="s">
        <v>35</v>
      </c>
      <c r="AB99" t="s">
        <v>35</v>
      </c>
      <c r="AC99" t="s">
        <v>34</v>
      </c>
      <c r="AK99"/>
    </row>
    <row r="100" spans="1:37">
      <c r="A100">
        <f t="shared" si="1"/>
        <v>2000</v>
      </c>
      <c r="B100" s="13">
        <v>36585</v>
      </c>
      <c r="C100" s="13" t="s">
        <v>67</v>
      </c>
      <c r="D100" s="13" t="s">
        <v>14</v>
      </c>
      <c r="E100" t="s">
        <v>965</v>
      </c>
      <c r="F100" s="3">
        <v>61</v>
      </c>
      <c r="G100" s="3">
        <v>325</v>
      </c>
      <c r="H100" t="s">
        <v>35</v>
      </c>
      <c r="I100" t="s">
        <v>35</v>
      </c>
      <c r="J100" t="s">
        <v>34</v>
      </c>
      <c r="P100" t="s">
        <v>363</v>
      </c>
      <c r="Q100" t="s">
        <v>37</v>
      </c>
      <c r="R100">
        <v>40</v>
      </c>
      <c r="S100" t="s">
        <v>188</v>
      </c>
      <c r="T100" t="s">
        <v>39</v>
      </c>
      <c r="U100" t="s">
        <v>34</v>
      </c>
      <c r="X100">
        <v>2009</v>
      </c>
      <c r="Y100" t="s">
        <v>333</v>
      </c>
      <c r="Z100">
        <v>38</v>
      </c>
      <c r="AA100" t="s">
        <v>35</v>
      </c>
      <c r="AB100" t="s">
        <v>35</v>
      </c>
      <c r="AC100" t="s">
        <v>34</v>
      </c>
      <c r="AK100"/>
    </row>
    <row r="101" spans="1:37">
      <c r="A101">
        <f t="shared" si="1"/>
        <v>2000</v>
      </c>
      <c r="B101" s="13">
        <v>36616</v>
      </c>
      <c r="C101" s="13" t="s">
        <v>37</v>
      </c>
      <c r="D101" s="13" t="s">
        <v>13</v>
      </c>
      <c r="E101" t="s">
        <v>964</v>
      </c>
      <c r="F101" s="3">
        <v>50</v>
      </c>
      <c r="G101" s="3">
        <v>75</v>
      </c>
      <c r="H101" t="s">
        <v>35</v>
      </c>
      <c r="I101" t="s">
        <v>35</v>
      </c>
      <c r="J101" t="s">
        <v>34</v>
      </c>
      <c r="P101" t="s">
        <v>118</v>
      </c>
      <c r="Q101" t="s">
        <v>37</v>
      </c>
      <c r="R101">
        <v>3</v>
      </c>
      <c r="S101" t="s">
        <v>83</v>
      </c>
      <c r="T101" t="s">
        <v>39</v>
      </c>
      <c r="U101" t="s">
        <v>34</v>
      </c>
      <c r="X101">
        <v>2009</v>
      </c>
      <c r="Y101" t="s">
        <v>413</v>
      </c>
      <c r="Z101">
        <v>33.375</v>
      </c>
      <c r="AA101" t="s">
        <v>35</v>
      </c>
      <c r="AB101" t="s">
        <v>35</v>
      </c>
      <c r="AC101" t="s">
        <v>34</v>
      </c>
      <c r="AK101"/>
    </row>
    <row r="102" spans="1:37">
      <c r="A102">
        <f t="shared" si="1"/>
        <v>2000</v>
      </c>
      <c r="B102" s="13">
        <v>36616</v>
      </c>
      <c r="C102" s="13" t="s">
        <v>67</v>
      </c>
      <c r="D102" s="13" t="s">
        <v>25</v>
      </c>
      <c r="E102" t="s">
        <v>963</v>
      </c>
      <c r="F102" s="3">
        <v>30</v>
      </c>
      <c r="G102" s="3">
        <v>250</v>
      </c>
      <c r="H102" t="s">
        <v>35</v>
      </c>
      <c r="I102" t="s">
        <v>35</v>
      </c>
      <c r="J102" t="s">
        <v>34</v>
      </c>
      <c r="P102" t="s">
        <v>420</v>
      </c>
      <c r="Q102" t="s">
        <v>37</v>
      </c>
      <c r="R102">
        <v>6</v>
      </c>
      <c r="S102" t="s">
        <v>83</v>
      </c>
      <c r="T102" t="s">
        <v>39</v>
      </c>
      <c r="U102" t="s">
        <v>34</v>
      </c>
      <c r="X102">
        <v>2009</v>
      </c>
      <c r="Y102" t="s">
        <v>465</v>
      </c>
      <c r="Z102">
        <v>8</v>
      </c>
      <c r="AA102" t="s">
        <v>35</v>
      </c>
      <c r="AB102" t="s">
        <v>35</v>
      </c>
      <c r="AC102" t="s">
        <v>34</v>
      </c>
      <c r="AK102"/>
    </row>
    <row r="103" spans="1:37">
      <c r="A103">
        <f t="shared" si="1"/>
        <v>2000</v>
      </c>
      <c r="B103" s="13">
        <v>36616</v>
      </c>
      <c r="C103" s="13" t="s">
        <v>67</v>
      </c>
      <c r="D103" s="13" t="s">
        <v>25</v>
      </c>
      <c r="E103" t="s">
        <v>962</v>
      </c>
      <c r="F103" s="3">
        <v>3</v>
      </c>
      <c r="G103" s="3">
        <v>125</v>
      </c>
      <c r="H103" t="s">
        <v>35</v>
      </c>
      <c r="I103" t="s">
        <v>35</v>
      </c>
      <c r="J103" t="s">
        <v>34</v>
      </c>
      <c r="P103" t="s">
        <v>354</v>
      </c>
      <c r="Q103" t="s">
        <v>37</v>
      </c>
      <c r="R103">
        <v>60.5</v>
      </c>
      <c r="S103" t="s">
        <v>83</v>
      </c>
      <c r="T103" t="s">
        <v>39</v>
      </c>
      <c r="U103" t="s">
        <v>34</v>
      </c>
      <c r="X103">
        <v>2009</v>
      </c>
      <c r="Y103" t="s">
        <v>464</v>
      </c>
      <c r="Z103">
        <v>11</v>
      </c>
      <c r="AA103" t="s">
        <v>35</v>
      </c>
      <c r="AB103" t="s">
        <v>35</v>
      </c>
      <c r="AC103" t="s">
        <v>34</v>
      </c>
      <c r="AK103"/>
    </row>
    <row r="104" spans="1:37">
      <c r="A104">
        <f t="shared" si="1"/>
        <v>2000</v>
      </c>
      <c r="B104" s="13">
        <v>36616</v>
      </c>
      <c r="C104" s="13" t="s">
        <v>67</v>
      </c>
      <c r="D104" s="13" t="s">
        <v>25</v>
      </c>
      <c r="E104" t="s">
        <v>961</v>
      </c>
      <c r="F104" s="3">
        <v>20</v>
      </c>
      <c r="G104" s="3">
        <v>175</v>
      </c>
      <c r="H104" t="s">
        <v>35</v>
      </c>
      <c r="I104" t="s">
        <v>35</v>
      </c>
      <c r="J104" t="s">
        <v>34</v>
      </c>
      <c r="P104" t="s">
        <v>245</v>
      </c>
      <c r="Q104" t="s">
        <v>37</v>
      </c>
      <c r="R104">
        <v>10</v>
      </c>
      <c r="S104" t="s">
        <v>244</v>
      </c>
      <c r="T104" t="s">
        <v>39</v>
      </c>
      <c r="U104" t="s">
        <v>34</v>
      </c>
      <c r="X104">
        <v>2009</v>
      </c>
      <c r="Y104" t="s">
        <v>399</v>
      </c>
      <c r="Z104">
        <v>3</v>
      </c>
      <c r="AA104" t="s">
        <v>35</v>
      </c>
      <c r="AB104" t="s">
        <v>35</v>
      </c>
      <c r="AC104" t="s">
        <v>34</v>
      </c>
      <c r="AK104"/>
    </row>
    <row r="105" spans="1:37">
      <c r="A105">
        <f t="shared" si="1"/>
        <v>2000</v>
      </c>
      <c r="B105" s="13">
        <v>36646</v>
      </c>
      <c r="C105" s="13" t="s">
        <v>44</v>
      </c>
      <c r="D105" s="13" t="s">
        <v>15</v>
      </c>
      <c r="E105" t="s">
        <v>960</v>
      </c>
      <c r="F105" s="3">
        <v>30</v>
      </c>
      <c r="G105" s="3">
        <v>125</v>
      </c>
      <c r="H105" t="s">
        <v>99</v>
      </c>
      <c r="I105" t="s">
        <v>98</v>
      </c>
      <c r="J105" t="s">
        <v>34</v>
      </c>
      <c r="P105" t="s">
        <v>357</v>
      </c>
      <c r="Q105" t="s">
        <v>37</v>
      </c>
      <c r="R105">
        <v>7</v>
      </c>
      <c r="S105" t="s">
        <v>183</v>
      </c>
      <c r="T105" t="s">
        <v>39</v>
      </c>
      <c r="U105" t="s">
        <v>34</v>
      </c>
      <c r="X105">
        <v>2009</v>
      </c>
      <c r="Y105" t="s">
        <v>356</v>
      </c>
      <c r="Z105">
        <v>78.625</v>
      </c>
      <c r="AA105" t="s">
        <v>35</v>
      </c>
      <c r="AB105" t="s">
        <v>35</v>
      </c>
      <c r="AC105" t="s">
        <v>34</v>
      </c>
      <c r="AK105"/>
    </row>
    <row r="106" spans="1:37">
      <c r="A106">
        <f t="shared" si="1"/>
        <v>2000</v>
      </c>
      <c r="B106" s="13">
        <v>36646</v>
      </c>
      <c r="C106" s="13" t="s">
        <v>67</v>
      </c>
      <c r="D106" s="13" t="s">
        <v>14</v>
      </c>
      <c r="E106" t="s">
        <v>959</v>
      </c>
      <c r="F106" s="3">
        <v>15</v>
      </c>
      <c r="G106" s="3">
        <v>370</v>
      </c>
      <c r="H106" t="s">
        <v>35</v>
      </c>
      <c r="I106" t="s">
        <v>35</v>
      </c>
      <c r="J106" t="s">
        <v>34</v>
      </c>
      <c r="P106" t="s">
        <v>1244</v>
      </c>
      <c r="Q106" t="s">
        <v>37</v>
      </c>
      <c r="R106">
        <v>25.200000762939453</v>
      </c>
      <c r="S106" t="s">
        <v>286</v>
      </c>
      <c r="T106" t="s">
        <v>39</v>
      </c>
      <c r="U106" t="s">
        <v>34</v>
      </c>
      <c r="X106">
        <v>2009</v>
      </c>
      <c r="Y106" t="s">
        <v>310</v>
      </c>
      <c r="Z106">
        <v>59.75</v>
      </c>
      <c r="AA106" t="s">
        <v>35</v>
      </c>
      <c r="AB106" t="s">
        <v>35</v>
      </c>
      <c r="AC106" t="s">
        <v>34</v>
      </c>
      <c r="AK106"/>
    </row>
    <row r="107" spans="1:37">
      <c r="A107">
        <f t="shared" si="1"/>
        <v>2000</v>
      </c>
      <c r="B107" s="13">
        <v>36646</v>
      </c>
      <c r="C107" s="13" t="s">
        <v>67</v>
      </c>
      <c r="D107" s="13" t="s">
        <v>14</v>
      </c>
      <c r="E107" t="s">
        <v>958</v>
      </c>
      <c r="F107" s="3">
        <v>5</v>
      </c>
      <c r="G107" s="3">
        <v>250</v>
      </c>
      <c r="H107" t="s">
        <v>35</v>
      </c>
      <c r="I107" t="s">
        <v>35</v>
      </c>
      <c r="J107" t="s">
        <v>34</v>
      </c>
      <c r="P107" t="s">
        <v>306</v>
      </c>
      <c r="Q107" t="s">
        <v>67</v>
      </c>
      <c r="R107">
        <v>50.400001525878906</v>
      </c>
      <c r="S107" t="s">
        <v>253</v>
      </c>
      <c r="T107" t="s">
        <v>39</v>
      </c>
      <c r="U107" t="s">
        <v>34</v>
      </c>
      <c r="X107">
        <v>2009</v>
      </c>
      <c r="Y107" t="s">
        <v>388</v>
      </c>
      <c r="Z107">
        <v>6.75</v>
      </c>
      <c r="AA107" t="s">
        <v>35</v>
      </c>
      <c r="AB107" t="s">
        <v>35</v>
      </c>
      <c r="AC107" t="s">
        <v>34</v>
      </c>
      <c r="AK107"/>
    </row>
    <row r="108" spans="1:37">
      <c r="A108">
        <f t="shared" si="1"/>
        <v>2000</v>
      </c>
      <c r="B108" s="13">
        <v>36646</v>
      </c>
      <c r="C108" s="13" t="s">
        <v>67</v>
      </c>
      <c r="D108" s="13" t="s">
        <v>24</v>
      </c>
      <c r="E108" t="s">
        <v>957</v>
      </c>
      <c r="F108" s="3">
        <v>4</v>
      </c>
      <c r="G108" s="3">
        <v>225</v>
      </c>
      <c r="H108" t="s">
        <v>35</v>
      </c>
      <c r="I108" t="s">
        <v>35</v>
      </c>
      <c r="J108" t="s">
        <v>34</v>
      </c>
      <c r="P108" t="s">
        <v>305</v>
      </c>
      <c r="Q108" t="s">
        <v>67</v>
      </c>
      <c r="R108">
        <v>50.400001525878906</v>
      </c>
      <c r="S108" t="s">
        <v>253</v>
      </c>
      <c r="T108" t="s">
        <v>39</v>
      </c>
      <c r="U108" t="s">
        <v>34</v>
      </c>
      <c r="X108">
        <v>2009</v>
      </c>
      <c r="Y108" t="s">
        <v>427</v>
      </c>
      <c r="Z108">
        <v>27</v>
      </c>
      <c r="AA108" t="s">
        <v>35</v>
      </c>
      <c r="AB108" t="s">
        <v>35</v>
      </c>
      <c r="AC108" t="s">
        <v>34</v>
      </c>
      <c r="AK108"/>
    </row>
    <row r="109" spans="1:37">
      <c r="A109">
        <f t="shared" si="1"/>
        <v>2000</v>
      </c>
      <c r="B109" s="13">
        <v>36677</v>
      </c>
      <c r="C109" s="13" t="s">
        <v>37</v>
      </c>
      <c r="D109" s="13" t="s">
        <v>20</v>
      </c>
      <c r="E109" t="s">
        <v>956</v>
      </c>
      <c r="F109" s="3">
        <v>3</v>
      </c>
      <c r="G109" s="3">
        <v>225</v>
      </c>
      <c r="H109" t="s">
        <v>35</v>
      </c>
      <c r="I109" t="s">
        <v>35</v>
      </c>
      <c r="J109" t="s">
        <v>34</v>
      </c>
      <c r="P109" t="s">
        <v>324</v>
      </c>
      <c r="Q109" t="s">
        <v>67</v>
      </c>
      <c r="R109">
        <v>4</v>
      </c>
      <c r="S109" t="s">
        <v>61</v>
      </c>
      <c r="T109" t="s">
        <v>39</v>
      </c>
      <c r="U109" t="s">
        <v>34</v>
      </c>
      <c r="X109">
        <v>2009</v>
      </c>
      <c r="Y109" t="s">
        <v>426</v>
      </c>
      <c r="Z109">
        <v>80.25</v>
      </c>
      <c r="AA109" t="s">
        <v>35</v>
      </c>
      <c r="AB109" t="s">
        <v>35</v>
      </c>
      <c r="AC109" t="s">
        <v>34</v>
      </c>
      <c r="AK109"/>
    </row>
    <row r="110" spans="1:37">
      <c r="A110">
        <f t="shared" si="1"/>
        <v>2000</v>
      </c>
      <c r="B110" s="13">
        <v>36677</v>
      </c>
      <c r="C110" s="13" t="s">
        <v>37</v>
      </c>
      <c r="D110" s="13" t="s">
        <v>19</v>
      </c>
      <c r="E110" t="s">
        <v>955</v>
      </c>
      <c r="F110" s="3">
        <v>12</v>
      </c>
      <c r="G110" s="3">
        <v>500</v>
      </c>
      <c r="H110" t="s">
        <v>35</v>
      </c>
      <c r="I110" t="s">
        <v>35</v>
      </c>
      <c r="J110" t="s">
        <v>34</v>
      </c>
      <c r="P110" t="s">
        <v>447</v>
      </c>
      <c r="Q110" t="s">
        <v>67</v>
      </c>
      <c r="R110">
        <v>10.760000228881836</v>
      </c>
      <c r="S110" t="s">
        <v>83</v>
      </c>
      <c r="T110" t="s">
        <v>39</v>
      </c>
      <c r="U110" t="s">
        <v>34</v>
      </c>
      <c r="X110">
        <v>2009</v>
      </c>
      <c r="Y110" t="s">
        <v>370</v>
      </c>
      <c r="Z110">
        <v>47.379999160766602</v>
      </c>
      <c r="AA110" t="s">
        <v>35</v>
      </c>
      <c r="AB110" t="s">
        <v>35</v>
      </c>
      <c r="AC110" t="s">
        <v>34</v>
      </c>
      <c r="AK110"/>
    </row>
    <row r="111" spans="1:37">
      <c r="A111">
        <f t="shared" si="1"/>
        <v>2000</v>
      </c>
      <c r="B111" s="13">
        <v>36677</v>
      </c>
      <c r="C111" s="13" t="s">
        <v>37</v>
      </c>
      <c r="D111" s="13" t="s">
        <v>12</v>
      </c>
      <c r="E111" t="s">
        <v>954</v>
      </c>
      <c r="F111" s="3">
        <v>24</v>
      </c>
      <c r="G111" s="3">
        <v>151.04000091552734</v>
      </c>
      <c r="H111" t="s">
        <v>99</v>
      </c>
      <c r="I111" t="s">
        <v>98</v>
      </c>
      <c r="J111" t="s">
        <v>34</v>
      </c>
      <c r="P111" t="s">
        <v>270</v>
      </c>
      <c r="Q111" t="s">
        <v>67</v>
      </c>
      <c r="R111">
        <v>26.940000534057617</v>
      </c>
      <c r="S111" t="s">
        <v>253</v>
      </c>
      <c r="T111" t="s">
        <v>39</v>
      </c>
      <c r="U111" t="s">
        <v>34</v>
      </c>
      <c r="X111">
        <v>2009</v>
      </c>
      <c r="Y111" t="s">
        <v>347</v>
      </c>
      <c r="Z111">
        <v>68.5</v>
      </c>
      <c r="AA111" t="s">
        <v>35</v>
      </c>
      <c r="AB111" t="s">
        <v>35</v>
      </c>
      <c r="AC111" t="s">
        <v>34</v>
      </c>
      <c r="AK111"/>
    </row>
    <row r="112" spans="1:37">
      <c r="A112">
        <f t="shared" si="1"/>
        <v>2000</v>
      </c>
      <c r="B112" s="13">
        <v>36677</v>
      </c>
      <c r="C112" s="13" t="s">
        <v>37</v>
      </c>
      <c r="D112" s="13" t="s">
        <v>17</v>
      </c>
      <c r="E112" t="s">
        <v>953</v>
      </c>
      <c r="F112" s="3">
        <v>24.45</v>
      </c>
      <c r="G112" s="3">
        <v>1825</v>
      </c>
      <c r="H112" t="s">
        <v>99</v>
      </c>
      <c r="I112" t="s">
        <v>98</v>
      </c>
      <c r="J112" t="s">
        <v>34</v>
      </c>
      <c r="P112" t="s">
        <v>446</v>
      </c>
      <c r="Q112" t="s">
        <v>67</v>
      </c>
      <c r="R112">
        <v>8.7899999618530273</v>
      </c>
      <c r="S112" t="s">
        <v>83</v>
      </c>
      <c r="T112" t="s">
        <v>39</v>
      </c>
      <c r="U112" t="s">
        <v>34</v>
      </c>
      <c r="X112">
        <v>2009</v>
      </c>
      <c r="Y112" t="s">
        <v>346</v>
      </c>
      <c r="Z112">
        <v>68.279998779296875</v>
      </c>
      <c r="AA112" t="s">
        <v>35</v>
      </c>
      <c r="AB112" t="s">
        <v>35</v>
      </c>
      <c r="AC112" t="s">
        <v>34</v>
      </c>
      <c r="AK112"/>
    </row>
    <row r="113" spans="1:37">
      <c r="A113">
        <f t="shared" si="1"/>
        <v>2000</v>
      </c>
      <c r="B113" s="13">
        <v>36677</v>
      </c>
      <c r="C113" s="13" t="s">
        <v>67</v>
      </c>
      <c r="D113" s="13" t="s">
        <v>20</v>
      </c>
      <c r="E113" t="s">
        <v>952</v>
      </c>
      <c r="F113" s="3">
        <v>9.5</v>
      </c>
      <c r="G113" s="3">
        <v>325</v>
      </c>
      <c r="H113" t="s">
        <v>35</v>
      </c>
      <c r="I113" t="s">
        <v>35</v>
      </c>
      <c r="J113" t="s">
        <v>34</v>
      </c>
      <c r="P113" t="s">
        <v>269</v>
      </c>
      <c r="Q113" t="s">
        <v>67</v>
      </c>
      <c r="R113">
        <v>8.5</v>
      </c>
      <c r="S113" t="s">
        <v>253</v>
      </c>
      <c r="T113" t="s">
        <v>39</v>
      </c>
      <c r="U113" t="s">
        <v>34</v>
      </c>
      <c r="X113">
        <v>2009</v>
      </c>
      <c r="Y113" t="s">
        <v>345</v>
      </c>
      <c r="Z113">
        <v>70.25</v>
      </c>
      <c r="AA113" t="s">
        <v>35</v>
      </c>
      <c r="AB113" t="s">
        <v>35</v>
      </c>
      <c r="AC113" t="s">
        <v>34</v>
      </c>
      <c r="AK113"/>
    </row>
    <row r="114" spans="1:37">
      <c r="A114">
        <f t="shared" si="1"/>
        <v>2000</v>
      </c>
      <c r="B114" s="13">
        <v>36677</v>
      </c>
      <c r="C114" s="13" t="s">
        <v>67</v>
      </c>
      <c r="D114" s="13" t="s">
        <v>12</v>
      </c>
      <c r="E114" t="s">
        <v>951</v>
      </c>
      <c r="F114" s="3">
        <v>34.333333333333336</v>
      </c>
      <c r="G114" s="3">
        <v>863.11000061035156</v>
      </c>
      <c r="H114" t="s">
        <v>35</v>
      </c>
      <c r="I114" t="s">
        <v>35</v>
      </c>
      <c r="J114" t="s">
        <v>34</v>
      </c>
      <c r="P114" t="s">
        <v>186</v>
      </c>
      <c r="Q114" t="s">
        <v>67</v>
      </c>
      <c r="R114">
        <v>7.9149999618530273</v>
      </c>
      <c r="S114" t="s">
        <v>183</v>
      </c>
      <c r="T114" t="s">
        <v>39</v>
      </c>
      <c r="U114" t="s">
        <v>34</v>
      </c>
      <c r="X114">
        <v>2009</v>
      </c>
      <c r="Y114" t="s">
        <v>344</v>
      </c>
      <c r="Z114">
        <v>64.5</v>
      </c>
      <c r="AA114" t="s">
        <v>35</v>
      </c>
      <c r="AB114" t="s">
        <v>35</v>
      </c>
      <c r="AC114" t="s">
        <v>34</v>
      </c>
      <c r="AK114"/>
    </row>
    <row r="115" spans="1:37">
      <c r="A115">
        <f t="shared" si="1"/>
        <v>2000</v>
      </c>
      <c r="B115" s="13">
        <v>36677</v>
      </c>
      <c r="C115" s="13" t="s">
        <v>67</v>
      </c>
      <c r="D115" s="13" t="s">
        <v>24</v>
      </c>
      <c r="E115" t="s">
        <v>950</v>
      </c>
      <c r="F115" s="3">
        <v>15.130000114440918</v>
      </c>
      <c r="G115" s="3">
        <v>200</v>
      </c>
      <c r="H115" t="s">
        <v>35</v>
      </c>
      <c r="I115" t="s">
        <v>35</v>
      </c>
      <c r="J115" t="s">
        <v>34</v>
      </c>
      <c r="P115" t="s">
        <v>375</v>
      </c>
      <c r="Q115" t="s">
        <v>67</v>
      </c>
      <c r="R115">
        <v>8.1700000762939453</v>
      </c>
      <c r="S115" t="s">
        <v>255</v>
      </c>
      <c r="T115" t="s">
        <v>39</v>
      </c>
      <c r="U115" t="s">
        <v>34</v>
      </c>
      <c r="X115">
        <v>2009</v>
      </c>
      <c r="Y115" t="s">
        <v>343</v>
      </c>
      <c r="Z115">
        <v>66.239997863769531</v>
      </c>
      <c r="AA115" t="s">
        <v>35</v>
      </c>
      <c r="AB115" t="s">
        <v>35</v>
      </c>
      <c r="AC115" t="s">
        <v>34</v>
      </c>
      <c r="AK115"/>
    </row>
    <row r="116" spans="1:37">
      <c r="A116">
        <f t="shared" si="1"/>
        <v>2000</v>
      </c>
      <c r="B116" s="13">
        <v>36707</v>
      </c>
      <c r="C116" s="13" t="s">
        <v>37</v>
      </c>
      <c r="D116" s="13" t="s">
        <v>22</v>
      </c>
      <c r="E116" t="s">
        <v>949</v>
      </c>
      <c r="F116" s="3">
        <v>10</v>
      </c>
      <c r="G116" s="3">
        <v>200</v>
      </c>
      <c r="H116" t="s">
        <v>35</v>
      </c>
      <c r="I116" t="s">
        <v>35</v>
      </c>
      <c r="J116" t="s">
        <v>34</v>
      </c>
      <c r="P116" t="s">
        <v>268</v>
      </c>
      <c r="Q116" t="s">
        <v>67</v>
      </c>
      <c r="R116">
        <v>10.449999809265137</v>
      </c>
      <c r="S116" t="s">
        <v>83</v>
      </c>
      <c r="T116" t="s">
        <v>39</v>
      </c>
      <c r="U116" t="s">
        <v>34</v>
      </c>
      <c r="X116">
        <v>2009</v>
      </c>
      <c r="Y116" t="s">
        <v>342</v>
      </c>
      <c r="Z116">
        <v>69.110000610351563</v>
      </c>
      <c r="AA116" t="s">
        <v>35</v>
      </c>
      <c r="AB116" t="s">
        <v>35</v>
      </c>
      <c r="AC116" t="s">
        <v>34</v>
      </c>
      <c r="AK116"/>
    </row>
    <row r="117" spans="1:37">
      <c r="A117">
        <f t="shared" si="1"/>
        <v>2000</v>
      </c>
      <c r="B117" s="13">
        <v>36707</v>
      </c>
      <c r="C117" s="13" t="s">
        <v>67</v>
      </c>
      <c r="D117" s="13" t="s">
        <v>11</v>
      </c>
      <c r="E117" t="s">
        <v>948</v>
      </c>
      <c r="F117" s="3">
        <v>0.75</v>
      </c>
      <c r="G117" s="3">
        <v>100</v>
      </c>
      <c r="H117" t="s">
        <v>35</v>
      </c>
      <c r="I117" t="s">
        <v>35</v>
      </c>
      <c r="J117" t="s">
        <v>34</v>
      </c>
      <c r="P117" t="s">
        <v>267</v>
      </c>
      <c r="Q117" t="s">
        <v>67</v>
      </c>
      <c r="R117">
        <v>30.729999542236328</v>
      </c>
      <c r="S117" t="s">
        <v>253</v>
      </c>
      <c r="T117" t="s">
        <v>39</v>
      </c>
      <c r="U117" t="s">
        <v>34</v>
      </c>
      <c r="X117">
        <v>2009</v>
      </c>
      <c r="Y117" t="s">
        <v>341</v>
      </c>
      <c r="Z117">
        <v>69</v>
      </c>
      <c r="AA117" t="s">
        <v>35</v>
      </c>
      <c r="AB117" t="s">
        <v>35</v>
      </c>
      <c r="AC117" t="s">
        <v>34</v>
      </c>
      <c r="AK117"/>
    </row>
    <row r="118" spans="1:37">
      <c r="A118">
        <f t="shared" si="1"/>
        <v>2000</v>
      </c>
      <c r="B118" s="13">
        <v>36738</v>
      </c>
      <c r="C118" s="13" t="s">
        <v>67</v>
      </c>
      <c r="D118" s="13" t="s">
        <v>10</v>
      </c>
      <c r="E118" t="s">
        <v>947</v>
      </c>
      <c r="F118" s="3">
        <v>5.5</v>
      </c>
      <c r="G118" s="3">
        <v>139</v>
      </c>
      <c r="H118" t="s">
        <v>35</v>
      </c>
      <c r="I118" t="s">
        <v>35</v>
      </c>
      <c r="J118" t="s">
        <v>34</v>
      </c>
      <c r="P118" t="s">
        <v>266</v>
      </c>
      <c r="Q118" t="s">
        <v>67</v>
      </c>
      <c r="R118">
        <v>23.62749981880188</v>
      </c>
      <c r="S118" t="s">
        <v>253</v>
      </c>
      <c r="T118" t="s">
        <v>39</v>
      </c>
      <c r="U118" t="s">
        <v>34</v>
      </c>
      <c r="X118">
        <v>2009</v>
      </c>
      <c r="Y118" t="s">
        <v>387</v>
      </c>
      <c r="Z118">
        <v>73.379997253417969</v>
      </c>
      <c r="AA118" t="s">
        <v>35</v>
      </c>
      <c r="AB118" t="s">
        <v>35</v>
      </c>
      <c r="AC118" t="s">
        <v>34</v>
      </c>
      <c r="AK118"/>
    </row>
    <row r="119" spans="1:37">
      <c r="A119">
        <f t="shared" si="1"/>
        <v>2000</v>
      </c>
      <c r="B119" s="13">
        <v>36738</v>
      </c>
      <c r="C119" s="13" t="s">
        <v>67</v>
      </c>
      <c r="D119" s="13" t="s">
        <v>15</v>
      </c>
      <c r="E119" t="s">
        <v>946</v>
      </c>
      <c r="F119" s="3">
        <v>10</v>
      </c>
      <c r="G119" s="3">
        <v>100</v>
      </c>
      <c r="H119" t="s">
        <v>35</v>
      </c>
      <c r="I119" t="s">
        <v>35</v>
      </c>
      <c r="J119" t="s">
        <v>34</v>
      </c>
      <c r="P119" t="s">
        <v>266</v>
      </c>
      <c r="Q119" t="s">
        <v>67</v>
      </c>
      <c r="R119">
        <v>9.1400003433227539</v>
      </c>
      <c r="S119" t="s">
        <v>83</v>
      </c>
      <c r="T119" t="s">
        <v>39</v>
      </c>
      <c r="U119" t="s">
        <v>34</v>
      </c>
      <c r="X119">
        <v>2010</v>
      </c>
      <c r="Y119" t="s">
        <v>296</v>
      </c>
      <c r="Z119">
        <v>44</v>
      </c>
      <c r="AA119" t="s">
        <v>229</v>
      </c>
      <c r="AB119" t="s">
        <v>62</v>
      </c>
      <c r="AC119" t="s">
        <v>38</v>
      </c>
      <c r="AK119"/>
    </row>
    <row r="120" spans="1:37">
      <c r="A120">
        <f t="shared" si="1"/>
        <v>2000</v>
      </c>
      <c r="B120" s="13">
        <v>36769</v>
      </c>
      <c r="C120" s="13" t="s">
        <v>44</v>
      </c>
      <c r="D120" s="13" t="s">
        <v>24</v>
      </c>
      <c r="E120" t="s">
        <v>945</v>
      </c>
      <c r="F120" s="3">
        <v>18.125</v>
      </c>
      <c r="G120" s="3">
        <v>701.5</v>
      </c>
      <c r="H120" t="s">
        <v>35</v>
      </c>
      <c r="I120" t="s">
        <v>35</v>
      </c>
      <c r="J120" t="s">
        <v>34</v>
      </c>
      <c r="P120" t="s">
        <v>445</v>
      </c>
      <c r="Q120" t="s">
        <v>67</v>
      </c>
      <c r="R120">
        <v>19.963999938964843</v>
      </c>
      <c r="S120" t="s">
        <v>83</v>
      </c>
      <c r="T120" t="s">
        <v>39</v>
      </c>
      <c r="U120" t="s">
        <v>34</v>
      </c>
      <c r="X120">
        <v>2010</v>
      </c>
      <c r="Y120" t="s">
        <v>290</v>
      </c>
      <c r="Z120">
        <v>87</v>
      </c>
      <c r="AA120" t="s">
        <v>99</v>
      </c>
      <c r="AB120" t="s">
        <v>98</v>
      </c>
      <c r="AC120" t="s">
        <v>34</v>
      </c>
      <c r="AK120"/>
    </row>
    <row r="121" spans="1:37">
      <c r="A121">
        <f t="shared" si="1"/>
        <v>2000</v>
      </c>
      <c r="B121" s="13">
        <v>36769</v>
      </c>
      <c r="C121" s="13" t="s">
        <v>37</v>
      </c>
      <c r="D121" s="13" t="s">
        <v>19</v>
      </c>
      <c r="E121" t="s">
        <v>944</v>
      </c>
      <c r="F121" s="3">
        <v>16</v>
      </c>
      <c r="G121" s="3">
        <v>475</v>
      </c>
      <c r="H121" t="s">
        <v>35</v>
      </c>
      <c r="I121" t="s">
        <v>35</v>
      </c>
      <c r="J121" t="s">
        <v>34</v>
      </c>
      <c r="P121" t="s">
        <v>444</v>
      </c>
      <c r="Q121" t="s">
        <v>67</v>
      </c>
      <c r="R121">
        <v>15.840000152587891</v>
      </c>
      <c r="S121" t="s">
        <v>83</v>
      </c>
      <c r="T121" t="s">
        <v>39</v>
      </c>
      <c r="U121" t="s">
        <v>34</v>
      </c>
      <c r="X121">
        <v>2010</v>
      </c>
      <c r="Y121" t="s">
        <v>304</v>
      </c>
      <c r="Z121">
        <v>84.269996643066406</v>
      </c>
      <c r="AA121" t="s">
        <v>99</v>
      </c>
      <c r="AB121" t="s">
        <v>98</v>
      </c>
      <c r="AC121" t="s">
        <v>34</v>
      </c>
      <c r="AK121"/>
    </row>
    <row r="122" spans="1:37">
      <c r="A122">
        <f t="shared" si="1"/>
        <v>2000</v>
      </c>
      <c r="B122" s="13">
        <v>36769</v>
      </c>
      <c r="C122" s="13" t="s">
        <v>37</v>
      </c>
      <c r="D122" s="13" t="s">
        <v>23</v>
      </c>
      <c r="E122" t="s">
        <v>943</v>
      </c>
      <c r="F122" s="3">
        <v>27.5</v>
      </c>
      <c r="G122" s="3">
        <v>164.70999908447266</v>
      </c>
      <c r="H122" t="s">
        <v>271</v>
      </c>
      <c r="I122" t="s">
        <v>39</v>
      </c>
      <c r="J122" t="s">
        <v>38</v>
      </c>
      <c r="P122" t="s">
        <v>276</v>
      </c>
      <c r="Q122" t="s">
        <v>67</v>
      </c>
      <c r="R122">
        <v>56.419998168945313</v>
      </c>
      <c r="S122" t="s">
        <v>253</v>
      </c>
      <c r="T122" t="s">
        <v>39</v>
      </c>
      <c r="U122" t="s">
        <v>34</v>
      </c>
      <c r="X122">
        <v>2010</v>
      </c>
      <c r="Y122" t="s">
        <v>278</v>
      </c>
      <c r="Z122">
        <v>64.563888549804688</v>
      </c>
      <c r="AA122" t="s">
        <v>50</v>
      </c>
      <c r="AB122" t="s">
        <v>47</v>
      </c>
      <c r="AC122" t="s">
        <v>38</v>
      </c>
      <c r="AK122"/>
    </row>
    <row r="123" spans="1:37">
      <c r="A123">
        <f t="shared" si="1"/>
        <v>2000</v>
      </c>
      <c r="B123" s="13">
        <v>36769</v>
      </c>
      <c r="C123" s="13" t="s">
        <v>67</v>
      </c>
      <c r="D123" s="13" t="s">
        <v>11</v>
      </c>
      <c r="E123" t="s">
        <v>942</v>
      </c>
      <c r="F123" s="3">
        <v>10</v>
      </c>
      <c r="G123" s="3">
        <v>150</v>
      </c>
      <c r="H123" t="s">
        <v>35</v>
      </c>
      <c r="I123" t="s">
        <v>35</v>
      </c>
      <c r="J123" t="s">
        <v>34</v>
      </c>
      <c r="P123" t="s">
        <v>443</v>
      </c>
      <c r="Q123" t="s">
        <v>67</v>
      </c>
      <c r="R123">
        <v>6.0199999809265137</v>
      </c>
      <c r="S123" t="s">
        <v>83</v>
      </c>
      <c r="T123" t="s">
        <v>39</v>
      </c>
      <c r="U123" t="s">
        <v>34</v>
      </c>
      <c r="X123">
        <v>2010</v>
      </c>
      <c r="Y123" t="s">
        <v>277</v>
      </c>
      <c r="Z123">
        <v>63.624452590942383</v>
      </c>
      <c r="AA123" t="s">
        <v>50</v>
      </c>
      <c r="AB123" t="s">
        <v>47</v>
      </c>
      <c r="AC123" t="s">
        <v>38</v>
      </c>
      <c r="AK123"/>
    </row>
    <row r="124" spans="1:37">
      <c r="A124">
        <f t="shared" si="1"/>
        <v>2000</v>
      </c>
      <c r="B124" s="13">
        <v>36769</v>
      </c>
      <c r="C124" s="13" t="s">
        <v>67</v>
      </c>
      <c r="D124" s="13" t="s">
        <v>24</v>
      </c>
      <c r="E124" t="s">
        <v>941</v>
      </c>
      <c r="F124" s="3">
        <v>23</v>
      </c>
      <c r="G124" s="3">
        <v>200</v>
      </c>
      <c r="H124" t="s">
        <v>35</v>
      </c>
      <c r="I124" t="s">
        <v>35</v>
      </c>
      <c r="J124" t="s">
        <v>34</v>
      </c>
      <c r="P124" t="s">
        <v>303</v>
      </c>
      <c r="Q124" t="s">
        <v>67</v>
      </c>
      <c r="R124">
        <v>60.5</v>
      </c>
      <c r="S124" t="s">
        <v>83</v>
      </c>
      <c r="T124" t="s">
        <v>39</v>
      </c>
      <c r="U124" t="s">
        <v>34</v>
      </c>
      <c r="X124">
        <v>2010</v>
      </c>
      <c r="Y124" t="s">
        <v>285</v>
      </c>
      <c r="Z124">
        <v>16.875</v>
      </c>
      <c r="AA124" t="s">
        <v>35</v>
      </c>
      <c r="AB124" t="s">
        <v>35</v>
      </c>
      <c r="AC124" t="s">
        <v>34</v>
      </c>
      <c r="AK124"/>
    </row>
    <row r="125" spans="1:37">
      <c r="A125">
        <f t="shared" si="1"/>
        <v>2000</v>
      </c>
      <c r="B125" s="13">
        <v>36799</v>
      </c>
      <c r="C125" s="13" t="s">
        <v>37</v>
      </c>
      <c r="D125" s="13" t="s">
        <v>12</v>
      </c>
      <c r="E125" t="s">
        <v>940</v>
      </c>
      <c r="F125" s="3">
        <v>47</v>
      </c>
      <c r="G125" s="3">
        <v>121.84999847412109</v>
      </c>
      <c r="H125" t="s">
        <v>35</v>
      </c>
      <c r="I125" t="s">
        <v>35</v>
      </c>
      <c r="J125" t="s">
        <v>34</v>
      </c>
      <c r="P125" t="s">
        <v>414</v>
      </c>
      <c r="Q125" t="s">
        <v>67</v>
      </c>
      <c r="R125">
        <v>93.699996948242188</v>
      </c>
      <c r="S125" t="s">
        <v>83</v>
      </c>
      <c r="T125" t="s">
        <v>39</v>
      </c>
      <c r="U125" t="s">
        <v>34</v>
      </c>
      <c r="X125">
        <v>2010</v>
      </c>
      <c r="Y125" t="s">
        <v>193</v>
      </c>
      <c r="Z125">
        <v>61.799999237060547</v>
      </c>
      <c r="AA125" t="s">
        <v>35</v>
      </c>
      <c r="AB125" t="s">
        <v>35</v>
      </c>
      <c r="AC125" t="s">
        <v>34</v>
      </c>
      <c r="AK125"/>
    </row>
    <row r="126" spans="1:37">
      <c r="A126">
        <f t="shared" si="1"/>
        <v>2000</v>
      </c>
      <c r="B126" s="13">
        <v>36799</v>
      </c>
      <c r="C126" s="13" t="s">
        <v>67</v>
      </c>
      <c r="D126" s="13" t="s">
        <v>11</v>
      </c>
      <c r="E126" t="s">
        <v>939</v>
      </c>
      <c r="F126" s="3">
        <v>8.380000114440918</v>
      </c>
      <c r="G126" s="3">
        <v>125</v>
      </c>
      <c r="H126" t="s">
        <v>35</v>
      </c>
      <c r="I126" t="s">
        <v>35</v>
      </c>
      <c r="J126" t="s">
        <v>34</v>
      </c>
      <c r="P126" t="s">
        <v>275</v>
      </c>
      <c r="Q126" t="s">
        <v>67</v>
      </c>
      <c r="R126">
        <v>49.600000381469727</v>
      </c>
      <c r="S126" t="s">
        <v>253</v>
      </c>
      <c r="T126" t="s">
        <v>39</v>
      </c>
      <c r="U126" t="s">
        <v>34</v>
      </c>
      <c r="X126">
        <v>2010</v>
      </c>
      <c r="Y126" t="s">
        <v>279</v>
      </c>
      <c r="Z126">
        <v>27.927801132202148</v>
      </c>
      <c r="AA126" t="s">
        <v>35</v>
      </c>
      <c r="AB126" t="s">
        <v>35</v>
      </c>
      <c r="AC126" t="s">
        <v>34</v>
      </c>
      <c r="AK126"/>
    </row>
    <row r="127" spans="1:37">
      <c r="A127">
        <f t="shared" si="1"/>
        <v>2000</v>
      </c>
      <c r="B127" s="13">
        <v>36799</v>
      </c>
      <c r="C127" s="13" t="s">
        <v>67</v>
      </c>
      <c r="D127" s="13" t="s">
        <v>16</v>
      </c>
      <c r="E127" t="s">
        <v>938</v>
      </c>
      <c r="F127" s="3">
        <v>46</v>
      </c>
      <c r="G127" s="3">
        <v>120</v>
      </c>
      <c r="H127" t="s">
        <v>35</v>
      </c>
      <c r="I127" t="s">
        <v>35</v>
      </c>
      <c r="J127" t="s">
        <v>34</v>
      </c>
      <c r="P127" t="s">
        <v>274</v>
      </c>
      <c r="Q127" t="s">
        <v>67</v>
      </c>
      <c r="R127">
        <v>50.169998168945313</v>
      </c>
      <c r="S127" t="s">
        <v>253</v>
      </c>
      <c r="T127" t="s">
        <v>39</v>
      </c>
      <c r="U127" t="s">
        <v>34</v>
      </c>
      <c r="X127">
        <v>2010</v>
      </c>
      <c r="Y127" t="s">
        <v>300</v>
      </c>
      <c r="Z127">
        <v>50</v>
      </c>
      <c r="AA127" t="s">
        <v>35</v>
      </c>
      <c r="AB127" t="s">
        <v>35</v>
      </c>
      <c r="AC127" t="s">
        <v>34</v>
      </c>
      <c r="AK127"/>
    </row>
    <row r="128" spans="1:37">
      <c r="A128">
        <f t="shared" si="1"/>
        <v>2000</v>
      </c>
      <c r="B128" s="13">
        <v>36830</v>
      </c>
      <c r="C128" s="13" t="s">
        <v>37</v>
      </c>
      <c r="D128" s="13" t="s">
        <v>11</v>
      </c>
      <c r="E128" t="s">
        <v>937</v>
      </c>
      <c r="F128" s="3">
        <v>15.130000114440918</v>
      </c>
      <c r="G128" s="3">
        <v>145</v>
      </c>
      <c r="H128" t="s">
        <v>35</v>
      </c>
      <c r="I128" t="s">
        <v>35</v>
      </c>
      <c r="J128" t="s">
        <v>34</v>
      </c>
      <c r="P128" t="s">
        <v>273</v>
      </c>
      <c r="Q128" t="s">
        <v>67</v>
      </c>
      <c r="R128">
        <v>55.479999542236328</v>
      </c>
      <c r="S128" t="s">
        <v>253</v>
      </c>
      <c r="T128" t="s">
        <v>39</v>
      </c>
      <c r="U128" t="s">
        <v>34</v>
      </c>
      <c r="X128">
        <v>2010</v>
      </c>
      <c r="Y128" t="s">
        <v>301</v>
      </c>
      <c r="Z128">
        <v>61.956001281738281</v>
      </c>
      <c r="AA128" t="s">
        <v>35</v>
      </c>
      <c r="AB128" t="s">
        <v>35</v>
      </c>
      <c r="AC128" t="s">
        <v>34</v>
      </c>
      <c r="AK128"/>
    </row>
    <row r="129" spans="1:37">
      <c r="A129">
        <f t="shared" si="1"/>
        <v>2000</v>
      </c>
      <c r="B129" s="13">
        <v>36830</v>
      </c>
      <c r="C129" s="13" t="s">
        <v>37</v>
      </c>
      <c r="D129" s="13" t="s">
        <v>15</v>
      </c>
      <c r="E129" t="s">
        <v>936</v>
      </c>
      <c r="F129" s="3">
        <v>47.790000915527344</v>
      </c>
      <c r="G129" s="3">
        <v>47.039999008178711</v>
      </c>
      <c r="H129" t="s">
        <v>35</v>
      </c>
      <c r="I129" t="s">
        <v>35</v>
      </c>
      <c r="J129" t="s">
        <v>34</v>
      </c>
      <c r="P129" t="s">
        <v>262</v>
      </c>
      <c r="Q129" t="s">
        <v>67</v>
      </c>
      <c r="R129">
        <v>18.180000305175781</v>
      </c>
      <c r="S129" t="s">
        <v>253</v>
      </c>
      <c r="T129" t="s">
        <v>39</v>
      </c>
      <c r="U129" t="s">
        <v>34</v>
      </c>
      <c r="X129">
        <v>2010</v>
      </c>
      <c r="Y129" t="s">
        <v>140</v>
      </c>
      <c r="Z129">
        <v>61.799999237060547</v>
      </c>
      <c r="AA129" t="s">
        <v>35</v>
      </c>
      <c r="AB129" t="s">
        <v>35</v>
      </c>
      <c r="AC129" t="s">
        <v>34</v>
      </c>
      <c r="AK129"/>
    </row>
    <row r="130" spans="1:37">
      <c r="A130">
        <f t="shared" si="1"/>
        <v>2000</v>
      </c>
      <c r="B130" s="13">
        <v>36830</v>
      </c>
      <c r="C130" s="13" t="s">
        <v>37</v>
      </c>
      <c r="D130" s="13" t="s">
        <v>15</v>
      </c>
      <c r="E130" t="s">
        <v>935</v>
      </c>
      <c r="F130" s="3">
        <v>27.75</v>
      </c>
      <c r="G130" s="3">
        <v>1200</v>
      </c>
      <c r="H130" t="s">
        <v>35</v>
      </c>
      <c r="I130" t="s">
        <v>35</v>
      </c>
      <c r="J130" t="s">
        <v>34</v>
      </c>
      <c r="P130" t="s">
        <v>254</v>
      </c>
      <c r="Q130" t="s">
        <v>67</v>
      </c>
      <c r="R130">
        <v>22.5</v>
      </c>
      <c r="S130" t="s">
        <v>253</v>
      </c>
      <c r="T130" t="s">
        <v>39</v>
      </c>
      <c r="U130" t="s">
        <v>34</v>
      </c>
      <c r="X130">
        <v>2010</v>
      </c>
      <c r="Y130" t="s">
        <v>139</v>
      </c>
      <c r="Z130">
        <v>59.666666666666664</v>
      </c>
      <c r="AA130" t="s">
        <v>35</v>
      </c>
      <c r="AB130" t="s">
        <v>35</v>
      </c>
      <c r="AC130" t="s">
        <v>34</v>
      </c>
      <c r="AK130"/>
    </row>
    <row r="131" spans="1:37">
      <c r="A131">
        <f t="shared" ref="A131:A194" si="2">YEAR(B131)</f>
        <v>2000</v>
      </c>
      <c r="B131" s="13">
        <v>36830</v>
      </c>
      <c r="C131" s="13" t="s">
        <v>67</v>
      </c>
      <c r="D131" s="13" t="s">
        <v>10</v>
      </c>
      <c r="E131" t="s">
        <v>934</v>
      </c>
      <c r="F131" s="3">
        <v>14</v>
      </c>
      <c r="G131" s="3">
        <v>110</v>
      </c>
      <c r="H131" t="s">
        <v>35</v>
      </c>
      <c r="I131" t="s">
        <v>35</v>
      </c>
      <c r="J131" t="s">
        <v>34</v>
      </c>
      <c r="P131" t="s">
        <v>227</v>
      </c>
      <c r="Q131" t="s">
        <v>67</v>
      </c>
      <c r="R131">
        <v>82.349998474121094</v>
      </c>
      <c r="S131" t="s">
        <v>83</v>
      </c>
      <c r="T131" t="s">
        <v>39</v>
      </c>
      <c r="U131" t="s">
        <v>34</v>
      </c>
      <c r="X131">
        <v>2011</v>
      </c>
      <c r="Y131" t="s">
        <v>230</v>
      </c>
      <c r="Z131">
        <v>35</v>
      </c>
      <c r="AA131" t="s">
        <v>229</v>
      </c>
      <c r="AB131" t="s">
        <v>62</v>
      </c>
      <c r="AC131" t="s">
        <v>38</v>
      </c>
      <c r="AK131"/>
    </row>
    <row r="132" spans="1:37">
      <c r="A132">
        <f t="shared" si="2"/>
        <v>2000</v>
      </c>
      <c r="B132" s="13">
        <v>36830</v>
      </c>
      <c r="C132" s="13" t="s">
        <v>67</v>
      </c>
      <c r="D132" s="13" t="s">
        <v>25</v>
      </c>
      <c r="E132" t="s">
        <v>933</v>
      </c>
      <c r="F132" s="3">
        <v>16.5</v>
      </c>
      <c r="G132" s="3">
        <v>114.93000030517578</v>
      </c>
      <c r="H132" t="s">
        <v>99</v>
      </c>
      <c r="I132" t="s">
        <v>98</v>
      </c>
      <c r="J132" t="s">
        <v>34</v>
      </c>
      <c r="P132" t="s">
        <v>226</v>
      </c>
      <c r="Q132" t="s">
        <v>67</v>
      </c>
      <c r="R132">
        <v>82.349998474121094</v>
      </c>
      <c r="S132" t="s">
        <v>83</v>
      </c>
      <c r="T132" t="s">
        <v>39</v>
      </c>
      <c r="U132" t="s">
        <v>34</v>
      </c>
      <c r="X132">
        <v>2011</v>
      </c>
      <c r="Y132" t="s">
        <v>245</v>
      </c>
      <c r="Z132">
        <v>10</v>
      </c>
      <c r="AA132" t="s">
        <v>244</v>
      </c>
      <c r="AB132" t="s">
        <v>39</v>
      </c>
      <c r="AC132" t="s">
        <v>34</v>
      </c>
      <c r="AK132"/>
    </row>
    <row r="133" spans="1:37">
      <c r="A133">
        <f t="shared" si="2"/>
        <v>2000</v>
      </c>
      <c r="B133" s="13">
        <v>36830</v>
      </c>
      <c r="C133" s="13" t="s">
        <v>67</v>
      </c>
      <c r="D133" s="13" t="s">
        <v>21</v>
      </c>
      <c r="E133" t="s">
        <v>932</v>
      </c>
      <c r="F133" s="3">
        <v>14.5</v>
      </c>
      <c r="G133" s="3">
        <v>200</v>
      </c>
      <c r="H133" t="s">
        <v>35</v>
      </c>
      <c r="I133" t="s">
        <v>35</v>
      </c>
      <c r="J133" t="s">
        <v>34</v>
      </c>
      <c r="P133" t="s">
        <v>225</v>
      </c>
      <c r="Q133" t="s">
        <v>67</v>
      </c>
      <c r="R133">
        <v>82.349998474121094</v>
      </c>
      <c r="S133" t="s">
        <v>83</v>
      </c>
      <c r="T133" t="s">
        <v>39</v>
      </c>
      <c r="U133" t="s">
        <v>34</v>
      </c>
      <c r="X133">
        <v>2011</v>
      </c>
      <c r="Y133" t="s">
        <v>242</v>
      </c>
      <c r="Z133">
        <v>19.194304784138996</v>
      </c>
      <c r="AA133" t="s">
        <v>35</v>
      </c>
      <c r="AB133" t="s">
        <v>35</v>
      </c>
      <c r="AC133" t="s">
        <v>34</v>
      </c>
      <c r="AK133"/>
    </row>
    <row r="134" spans="1:37">
      <c r="A134">
        <f t="shared" si="2"/>
        <v>2000</v>
      </c>
      <c r="B134" s="13">
        <v>36860</v>
      </c>
      <c r="C134" s="13" t="s">
        <v>37</v>
      </c>
      <c r="D134" s="13" t="s">
        <v>25</v>
      </c>
      <c r="E134" t="s">
        <v>931</v>
      </c>
      <c r="F134" s="3">
        <v>3</v>
      </c>
      <c r="G134" s="3">
        <v>275</v>
      </c>
      <c r="H134" t="s">
        <v>35</v>
      </c>
      <c r="I134" t="s">
        <v>35</v>
      </c>
      <c r="J134" t="s">
        <v>34</v>
      </c>
      <c r="P134" t="s">
        <v>352</v>
      </c>
      <c r="Q134" t="s">
        <v>67</v>
      </c>
      <c r="R134">
        <v>21.5</v>
      </c>
      <c r="S134" t="s">
        <v>83</v>
      </c>
      <c r="T134" t="s">
        <v>39</v>
      </c>
      <c r="U134" t="s">
        <v>34</v>
      </c>
      <c r="X134">
        <v>2011</v>
      </c>
      <c r="Y134" t="s">
        <v>241</v>
      </c>
      <c r="Z134">
        <v>92.156410217285156</v>
      </c>
      <c r="AA134" t="s">
        <v>35</v>
      </c>
      <c r="AB134" t="s">
        <v>35</v>
      </c>
      <c r="AC134" t="s">
        <v>34</v>
      </c>
      <c r="AK134"/>
    </row>
    <row r="135" spans="1:37">
      <c r="A135">
        <f t="shared" si="2"/>
        <v>2000</v>
      </c>
      <c r="B135" s="13">
        <v>36860</v>
      </c>
      <c r="C135" s="13" t="s">
        <v>37</v>
      </c>
      <c r="D135" s="13" t="s">
        <v>16</v>
      </c>
      <c r="E135" t="s">
        <v>930</v>
      </c>
      <c r="F135" s="3">
        <v>10.793333371480307</v>
      </c>
      <c r="G135" s="3">
        <v>1310.5999755859375</v>
      </c>
      <c r="H135" t="s">
        <v>35</v>
      </c>
      <c r="I135" t="s">
        <v>35</v>
      </c>
      <c r="J135" t="s">
        <v>34</v>
      </c>
      <c r="P135" t="s">
        <v>1170</v>
      </c>
      <c r="Q135" t="s">
        <v>67</v>
      </c>
      <c r="R135">
        <v>4.25</v>
      </c>
      <c r="S135" t="s">
        <v>128</v>
      </c>
      <c r="T135" t="s">
        <v>39</v>
      </c>
      <c r="U135" t="s">
        <v>34</v>
      </c>
      <c r="X135">
        <v>2011</v>
      </c>
      <c r="Y135" t="s">
        <v>232</v>
      </c>
      <c r="Z135">
        <v>40.258274078369141</v>
      </c>
      <c r="AA135" t="s">
        <v>35</v>
      </c>
      <c r="AB135" t="s">
        <v>35</v>
      </c>
      <c r="AC135" t="s">
        <v>34</v>
      </c>
      <c r="AK135"/>
    </row>
    <row r="136" spans="1:37">
      <c r="A136">
        <f t="shared" si="2"/>
        <v>2000</v>
      </c>
      <c r="B136" s="13">
        <v>36860</v>
      </c>
      <c r="C136" s="13" t="s">
        <v>37</v>
      </c>
      <c r="D136" s="13" t="s">
        <v>16</v>
      </c>
      <c r="E136" t="s">
        <v>929</v>
      </c>
      <c r="F136" s="3">
        <v>7.130000114440918</v>
      </c>
      <c r="G136" s="3">
        <v>895.25</v>
      </c>
      <c r="H136" t="s">
        <v>35</v>
      </c>
      <c r="I136" t="s">
        <v>35</v>
      </c>
      <c r="J136" t="s">
        <v>34</v>
      </c>
      <c r="P136" t="s">
        <v>210</v>
      </c>
      <c r="Q136" t="s">
        <v>67</v>
      </c>
      <c r="R136">
        <v>2.2000000476837158</v>
      </c>
      <c r="S136" t="s">
        <v>61</v>
      </c>
      <c r="T136" t="s">
        <v>39</v>
      </c>
      <c r="U136" t="s">
        <v>34</v>
      </c>
      <c r="X136">
        <v>2011</v>
      </c>
      <c r="Y136" t="s">
        <v>177</v>
      </c>
      <c r="Z136">
        <v>56.5</v>
      </c>
      <c r="AA136" t="s">
        <v>35</v>
      </c>
      <c r="AB136" t="s">
        <v>35</v>
      </c>
      <c r="AC136" t="s">
        <v>34</v>
      </c>
      <c r="AK136"/>
    </row>
    <row r="137" spans="1:37">
      <c r="A137">
        <f t="shared" si="2"/>
        <v>2000</v>
      </c>
      <c r="B137" s="13">
        <v>36860</v>
      </c>
      <c r="C137" s="13" t="s">
        <v>67</v>
      </c>
      <c r="D137" s="13" t="s">
        <v>20</v>
      </c>
      <c r="E137" t="s">
        <v>928</v>
      </c>
      <c r="F137" s="3">
        <v>0.5</v>
      </c>
      <c r="G137" s="3">
        <v>180</v>
      </c>
      <c r="H137" t="s">
        <v>35</v>
      </c>
      <c r="I137" t="s">
        <v>35</v>
      </c>
      <c r="J137" t="s">
        <v>34</v>
      </c>
      <c r="P137" t="s">
        <v>185</v>
      </c>
      <c r="Q137" t="s">
        <v>67</v>
      </c>
      <c r="R137">
        <v>7.9149999618530273</v>
      </c>
      <c r="S137" t="s">
        <v>183</v>
      </c>
      <c r="T137" t="s">
        <v>39</v>
      </c>
      <c r="U137" t="s">
        <v>34</v>
      </c>
      <c r="X137">
        <v>2011</v>
      </c>
      <c r="Y137" t="s">
        <v>231</v>
      </c>
      <c r="Z137">
        <v>78.613998413085938</v>
      </c>
      <c r="AA137" t="s">
        <v>35</v>
      </c>
      <c r="AB137" t="s">
        <v>35</v>
      </c>
      <c r="AC137" t="s">
        <v>34</v>
      </c>
      <c r="AK137"/>
    </row>
    <row r="138" spans="1:37">
      <c r="A138">
        <f t="shared" si="2"/>
        <v>2000</v>
      </c>
      <c r="B138" s="13">
        <v>36860</v>
      </c>
      <c r="C138" s="13" t="s">
        <v>67</v>
      </c>
      <c r="D138" s="13" t="s">
        <v>11</v>
      </c>
      <c r="E138" t="s">
        <v>927</v>
      </c>
      <c r="F138" s="3">
        <v>4</v>
      </c>
      <c r="G138" s="3">
        <v>310</v>
      </c>
      <c r="H138" t="s">
        <v>35</v>
      </c>
      <c r="I138" t="s">
        <v>35</v>
      </c>
      <c r="J138" t="s">
        <v>34</v>
      </c>
      <c r="P138" t="s">
        <v>184</v>
      </c>
      <c r="Q138" t="s">
        <v>67</v>
      </c>
      <c r="R138">
        <v>2.0469999313354492</v>
      </c>
      <c r="S138" t="s">
        <v>183</v>
      </c>
      <c r="T138" t="s">
        <v>39</v>
      </c>
      <c r="U138" t="s">
        <v>34</v>
      </c>
      <c r="X138">
        <v>2011</v>
      </c>
      <c r="Y138" t="s">
        <v>239</v>
      </c>
      <c r="Z138">
        <v>69.300914764404297</v>
      </c>
      <c r="AA138" t="s">
        <v>35</v>
      </c>
      <c r="AB138" t="s">
        <v>35</v>
      </c>
      <c r="AC138" t="s">
        <v>34</v>
      </c>
      <c r="AK138"/>
    </row>
    <row r="139" spans="1:37">
      <c r="A139">
        <f t="shared" si="2"/>
        <v>2000</v>
      </c>
      <c r="B139" s="13">
        <v>36860</v>
      </c>
      <c r="C139" s="13" t="s">
        <v>67</v>
      </c>
      <c r="D139" s="13" t="s">
        <v>21</v>
      </c>
      <c r="E139" t="s">
        <v>926</v>
      </c>
      <c r="F139" s="3">
        <v>15</v>
      </c>
      <c r="G139" s="3">
        <v>158.5</v>
      </c>
      <c r="H139" t="s">
        <v>35</v>
      </c>
      <c r="I139" t="s">
        <v>35</v>
      </c>
      <c r="J139" t="s">
        <v>34</v>
      </c>
      <c r="Q139" t="s">
        <v>44</v>
      </c>
      <c r="R139">
        <v>20.25</v>
      </c>
      <c r="S139" t="s">
        <v>43</v>
      </c>
      <c r="T139" t="s">
        <v>39</v>
      </c>
      <c r="U139" t="s">
        <v>38</v>
      </c>
      <c r="X139">
        <v>2011</v>
      </c>
      <c r="Y139" t="s">
        <v>249</v>
      </c>
      <c r="Z139">
        <v>8.9791669845581055</v>
      </c>
      <c r="AA139" t="s">
        <v>35</v>
      </c>
      <c r="AB139" t="s">
        <v>35</v>
      </c>
      <c r="AC139" t="s">
        <v>34</v>
      </c>
      <c r="AK139"/>
    </row>
    <row r="140" spans="1:37">
      <c r="A140">
        <f t="shared" si="2"/>
        <v>2000</v>
      </c>
      <c r="B140" s="13">
        <v>36891</v>
      </c>
      <c r="C140" s="13" t="s">
        <v>44</v>
      </c>
      <c r="D140" s="13" t="s">
        <v>25</v>
      </c>
      <c r="E140" t="s">
        <v>925</v>
      </c>
      <c r="F140" s="3">
        <v>24</v>
      </c>
      <c r="G140" s="3">
        <v>175</v>
      </c>
      <c r="H140" t="s">
        <v>99</v>
      </c>
      <c r="I140" t="s">
        <v>98</v>
      </c>
      <c r="J140" t="s">
        <v>34</v>
      </c>
      <c r="P140" t="s">
        <v>182</v>
      </c>
      <c r="Q140" t="s">
        <v>44</v>
      </c>
      <c r="R140">
        <v>79.5</v>
      </c>
      <c r="S140" t="s">
        <v>59</v>
      </c>
      <c r="T140" t="s">
        <v>39</v>
      </c>
      <c r="U140" t="s">
        <v>38</v>
      </c>
      <c r="X140">
        <v>2011</v>
      </c>
      <c r="Y140" t="s">
        <v>240</v>
      </c>
      <c r="Z140">
        <v>1.75</v>
      </c>
      <c r="AA140" t="s">
        <v>35</v>
      </c>
      <c r="AB140" t="s">
        <v>35</v>
      </c>
      <c r="AC140" t="s">
        <v>34</v>
      </c>
      <c r="AK140"/>
    </row>
    <row r="141" spans="1:37">
      <c r="A141">
        <f t="shared" si="2"/>
        <v>2000</v>
      </c>
      <c r="B141" s="13">
        <v>36891</v>
      </c>
      <c r="C141" s="13" t="s">
        <v>37</v>
      </c>
      <c r="D141" s="13" t="s">
        <v>24</v>
      </c>
      <c r="E141" t="s">
        <v>924</v>
      </c>
      <c r="F141" s="3">
        <v>12</v>
      </c>
      <c r="G141" s="3">
        <v>160</v>
      </c>
      <c r="H141" t="s">
        <v>35</v>
      </c>
      <c r="I141" t="s">
        <v>35</v>
      </c>
      <c r="J141" t="s">
        <v>34</v>
      </c>
      <c r="P141" t="s">
        <v>93</v>
      </c>
      <c r="Q141" t="s">
        <v>44</v>
      </c>
      <c r="R141">
        <v>51.649999618530273</v>
      </c>
      <c r="S141" t="s">
        <v>55</v>
      </c>
      <c r="T141" t="s">
        <v>39</v>
      </c>
      <c r="U141" t="s">
        <v>38</v>
      </c>
      <c r="X141">
        <v>2011</v>
      </c>
      <c r="Y141" t="s">
        <v>178</v>
      </c>
      <c r="Z141">
        <v>68</v>
      </c>
      <c r="AA141" t="s">
        <v>35</v>
      </c>
      <c r="AB141" t="s">
        <v>35</v>
      </c>
      <c r="AC141" t="s">
        <v>34</v>
      </c>
      <c r="AK141"/>
    </row>
    <row r="142" spans="1:37">
      <c r="A142">
        <f t="shared" si="2"/>
        <v>2000</v>
      </c>
      <c r="B142" s="13">
        <v>36891</v>
      </c>
      <c r="C142" s="13" t="s">
        <v>37</v>
      </c>
      <c r="D142" s="13" t="s">
        <v>25</v>
      </c>
      <c r="E142" t="s">
        <v>923</v>
      </c>
      <c r="F142" s="3">
        <v>5</v>
      </c>
      <c r="G142" s="3">
        <v>300</v>
      </c>
      <c r="H142" t="s">
        <v>35</v>
      </c>
      <c r="I142" t="s">
        <v>35</v>
      </c>
      <c r="J142" t="s">
        <v>34</v>
      </c>
      <c r="P142" t="s">
        <v>372</v>
      </c>
      <c r="Q142" t="s">
        <v>44</v>
      </c>
      <c r="R142">
        <v>18</v>
      </c>
      <c r="S142" t="s">
        <v>55</v>
      </c>
      <c r="T142" t="s">
        <v>39</v>
      </c>
      <c r="U142" t="s">
        <v>38</v>
      </c>
      <c r="X142">
        <v>2011</v>
      </c>
      <c r="Y142" t="s">
        <v>264</v>
      </c>
      <c r="Z142">
        <v>23</v>
      </c>
      <c r="AA142" t="s">
        <v>35</v>
      </c>
      <c r="AB142" t="s">
        <v>35</v>
      </c>
      <c r="AC142" t="s">
        <v>34</v>
      </c>
      <c r="AK142"/>
    </row>
    <row r="143" spans="1:37">
      <c r="A143">
        <f t="shared" si="2"/>
        <v>2000</v>
      </c>
      <c r="B143" s="13">
        <v>36891</v>
      </c>
      <c r="C143" s="13" t="s">
        <v>37</v>
      </c>
      <c r="D143" s="13" t="s">
        <v>25</v>
      </c>
      <c r="E143" t="s">
        <v>922</v>
      </c>
      <c r="F143" s="3">
        <v>9.5</v>
      </c>
      <c r="G143" s="3">
        <v>275</v>
      </c>
      <c r="H143" t="s">
        <v>35</v>
      </c>
      <c r="I143" t="s">
        <v>35</v>
      </c>
      <c r="J143" t="s">
        <v>34</v>
      </c>
      <c r="P143" t="s">
        <v>157</v>
      </c>
      <c r="Q143" t="s">
        <v>44</v>
      </c>
      <c r="R143">
        <v>70</v>
      </c>
      <c r="S143" t="s">
        <v>59</v>
      </c>
      <c r="T143" t="s">
        <v>39</v>
      </c>
      <c r="U143" t="s">
        <v>38</v>
      </c>
      <c r="X143">
        <v>2011</v>
      </c>
      <c r="Y143" t="s">
        <v>243</v>
      </c>
      <c r="Z143">
        <v>48.180000305175781</v>
      </c>
      <c r="AA143" t="s">
        <v>35</v>
      </c>
      <c r="AB143" t="s">
        <v>35</v>
      </c>
      <c r="AC143" t="s">
        <v>34</v>
      </c>
      <c r="AK143"/>
    </row>
    <row r="144" spans="1:37">
      <c r="A144">
        <f t="shared" si="2"/>
        <v>2000</v>
      </c>
      <c r="B144" s="13">
        <v>36891</v>
      </c>
      <c r="C144" s="13" t="s">
        <v>37</v>
      </c>
      <c r="D144" s="13" t="s">
        <v>25</v>
      </c>
      <c r="E144" t="s">
        <v>921</v>
      </c>
      <c r="F144" s="3">
        <v>5</v>
      </c>
      <c r="G144" s="3">
        <v>115</v>
      </c>
      <c r="H144" t="s">
        <v>35</v>
      </c>
      <c r="I144" t="s">
        <v>35</v>
      </c>
      <c r="J144" t="s">
        <v>34</v>
      </c>
      <c r="P144" t="s">
        <v>1176</v>
      </c>
      <c r="Q144" t="s">
        <v>44</v>
      </c>
      <c r="R144">
        <v>59.5</v>
      </c>
      <c r="S144" t="s">
        <v>59</v>
      </c>
      <c r="T144" t="s">
        <v>39</v>
      </c>
      <c r="U144" t="s">
        <v>38</v>
      </c>
      <c r="X144">
        <v>2011</v>
      </c>
      <c r="Y144" t="s">
        <v>228</v>
      </c>
      <c r="Z144">
        <v>27.653909683227539</v>
      </c>
      <c r="AA144" t="s">
        <v>35</v>
      </c>
      <c r="AB144" t="s">
        <v>35</v>
      </c>
      <c r="AC144" t="s">
        <v>34</v>
      </c>
      <c r="AK144"/>
    </row>
    <row r="145" spans="1:37">
      <c r="A145">
        <f t="shared" si="2"/>
        <v>2000</v>
      </c>
      <c r="B145" s="13">
        <v>36891</v>
      </c>
      <c r="C145" s="13" t="s">
        <v>37</v>
      </c>
      <c r="D145" s="13" t="s">
        <v>15</v>
      </c>
      <c r="E145" t="s">
        <v>920</v>
      </c>
      <c r="F145" s="3">
        <v>26.75</v>
      </c>
      <c r="G145" s="3">
        <v>655</v>
      </c>
      <c r="H145" t="s">
        <v>35</v>
      </c>
      <c r="I145" t="s">
        <v>35</v>
      </c>
      <c r="J145" t="s">
        <v>34</v>
      </c>
      <c r="P145" t="s">
        <v>169</v>
      </c>
      <c r="Q145" t="s">
        <v>44</v>
      </c>
      <c r="R145">
        <v>44</v>
      </c>
      <c r="S145" t="s">
        <v>168</v>
      </c>
      <c r="T145" t="s">
        <v>39</v>
      </c>
      <c r="U145" t="s">
        <v>38</v>
      </c>
      <c r="X145">
        <v>2011</v>
      </c>
      <c r="Y145" t="s">
        <v>250</v>
      </c>
      <c r="Z145">
        <v>33.929088592529297</v>
      </c>
      <c r="AA145" t="s">
        <v>35</v>
      </c>
      <c r="AB145" t="s">
        <v>35</v>
      </c>
      <c r="AC145" t="s">
        <v>34</v>
      </c>
      <c r="AK145"/>
    </row>
    <row r="146" spans="1:37">
      <c r="A146">
        <f t="shared" si="2"/>
        <v>2000</v>
      </c>
      <c r="B146" s="13">
        <v>36891</v>
      </c>
      <c r="C146" s="13" t="s">
        <v>37</v>
      </c>
      <c r="D146" s="13" t="s">
        <v>16</v>
      </c>
      <c r="E146" t="s">
        <v>919</v>
      </c>
      <c r="F146" s="3">
        <v>1.5</v>
      </c>
      <c r="G146" s="3">
        <v>380</v>
      </c>
      <c r="H146" t="s">
        <v>83</v>
      </c>
      <c r="I146" t="s">
        <v>39</v>
      </c>
      <c r="J146" t="s">
        <v>34</v>
      </c>
      <c r="P146" t="s">
        <v>181</v>
      </c>
      <c r="Q146" t="s">
        <v>44</v>
      </c>
      <c r="R146">
        <v>79.5</v>
      </c>
      <c r="S146" t="s">
        <v>59</v>
      </c>
      <c r="T146" t="s">
        <v>39</v>
      </c>
      <c r="U146" t="s">
        <v>38</v>
      </c>
      <c r="X146">
        <v>2011</v>
      </c>
      <c r="Y146" t="s">
        <v>238</v>
      </c>
      <c r="Z146">
        <v>64.659025192260742</v>
      </c>
      <c r="AA146" t="s">
        <v>35</v>
      </c>
      <c r="AB146" t="s">
        <v>35</v>
      </c>
      <c r="AC146" t="s">
        <v>34</v>
      </c>
      <c r="AK146"/>
    </row>
    <row r="147" spans="1:37">
      <c r="A147">
        <f t="shared" si="2"/>
        <v>2000</v>
      </c>
      <c r="B147" s="13">
        <v>36891</v>
      </c>
      <c r="C147" s="13" t="s">
        <v>67</v>
      </c>
      <c r="D147" s="13" t="s">
        <v>12</v>
      </c>
      <c r="E147" t="s">
        <v>918</v>
      </c>
      <c r="F147" s="3">
        <v>13.5</v>
      </c>
      <c r="G147" s="3">
        <v>250</v>
      </c>
      <c r="H147" t="s">
        <v>35</v>
      </c>
      <c r="I147" t="s">
        <v>35</v>
      </c>
      <c r="J147" t="s">
        <v>34</v>
      </c>
      <c r="P147" t="s">
        <v>272</v>
      </c>
      <c r="Q147" t="s">
        <v>44</v>
      </c>
      <c r="R147">
        <v>67</v>
      </c>
      <c r="S147" t="s">
        <v>271</v>
      </c>
      <c r="T147" t="s">
        <v>39</v>
      </c>
      <c r="U147" t="s">
        <v>38</v>
      </c>
      <c r="X147">
        <v>2011</v>
      </c>
      <c r="Y147" t="s">
        <v>237</v>
      </c>
      <c r="Z147">
        <v>22.75</v>
      </c>
      <c r="AA147" t="s">
        <v>35</v>
      </c>
      <c r="AB147" t="s">
        <v>35</v>
      </c>
      <c r="AC147" t="s">
        <v>34</v>
      </c>
      <c r="AK147"/>
    </row>
    <row r="148" spans="1:37">
      <c r="A148">
        <f t="shared" si="2"/>
        <v>2000</v>
      </c>
      <c r="B148" s="13">
        <v>36891</v>
      </c>
      <c r="C148" s="13" t="s">
        <v>67</v>
      </c>
      <c r="D148" s="13" t="s">
        <v>24</v>
      </c>
      <c r="E148" t="s">
        <v>917</v>
      </c>
      <c r="F148" s="3">
        <v>6.25</v>
      </c>
      <c r="G148" s="3">
        <v>800</v>
      </c>
      <c r="H148" t="s">
        <v>35</v>
      </c>
      <c r="I148" t="s">
        <v>35</v>
      </c>
      <c r="J148" t="s">
        <v>34</v>
      </c>
      <c r="P148" t="s">
        <v>1304</v>
      </c>
      <c r="Q148" t="s">
        <v>1200</v>
      </c>
      <c r="R148">
        <v>19.062999725341797</v>
      </c>
      <c r="S148" t="s">
        <v>43</v>
      </c>
      <c r="T148" t="s">
        <v>39</v>
      </c>
      <c r="U148" t="s">
        <v>38</v>
      </c>
      <c r="X148">
        <v>2011</v>
      </c>
      <c r="Y148" t="s">
        <v>247</v>
      </c>
      <c r="Z148">
        <v>20.25</v>
      </c>
      <c r="AA148" t="s">
        <v>35</v>
      </c>
      <c r="AB148" t="s">
        <v>35</v>
      </c>
      <c r="AC148" t="s">
        <v>34</v>
      </c>
      <c r="AK148"/>
    </row>
    <row r="149" spans="1:37">
      <c r="A149">
        <f t="shared" si="2"/>
        <v>2001</v>
      </c>
      <c r="B149" s="13">
        <v>36922</v>
      </c>
      <c r="C149" s="13" t="s">
        <v>44</v>
      </c>
      <c r="D149" s="13" t="s">
        <v>17</v>
      </c>
      <c r="E149" t="s">
        <v>908</v>
      </c>
      <c r="F149" s="3">
        <v>85</v>
      </c>
      <c r="G149" s="3">
        <v>140</v>
      </c>
      <c r="H149" t="s">
        <v>35</v>
      </c>
      <c r="I149" t="s">
        <v>35</v>
      </c>
      <c r="J149" t="s">
        <v>34</v>
      </c>
      <c r="Q149" t="s">
        <v>37</v>
      </c>
      <c r="R149">
        <v>68.533332824707031</v>
      </c>
      <c r="S149" t="s">
        <v>40</v>
      </c>
      <c r="T149" t="s">
        <v>39</v>
      </c>
      <c r="U149" t="s">
        <v>38</v>
      </c>
      <c r="X149">
        <v>2011</v>
      </c>
      <c r="Y149" t="s">
        <v>246</v>
      </c>
      <c r="Z149">
        <v>0.58923780918121338</v>
      </c>
      <c r="AA149" t="s">
        <v>35</v>
      </c>
      <c r="AB149" t="s">
        <v>35</v>
      </c>
      <c r="AC149" t="s">
        <v>34</v>
      </c>
      <c r="AK149"/>
    </row>
    <row r="150" spans="1:37">
      <c r="A150">
        <f t="shared" si="2"/>
        <v>2001</v>
      </c>
      <c r="B150" s="13">
        <v>36922</v>
      </c>
      <c r="C150" s="13" t="s">
        <v>44</v>
      </c>
      <c r="D150" s="13" t="s">
        <v>18</v>
      </c>
      <c r="E150" t="s">
        <v>907</v>
      </c>
      <c r="F150" s="3">
        <v>86.728333791097</v>
      </c>
      <c r="G150" s="3">
        <v>1155.7800064086914</v>
      </c>
      <c r="H150" t="s">
        <v>35</v>
      </c>
      <c r="I150" t="s">
        <v>35</v>
      </c>
      <c r="J150" t="s">
        <v>34</v>
      </c>
      <c r="P150" t="s">
        <v>1275</v>
      </c>
      <c r="Q150" t="s">
        <v>1192</v>
      </c>
      <c r="R150">
        <v>83.169998168945313</v>
      </c>
      <c r="S150" t="s">
        <v>40</v>
      </c>
      <c r="T150" t="s">
        <v>39</v>
      </c>
      <c r="U150" t="s">
        <v>38</v>
      </c>
      <c r="X150">
        <v>2011</v>
      </c>
      <c r="Y150" t="s">
        <v>261</v>
      </c>
      <c r="Z150">
        <v>15.5</v>
      </c>
      <c r="AA150" t="s">
        <v>35</v>
      </c>
      <c r="AB150" t="s">
        <v>35</v>
      </c>
      <c r="AC150" t="s">
        <v>34</v>
      </c>
      <c r="AK150"/>
    </row>
    <row r="151" spans="1:37">
      <c r="A151">
        <f t="shared" si="2"/>
        <v>2001</v>
      </c>
      <c r="B151" s="13">
        <v>36922</v>
      </c>
      <c r="C151" s="13" t="s">
        <v>37</v>
      </c>
      <c r="D151" s="13" t="s">
        <v>10</v>
      </c>
      <c r="E151" t="s">
        <v>916</v>
      </c>
      <c r="F151" s="3">
        <v>30</v>
      </c>
      <c r="G151" s="3">
        <v>130</v>
      </c>
      <c r="H151" t="s">
        <v>35</v>
      </c>
      <c r="I151" t="s">
        <v>35</v>
      </c>
      <c r="J151" t="s">
        <v>34</v>
      </c>
      <c r="P151" t="s">
        <v>113</v>
      </c>
      <c r="Q151" t="s">
        <v>37</v>
      </c>
      <c r="R151">
        <v>77.711997985839844</v>
      </c>
      <c r="S151" t="s">
        <v>40</v>
      </c>
      <c r="T151" t="s">
        <v>39</v>
      </c>
      <c r="U151" t="s">
        <v>38</v>
      </c>
      <c r="X151">
        <v>2011</v>
      </c>
      <c r="Y151" t="s">
        <v>236</v>
      </c>
      <c r="Z151">
        <v>60.565643310546875</v>
      </c>
      <c r="AA151" t="s">
        <v>35</v>
      </c>
      <c r="AB151" t="s">
        <v>35</v>
      </c>
      <c r="AC151" t="s">
        <v>34</v>
      </c>
      <c r="AK151"/>
    </row>
    <row r="152" spans="1:37">
      <c r="A152">
        <f t="shared" si="2"/>
        <v>2001</v>
      </c>
      <c r="B152" s="13">
        <v>36922</v>
      </c>
      <c r="C152" s="13" t="s">
        <v>37</v>
      </c>
      <c r="D152" s="13" t="s">
        <v>12</v>
      </c>
      <c r="E152" t="s">
        <v>915</v>
      </c>
      <c r="F152" s="3">
        <v>14</v>
      </c>
      <c r="G152" s="3">
        <v>115</v>
      </c>
      <c r="H152" t="s">
        <v>35</v>
      </c>
      <c r="I152" t="s">
        <v>35</v>
      </c>
      <c r="J152" t="s">
        <v>34</v>
      </c>
      <c r="P152" t="s">
        <v>41</v>
      </c>
      <c r="Q152" t="s">
        <v>37</v>
      </c>
      <c r="R152">
        <v>41.182998657226563</v>
      </c>
      <c r="S152" t="s">
        <v>40</v>
      </c>
      <c r="T152" t="s">
        <v>39</v>
      </c>
      <c r="U152" t="s">
        <v>38</v>
      </c>
      <c r="X152">
        <v>2011</v>
      </c>
      <c r="Y152" t="s">
        <v>265</v>
      </c>
      <c r="Z152">
        <v>22</v>
      </c>
      <c r="AA152" t="s">
        <v>35</v>
      </c>
      <c r="AB152" t="s">
        <v>35</v>
      </c>
      <c r="AC152" t="s">
        <v>34</v>
      </c>
      <c r="AK152"/>
    </row>
    <row r="153" spans="1:37">
      <c r="A153">
        <f t="shared" si="2"/>
        <v>2001</v>
      </c>
      <c r="B153" s="13">
        <v>36922</v>
      </c>
      <c r="C153" s="13" t="s">
        <v>37</v>
      </c>
      <c r="D153" s="13" t="s">
        <v>12</v>
      </c>
      <c r="E153" t="s">
        <v>914</v>
      </c>
      <c r="F153" s="3">
        <v>47</v>
      </c>
      <c r="G153" s="3">
        <v>775</v>
      </c>
      <c r="H153" t="s">
        <v>35</v>
      </c>
      <c r="I153" t="s">
        <v>35</v>
      </c>
      <c r="J153" t="s">
        <v>34</v>
      </c>
      <c r="P153" t="s">
        <v>1237</v>
      </c>
      <c r="Q153" t="s">
        <v>1192</v>
      </c>
      <c r="R153">
        <v>73.620750427246094</v>
      </c>
      <c r="S153" t="s">
        <v>40</v>
      </c>
      <c r="T153" t="s">
        <v>39</v>
      </c>
      <c r="U153" t="s">
        <v>38</v>
      </c>
      <c r="X153">
        <v>2012</v>
      </c>
      <c r="Y153" t="s">
        <v>179</v>
      </c>
      <c r="Z153">
        <v>27.5</v>
      </c>
      <c r="AA153" t="s">
        <v>75</v>
      </c>
      <c r="AB153" t="s">
        <v>62</v>
      </c>
      <c r="AC153" t="s">
        <v>38</v>
      </c>
      <c r="AK153"/>
    </row>
    <row r="154" spans="1:37">
      <c r="A154">
        <f t="shared" si="2"/>
        <v>2001</v>
      </c>
      <c r="B154" s="13">
        <v>36922</v>
      </c>
      <c r="C154" s="13" t="s">
        <v>37</v>
      </c>
      <c r="D154" s="13" t="s">
        <v>24</v>
      </c>
      <c r="E154" t="s">
        <v>913</v>
      </c>
      <c r="F154" s="3">
        <v>19.5</v>
      </c>
      <c r="G154" s="3">
        <v>103.45999908447266</v>
      </c>
      <c r="H154" t="s">
        <v>35</v>
      </c>
      <c r="I154" t="s">
        <v>35</v>
      </c>
      <c r="J154" t="s">
        <v>34</v>
      </c>
      <c r="P154" t="s">
        <v>1177</v>
      </c>
      <c r="Q154" t="s">
        <v>37</v>
      </c>
      <c r="R154">
        <v>3.2000000476837158</v>
      </c>
      <c r="S154" t="s">
        <v>55</v>
      </c>
      <c r="T154" t="s">
        <v>39</v>
      </c>
      <c r="U154" t="s">
        <v>38</v>
      </c>
      <c r="X154">
        <v>2012</v>
      </c>
      <c r="Y154" t="s">
        <v>221</v>
      </c>
      <c r="Z154">
        <v>40.75</v>
      </c>
      <c r="AA154" t="s">
        <v>219</v>
      </c>
      <c r="AB154" t="s">
        <v>39</v>
      </c>
      <c r="AC154" t="s">
        <v>34</v>
      </c>
      <c r="AK154"/>
    </row>
    <row r="155" spans="1:37">
      <c r="A155">
        <f t="shared" si="2"/>
        <v>2001</v>
      </c>
      <c r="B155" s="13">
        <v>36922</v>
      </c>
      <c r="C155" s="13" t="s">
        <v>37</v>
      </c>
      <c r="D155" s="13" t="s">
        <v>25</v>
      </c>
      <c r="E155" s="35" t="s">
        <v>912</v>
      </c>
      <c r="F155" s="3">
        <v>10</v>
      </c>
      <c r="G155" s="3">
        <v>150</v>
      </c>
      <c r="H155" t="s">
        <v>35</v>
      </c>
      <c r="I155" t="s">
        <v>35</v>
      </c>
      <c r="J155" t="s">
        <v>34</v>
      </c>
      <c r="P155" t="s">
        <v>295</v>
      </c>
      <c r="Q155" t="s">
        <v>37</v>
      </c>
      <c r="R155">
        <v>64.75</v>
      </c>
      <c r="S155" t="s">
        <v>55</v>
      </c>
      <c r="T155" t="s">
        <v>39</v>
      </c>
      <c r="U155" t="s">
        <v>38</v>
      </c>
      <c r="X155">
        <v>2012</v>
      </c>
      <c r="Y155" t="s">
        <v>220</v>
      </c>
      <c r="Z155">
        <v>37</v>
      </c>
      <c r="AA155" t="s">
        <v>219</v>
      </c>
      <c r="AB155" t="s">
        <v>39</v>
      </c>
      <c r="AC155" t="s">
        <v>34</v>
      </c>
      <c r="AK155"/>
    </row>
    <row r="156" spans="1:37">
      <c r="A156">
        <f t="shared" si="2"/>
        <v>2001</v>
      </c>
      <c r="B156" s="13">
        <v>36922</v>
      </c>
      <c r="C156" s="13" t="s">
        <v>37</v>
      </c>
      <c r="D156" s="13" t="s">
        <v>21</v>
      </c>
      <c r="E156" t="s">
        <v>911</v>
      </c>
      <c r="F156" s="3">
        <v>16</v>
      </c>
      <c r="G156" s="3">
        <v>400</v>
      </c>
      <c r="H156" t="s">
        <v>35</v>
      </c>
      <c r="I156" t="s">
        <v>35</v>
      </c>
      <c r="J156" t="s">
        <v>34</v>
      </c>
      <c r="P156" t="s">
        <v>1172</v>
      </c>
      <c r="Q156" t="s">
        <v>37</v>
      </c>
      <c r="R156">
        <v>9.25</v>
      </c>
      <c r="S156" t="s">
        <v>40</v>
      </c>
      <c r="T156" t="s">
        <v>39</v>
      </c>
      <c r="U156" t="s">
        <v>38</v>
      </c>
      <c r="X156">
        <v>2012</v>
      </c>
      <c r="Y156" t="s">
        <v>199</v>
      </c>
      <c r="Z156">
        <v>13.433000087738037</v>
      </c>
      <c r="AA156" t="s">
        <v>53</v>
      </c>
      <c r="AB156" t="s">
        <v>47</v>
      </c>
      <c r="AC156" t="s">
        <v>38</v>
      </c>
      <c r="AK156"/>
    </row>
    <row r="157" spans="1:37">
      <c r="A157">
        <f t="shared" si="2"/>
        <v>2001</v>
      </c>
      <c r="B157" s="13">
        <v>36922</v>
      </c>
      <c r="C157" s="13" t="s">
        <v>37</v>
      </c>
      <c r="D157" s="13" t="s">
        <v>16</v>
      </c>
      <c r="E157" t="s">
        <v>910</v>
      </c>
      <c r="F157" s="3">
        <v>8</v>
      </c>
      <c r="G157" s="3">
        <v>1450</v>
      </c>
      <c r="H157" t="s">
        <v>35</v>
      </c>
      <c r="I157" t="s">
        <v>35</v>
      </c>
      <c r="J157" t="s">
        <v>34</v>
      </c>
      <c r="P157" t="s">
        <v>131</v>
      </c>
      <c r="Q157" t="s">
        <v>44</v>
      </c>
      <c r="R157">
        <v>72.318000793457031</v>
      </c>
      <c r="S157" t="s">
        <v>48</v>
      </c>
      <c r="T157" t="s">
        <v>47</v>
      </c>
      <c r="U157" t="s">
        <v>38</v>
      </c>
      <c r="X157">
        <v>2012</v>
      </c>
      <c r="Y157" t="s">
        <v>214</v>
      </c>
      <c r="Z157">
        <v>56.5</v>
      </c>
      <c r="AA157" t="s">
        <v>53</v>
      </c>
      <c r="AB157" t="s">
        <v>47</v>
      </c>
      <c r="AC157" t="s">
        <v>38</v>
      </c>
      <c r="AK157"/>
    </row>
    <row r="158" spans="1:37">
      <c r="A158">
        <f t="shared" si="2"/>
        <v>2001</v>
      </c>
      <c r="B158" s="13">
        <v>36922</v>
      </c>
      <c r="C158" s="13" t="s">
        <v>37</v>
      </c>
      <c r="D158" s="13" t="s">
        <v>16</v>
      </c>
      <c r="E158" t="s">
        <v>909</v>
      </c>
      <c r="F158" s="3">
        <v>41.5</v>
      </c>
      <c r="G158" s="3">
        <v>125</v>
      </c>
      <c r="H158" t="s">
        <v>35</v>
      </c>
      <c r="I158" t="s">
        <v>35</v>
      </c>
      <c r="J158" t="s">
        <v>34</v>
      </c>
      <c r="P158" t="s">
        <v>95</v>
      </c>
      <c r="Q158" t="s">
        <v>44</v>
      </c>
      <c r="R158">
        <v>22.5</v>
      </c>
      <c r="S158" t="s">
        <v>53</v>
      </c>
      <c r="T158" t="s">
        <v>47</v>
      </c>
      <c r="U158" t="s">
        <v>38</v>
      </c>
      <c r="X158">
        <v>2012</v>
      </c>
      <c r="Y158" t="s">
        <v>196</v>
      </c>
      <c r="Z158">
        <v>25</v>
      </c>
      <c r="AA158" t="s">
        <v>53</v>
      </c>
      <c r="AB158" t="s">
        <v>47</v>
      </c>
      <c r="AC158" t="s">
        <v>38</v>
      </c>
      <c r="AK158"/>
    </row>
    <row r="159" spans="1:37">
      <c r="A159">
        <f t="shared" si="2"/>
        <v>2001</v>
      </c>
      <c r="B159" s="13">
        <v>36922</v>
      </c>
      <c r="C159" s="13" t="s">
        <v>37</v>
      </c>
      <c r="D159" s="13" t="s">
        <v>17</v>
      </c>
      <c r="E159" t="s">
        <v>908</v>
      </c>
      <c r="F159" s="3">
        <v>15</v>
      </c>
      <c r="G159" s="3">
        <v>2</v>
      </c>
      <c r="H159" t="s">
        <v>35</v>
      </c>
      <c r="I159" t="s">
        <v>35</v>
      </c>
      <c r="J159" t="s">
        <v>34</v>
      </c>
      <c r="P159" t="s">
        <v>167</v>
      </c>
      <c r="Q159" t="s">
        <v>44</v>
      </c>
      <c r="R159">
        <v>71</v>
      </c>
      <c r="S159" t="s">
        <v>50</v>
      </c>
      <c r="T159" t="s">
        <v>47</v>
      </c>
      <c r="U159" t="s">
        <v>38</v>
      </c>
      <c r="X159">
        <v>2012</v>
      </c>
      <c r="Z159">
        <v>74</v>
      </c>
      <c r="AA159" t="s">
        <v>35</v>
      </c>
      <c r="AB159" t="s">
        <v>35</v>
      </c>
      <c r="AC159" t="s">
        <v>34</v>
      </c>
      <c r="AK159"/>
    </row>
    <row r="160" spans="1:37">
      <c r="A160">
        <f t="shared" si="2"/>
        <v>2001</v>
      </c>
      <c r="B160" s="13">
        <v>36922</v>
      </c>
      <c r="C160" s="13" t="s">
        <v>37</v>
      </c>
      <c r="D160" s="13" t="s">
        <v>18</v>
      </c>
      <c r="E160" t="s">
        <v>907</v>
      </c>
      <c r="F160" s="3">
        <v>72.25</v>
      </c>
      <c r="G160" s="3">
        <v>2123</v>
      </c>
      <c r="H160" t="s">
        <v>35</v>
      </c>
      <c r="I160" t="s">
        <v>35</v>
      </c>
      <c r="J160" t="s">
        <v>34</v>
      </c>
      <c r="P160" t="s">
        <v>105</v>
      </c>
      <c r="Q160" t="s">
        <v>44</v>
      </c>
      <c r="R160">
        <v>57.5</v>
      </c>
      <c r="S160" t="s">
        <v>53</v>
      </c>
      <c r="T160" t="s">
        <v>47</v>
      </c>
      <c r="U160" t="s">
        <v>38</v>
      </c>
      <c r="X160">
        <v>2012</v>
      </c>
      <c r="Y160" t="s">
        <v>216</v>
      </c>
      <c r="Z160">
        <v>21.5</v>
      </c>
      <c r="AA160" t="s">
        <v>35</v>
      </c>
      <c r="AB160" t="s">
        <v>35</v>
      </c>
      <c r="AC160" t="s">
        <v>34</v>
      </c>
      <c r="AK160"/>
    </row>
    <row r="161" spans="1:37">
      <c r="A161">
        <f t="shared" si="2"/>
        <v>2001</v>
      </c>
      <c r="B161" s="13">
        <v>36922</v>
      </c>
      <c r="C161" s="13" t="s">
        <v>67</v>
      </c>
      <c r="D161" s="13" t="s">
        <v>12</v>
      </c>
      <c r="E161" t="s">
        <v>906</v>
      </c>
      <c r="F161" s="3">
        <v>23</v>
      </c>
      <c r="G161" s="3">
        <v>200</v>
      </c>
      <c r="H161" t="s">
        <v>35</v>
      </c>
      <c r="I161" t="s">
        <v>35</v>
      </c>
      <c r="J161" t="s">
        <v>34</v>
      </c>
      <c r="P161" t="s">
        <v>54</v>
      </c>
      <c r="Q161" t="s">
        <v>44</v>
      </c>
      <c r="R161">
        <v>50</v>
      </c>
      <c r="S161" t="s">
        <v>53</v>
      </c>
      <c r="T161" t="s">
        <v>47</v>
      </c>
      <c r="U161" t="s">
        <v>38</v>
      </c>
      <c r="X161">
        <v>2012</v>
      </c>
      <c r="Y161" t="s">
        <v>218</v>
      </c>
      <c r="Z161">
        <v>28.893966674804688</v>
      </c>
      <c r="AA161" t="s">
        <v>35</v>
      </c>
      <c r="AB161" t="s">
        <v>35</v>
      </c>
      <c r="AC161" t="s">
        <v>34</v>
      </c>
      <c r="AK161"/>
    </row>
    <row r="162" spans="1:37">
      <c r="A162">
        <f t="shared" si="2"/>
        <v>2001</v>
      </c>
      <c r="B162" s="13">
        <v>36950</v>
      </c>
      <c r="C162" s="13" t="s">
        <v>44</v>
      </c>
      <c r="D162" s="13" t="s">
        <v>11</v>
      </c>
      <c r="E162" t="s">
        <v>905</v>
      </c>
      <c r="F162" s="3">
        <v>59.75</v>
      </c>
      <c r="G162" s="3">
        <v>770</v>
      </c>
      <c r="H162" t="s">
        <v>35</v>
      </c>
      <c r="I162" t="s">
        <v>35</v>
      </c>
      <c r="J162" t="s">
        <v>34</v>
      </c>
      <c r="Q162" t="s">
        <v>1192</v>
      </c>
      <c r="R162">
        <v>35.361249446868896</v>
      </c>
      <c r="S162" t="s">
        <v>53</v>
      </c>
      <c r="T162" t="s">
        <v>47</v>
      </c>
      <c r="U162" t="s">
        <v>38</v>
      </c>
      <c r="X162">
        <v>2012</v>
      </c>
      <c r="Y162" t="s">
        <v>194</v>
      </c>
      <c r="Z162">
        <v>47.61854782104492</v>
      </c>
      <c r="AA162" t="s">
        <v>35</v>
      </c>
      <c r="AB162" t="s">
        <v>35</v>
      </c>
      <c r="AC162" t="s">
        <v>34</v>
      </c>
      <c r="AK162"/>
    </row>
    <row r="163" spans="1:37">
      <c r="A163">
        <f t="shared" si="2"/>
        <v>2001</v>
      </c>
      <c r="B163" s="13">
        <v>36950</v>
      </c>
      <c r="C163" s="13" t="s">
        <v>37</v>
      </c>
      <c r="D163" s="13" t="s">
        <v>19</v>
      </c>
      <c r="E163" t="s">
        <v>904</v>
      </c>
      <c r="F163" s="3">
        <v>83.174117593204272</v>
      </c>
      <c r="G163" s="3">
        <v>3725</v>
      </c>
      <c r="H163" t="s">
        <v>35</v>
      </c>
      <c r="I163" t="s">
        <v>35</v>
      </c>
      <c r="J163" t="s">
        <v>34</v>
      </c>
      <c r="Q163" t="s">
        <v>37</v>
      </c>
      <c r="R163">
        <v>37.844332377115883</v>
      </c>
      <c r="S163" t="s">
        <v>50</v>
      </c>
      <c r="T163" t="s">
        <v>47</v>
      </c>
      <c r="U163" t="s">
        <v>38</v>
      </c>
      <c r="X163">
        <v>2012</v>
      </c>
      <c r="Y163" t="s">
        <v>193</v>
      </c>
      <c r="Z163">
        <v>74.230003356933594</v>
      </c>
      <c r="AA163" t="s">
        <v>35</v>
      </c>
      <c r="AB163" t="s">
        <v>35</v>
      </c>
      <c r="AC163" t="s">
        <v>34</v>
      </c>
      <c r="AK163"/>
    </row>
    <row r="164" spans="1:37">
      <c r="A164">
        <f t="shared" si="2"/>
        <v>2001</v>
      </c>
      <c r="B164" s="13">
        <v>36950</v>
      </c>
      <c r="C164" s="13" t="s">
        <v>37</v>
      </c>
      <c r="D164" s="13" t="s">
        <v>19</v>
      </c>
      <c r="E164" t="s">
        <v>903</v>
      </c>
      <c r="F164" s="3">
        <v>83.133331298828125</v>
      </c>
      <c r="G164" s="3">
        <v>400</v>
      </c>
      <c r="H164" t="s">
        <v>35</v>
      </c>
      <c r="I164" t="s">
        <v>35</v>
      </c>
      <c r="J164" t="s">
        <v>34</v>
      </c>
      <c r="P164" t="s">
        <v>146</v>
      </c>
      <c r="Q164" t="s">
        <v>37</v>
      </c>
      <c r="R164">
        <v>11</v>
      </c>
      <c r="S164" t="s">
        <v>53</v>
      </c>
      <c r="T164" t="s">
        <v>47</v>
      </c>
      <c r="U164" t="s">
        <v>38</v>
      </c>
      <c r="X164">
        <v>2012</v>
      </c>
      <c r="Y164" t="s">
        <v>215</v>
      </c>
      <c r="Z164">
        <v>29.307954788208008</v>
      </c>
      <c r="AA164" t="s">
        <v>35</v>
      </c>
      <c r="AB164" t="s">
        <v>35</v>
      </c>
      <c r="AC164" t="s">
        <v>34</v>
      </c>
      <c r="AK164"/>
    </row>
    <row r="165" spans="1:37">
      <c r="A165">
        <f t="shared" si="2"/>
        <v>2001</v>
      </c>
      <c r="B165" s="13">
        <v>36950</v>
      </c>
      <c r="C165" s="13" t="s">
        <v>37</v>
      </c>
      <c r="D165" s="13" t="s">
        <v>19</v>
      </c>
      <c r="E165" t="s">
        <v>902</v>
      </c>
      <c r="F165" s="3">
        <v>85</v>
      </c>
      <c r="G165" s="3">
        <v>100</v>
      </c>
      <c r="H165" t="s">
        <v>35</v>
      </c>
      <c r="I165" t="s">
        <v>35</v>
      </c>
      <c r="J165" t="s">
        <v>34</v>
      </c>
      <c r="P165" t="s">
        <v>49</v>
      </c>
      <c r="Q165" t="s">
        <v>37</v>
      </c>
      <c r="R165">
        <v>37.299999237060547</v>
      </c>
      <c r="S165" t="s">
        <v>48</v>
      </c>
      <c r="T165" t="s">
        <v>47</v>
      </c>
      <c r="U165" t="s">
        <v>38</v>
      </c>
      <c r="X165">
        <v>2012</v>
      </c>
      <c r="Y165" t="s">
        <v>207</v>
      </c>
      <c r="Z165">
        <v>16.487581729888916</v>
      </c>
      <c r="AA165" t="s">
        <v>35</v>
      </c>
      <c r="AB165" t="s">
        <v>35</v>
      </c>
      <c r="AC165" t="s">
        <v>34</v>
      </c>
      <c r="AK165"/>
    </row>
    <row r="166" spans="1:37">
      <c r="A166">
        <f t="shared" si="2"/>
        <v>2001</v>
      </c>
      <c r="B166" s="13">
        <v>36950</v>
      </c>
      <c r="C166" s="13" t="s">
        <v>37</v>
      </c>
      <c r="D166" s="13" t="s">
        <v>25</v>
      </c>
      <c r="E166" t="s">
        <v>901</v>
      </c>
      <c r="F166" s="3">
        <v>1</v>
      </c>
      <c r="G166" s="3">
        <v>250</v>
      </c>
      <c r="H166" t="s">
        <v>35</v>
      </c>
      <c r="I166" t="s">
        <v>35</v>
      </c>
      <c r="J166" t="s">
        <v>34</v>
      </c>
      <c r="P166" t="s">
        <v>156</v>
      </c>
      <c r="Q166" t="s">
        <v>37</v>
      </c>
      <c r="R166">
        <v>77</v>
      </c>
      <c r="S166" t="s">
        <v>50</v>
      </c>
      <c r="T166" t="s">
        <v>47</v>
      </c>
      <c r="U166" t="s">
        <v>38</v>
      </c>
      <c r="X166">
        <v>2012</v>
      </c>
      <c r="Y166" t="s">
        <v>203</v>
      </c>
      <c r="Z166">
        <v>55.25</v>
      </c>
      <c r="AA166" t="s">
        <v>35</v>
      </c>
      <c r="AB166" t="s">
        <v>35</v>
      </c>
      <c r="AC166" t="s">
        <v>34</v>
      </c>
      <c r="AK166"/>
    </row>
    <row r="167" spans="1:37">
      <c r="A167">
        <f t="shared" si="2"/>
        <v>2001</v>
      </c>
      <c r="B167" s="13">
        <v>36950</v>
      </c>
      <c r="C167" s="13" t="s">
        <v>67</v>
      </c>
      <c r="D167" s="13" t="s">
        <v>11</v>
      </c>
      <c r="E167" t="s">
        <v>900</v>
      </c>
      <c r="F167" s="3">
        <v>28</v>
      </c>
      <c r="G167" s="3">
        <v>115</v>
      </c>
      <c r="H167" t="s">
        <v>35</v>
      </c>
      <c r="I167" t="s">
        <v>35</v>
      </c>
      <c r="J167" t="s">
        <v>34</v>
      </c>
      <c r="P167" t="s">
        <v>199</v>
      </c>
      <c r="Q167" t="s">
        <v>37</v>
      </c>
      <c r="R167">
        <v>13.433000087738037</v>
      </c>
      <c r="S167" t="s">
        <v>53</v>
      </c>
      <c r="T167" t="s">
        <v>47</v>
      </c>
      <c r="U167" t="s">
        <v>38</v>
      </c>
      <c r="X167">
        <v>2012</v>
      </c>
      <c r="Y167" t="s">
        <v>141</v>
      </c>
      <c r="Z167">
        <v>44.687999725341797</v>
      </c>
      <c r="AA167" t="s">
        <v>35</v>
      </c>
      <c r="AB167" t="s">
        <v>35</v>
      </c>
      <c r="AC167" t="s">
        <v>34</v>
      </c>
      <c r="AK167"/>
    </row>
    <row r="168" spans="1:37">
      <c r="A168">
        <f t="shared" si="2"/>
        <v>2001</v>
      </c>
      <c r="B168" s="13">
        <v>36950</v>
      </c>
      <c r="C168" s="13" t="s">
        <v>67</v>
      </c>
      <c r="D168" s="13" t="s">
        <v>24</v>
      </c>
      <c r="E168" t="s">
        <v>899</v>
      </c>
      <c r="F168" s="3">
        <v>10</v>
      </c>
      <c r="G168" s="3">
        <v>300</v>
      </c>
      <c r="H168" t="s">
        <v>35</v>
      </c>
      <c r="I168" t="s">
        <v>35</v>
      </c>
      <c r="J168" t="s">
        <v>34</v>
      </c>
      <c r="P168" t="s">
        <v>1249</v>
      </c>
      <c r="Q168" t="s">
        <v>1192</v>
      </c>
      <c r="R168">
        <v>19.75</v>
      </c>
      <c r="S168" t="s">
        <v>53</v>
      </c>
      <c r="T168" t="s">
        <v>47</v>
      </c>
      <c r="U168" t="s">
        <v>38</v>
      </c>
      <c r="X168">
        <v>2012</v>
      </c>
      <c r="Y168" t="s">
        <v>197</v>
      </c>
      <c r="Z168">
        <v>36.988740285237633</v>
      </c>
      <c r="AA168" t="s">
        <v>35</v>
      </c>
      <c r="AB168" t="s">
        <v>35</v>
      </c>
      <c r="AC168" t="s">
        <v>34</v>
      </c>
      <c r="AK168"/>
    </row>
    <row r="169" spans="1:37">
      <c r="A169">
        <f t="shared" si="2"/>
        <v>2001</v>
      </c>
      <c r="B169" s="13">
        <v>36981</v>
      </c>
      <c r="C169" s="13" t="s">
        <v>44</v>
      </c>
      <c r="D169" s="13" t="s">
        <v>19</v>
      </c>
      <c r="E169" t="s">
        <v>898</v>
      </c>
      <c r="F169" s="3">
        <v>20</v>
      </c>
      <c r="G169" s="3">
        <v>450</v>
      </c>
      <c r="H169" t="s">
        <v>897</v>
      </c>
      <c r="I169" t="s">
        <v>62</v>
      </c>
      <c r="J169" t="s">
        <v>38</v>
      </c>
      <c r="P169" t="s">
        <v>1211</v>
      </c>
      <c r="Q169" t="s">
        <v>1192</v>
      </c>
      <c r="R169">
        <v>77.5</v>
      </c>
      <c r="S169" t="s">
        <v>1212</v>
      </c>
      <c r="T169" t="s">
        <v>47</v>
      </c>
      <c r="U169" t="s">
        <v>38</v>
      </c>
      <c r="X169">
        <v>2012</v>
      </c>
      <c r="Y169" t="s">
        <v>202</v>
      </c>
      <c r="Z169">
        <v>46.263412475585938</v>
      </c>
      <c r="AA169" t="s">
        <v>35</v>
      </c>
      <c r="AB169" t="s">
        <v>35</v>
      </c>
      <c r="AC169" t="s">
        <v>34</v>
      </c>
      <c r="AK169"/>
    </row>
    <row r="170" spans="1:37">
      <c r="A170">
        <f t="shared" si="2"/>
        <v>2001</v>
      </c>
      <c r="B170" s="13">
        <v>36981</v>
      </c>
      <c r="C170" s="13" t="s">
        <v>44</v>
      </c>
      <c r="D170" s="13" t="s">
        <v>25</v>
      </c>
      <c r="E170" t="s">
        <v>896</v>
      </c>
      <c r="F170" s="3">
        <v>19</v>
      </c>
      <c r="G170" s="3">
        <v>225</v>
      </c>
      <c r="H170" t="s">
        <v>151</v>
      </c>
      <c r="I170" t="s">
        <v>62</v>
      </c>
      <c r="J170" t="s">
        <v>34</v>
      </c>
      <c r="P170" t="s">
        <v>214</v>
      </c>
      <c r="Q170" t="s">
        <v>37</v>
      </c>
      <c r="R170">
        <v>56.5</v>
      </c>
      <c r="S170" t="s">
        <v>53</v>
      </c>
      <c r="T170" t="s">
        <v>47</v>
      </c>
      <c r="U170" t="s">
        <v>38</v>
      </c>
      <c r="X170">
        <v>2012</v>
      </c>
      <c r="Y170" t="s">
        <v>208</v>
      </c>
      <c r="Z170">
        <v>55.75</v>
      </c>
      <c r="AA170" t="s">
        <v>35</v>
      </c>
      <c r="AB170" t="s">
        <v>35</v>
      </c>
      <c r="AC170" t="s">
        <v>34</v>
      </c>
      <c r="AK170"/>
    </row>
    <row r="171" spans="1:37">
      <c r="A171">
        <f t="shared" si="2"/>
        <v>2001</v>
      </c>
      <c r="B171" s="13">
        <v>36981</v>
      </c>
      <c r="C171" s="13" t="s">
        <v>37</v>
      </c>
      <c r="D171" s="13" t="s">
        <v>10</v>
      </c>
      <c r="E171" t="s">
        <v>895</v>
      </c>
      <c r="F171" s="3">
        <v>0.75</v>
      </c>
      <c r="G171" s="3">
        <v>174</v>
      </c>
      <c r="H171" t="s">
        <v>35</v>
      </c>
      <c r="I171" t="s">
        <v>35</v>
      </c>
      <c r="J171" t="s">
        <v>34</v>
      </c>
      <c r="P171" t="s">
        <v>84</v>
      </c>
      <c r="Q171" t="s">
        <v>37</v>
      </c>
      <c r="R171">
        <v>44.299999237060547</v>
      </c>
      <c r="S171" t="s">
        <v>53</v>
      </c>
      <c r="T171" t="s">
        <v>47</v>
      </c>
      <c r="U171" t="s">
        <v>38</v>
      </c>
      <c r="X171">
        <v>2012</v>
      </c>
      <c r="Y171" t="s">
        <v>217</v>
      </c>
      <c r="Z171">
        <v>51</v>
      </c>
      <c r="AA171" t="s">
        <v>35</v>
      </c>
      <c r="AB171" t="s">
        <v>35</v>
      </c>
      <c r="AC171" t="s">
        <v>34</v>
      </c>
      <c r="AK171"/>
    </row>
    <row r="172" spans="1:37">
      <c r="A172">
        <f t="shared" si="2"/>
        <v>2001</v>
      </c>
      <c r="B172" s="13">
        <v>36981</v>
      </c>
      <c r="C172" s="13" t="s">
        <v>37</v>
      </c>
      <c r="D172" s="13" t="s">
        <v>19</v>
      </c>
      <c r="E172" t="s">
        <v>894</v>
      </c>
      <c r="F172" s="3">
        <v>20</v>
      </c>
      <c r="G172" s="3">
        <v>600</v>
      </c>
      <c r="H172" t="s">
        <v>75</v>
      </c>
      <c r="I172" t="s">
        <v>62</v>
      </c>
      <c r="J172" t="s">
        <v>38</v>
      </c>
      <c r="P172" t="s">
        <v>166</v>
      </c>
      <c r="Q172" t="s">
        <v>37</v>
      </c>
      <c r="R172">
        <v>34.474998474121094</v>
      </c>
      <c r="S172" t="s">
        <v>50</v>
      </c>
      <c r="T172" t="s">
        <v>47</v>
      </c>
      <c r="U172" t="s">
        <v>38</v>
      </c>
      <c r="X172">
        <v>2012</v>
      </c>
      <c r="Y172" t="s">
        <v>205</v>
      </c>
      <c r="Z172">
        <v>21.633066177368164</v>
      </c>
      <c r="AA172" t="s">
        <v>35</v>
      </c>
      <c r="AB172" t="s">
        <v>35</v>
      </c>
      <c r="AC172" t="s">
        <v>34</v>
      </c>
      <c r="AK172"/>
    </row>
    <row r="173" spans="1:37">
      <c r="A173">
        <f t="shared" si="2"/>
        <v>2001</v>
      </c>
      <c r="B173" s="13">
        <v>36981</v>
      </c>
      <c r="C173" s="13" t="s">
        <v>37</v>
      </c>
      <c r="D173" s="13" t="s">
        <v>19</v>
      </c>
      <c r="E173" t="s">
        <v>893</v>
      </c>
      <c r="F173" s="3">
        <v>14</v>
      </c>
      <c r="G173" s="3">
        <v>450</v>
      </c>
      <c r="H173" t="s">
        <v>75</v>
      </c>
      <c r="I173" t="s">
        <v>62</v>
      </c>
      <c r="J173" t="s">
        <v>38</v>
      </c>
      <c r="P173" t="s">
        <v>165</v>
      </c>
      <c r="Q173" t="s">
        <v>37</v>
      </c>
      <c r="R173">
        <v>18.5</v>
      </c>
      <c r="S173" t="s">
        <v>50</v>
      </c>
      <c r="T173" t="s">
        <v>47</v>
      </c>
      <c r="U173" t="s">
        <v>38</v>
      </c>
      <c r="X173">
        <v>2012</v>
      </c>
      <c r="Y173" t="s">
        <v>140</v>
      </c>
      <c r="Z173">
        <v>74.230003356933594</v>
      </c>
      <c r="AA173" t="s">
        <v>35</v>
      </c>
      <c r="AB173" t="s">
        <v>35</v>
      </c>
      <c r="AC173" t="s">
        <v>34</v>
      </c>
      <c r="AK173"/>
    </row>
    <row r="174" spans="1:37">
      <c r="A174">
        <f t="shared" si="2"/>
        <v>2001</v>
      </c>
      <c r="B174" s="13">
        <v>36981</v>
      </c>
      <c r="C174" s="13" t="s">
        <v>37</v>
      </c>
      <c r="D174" s="13" t="s">
        <v>16</v>
      </c>
      <c r="E174" t="s">
        <v>892</v>
      </c>
      <c r="F174" s="3">
        <v>1.4724999964237213</v>
      </c>
      <c r="G174" s="3">
        <v>828.07998657226563</v>
      </c>
      <c r="H174" t="s">
        <v>83</v>
      </c>
      <c r="I174" t="s">
        <v>39</v>
      </c>
      <c r="J174" t="s">
        <v>34</v>
      </c>
      <c r="P174" t="s">
        <v>51</v>
      </c>
      <c r="Q174" t="s">
        <v>37</v>
      </c>
      <c r="R174">
        <v>11.399999618530273</v>
      </c>
      <c r="S174" t="s">
        <v>50</v>
      </c>
      <c r="T174" t="s">
        <v>47</v>
      </c>
      <c r="U174" t="s">
        <v>38</v>
      </c>
      <c r="X174">
        <v>2012</v>
      </c>
      <c r="Y174" t="s">
        <v>204</v>
      </c>
      <c r="Z174">
        <v>42</v>
      </c>
      <c r="AA174" t="s">
        <v>35</v>
      </c>
      <c r="AB174" t="s">
        <v>35</v>
      </c>
      <c r="AC174" t="s">
        <v>34</v>
      </c>
      <c r="AK174"/>
    </row>
    <row r="175" spans="1:37">
      <c r="A175">
        <f t="shared" si="2"/>
        <v>2001</v>
      </c>
      <c r="B175" s="13">
        <v>36981</v>
      </c>
      <c r="C175" s="13" t="s">
        <v>67</v>
      </c>
      <c r="D175" s="13" t="s">
        <v>11</v>
      </c>
      <c r="E175" t="s">
        <v>833</v>
      </c>
      <c r="F175" s="3">
        <v>42</v>
      </c>
      <c r="G175" s="3">
        <v>100</v>
      </c>
      <c r="H175" t="s">
        <v>35</v>
      </c>
      <c r="I175" t="s">
        <v>35</v>
      </c>
      <c r="J175" t="s">
        <v>34</v>
      </c>
      <c r="P175" t="s">
        <v>453</v>
      </c>
      <c r="Q175" t="s">
        <v>37</v>
      </c>
      <c r="R175">
        <v>15</v>
      </c>
      <c r="S175" t="s">
        <v>53</v>
      </c>
      <c r="T175" t="s">
        <v>47</v>
      </c>
      <c r="U175" t="s">
        <v>38</v>
      </c>
      <c r="X175">
        <v>2013</v>
      </c>
      <c r="Y175" t="s">
        <v>158</v>
      </c>
      <c r="Z175">
        <v>25</v>
      </c>
      <c r="AA175" t="s">
        <v>151</v>
      </c>
      <c r="AB175" t="s">
        <v>62</v>
      </c>
      <c r="AC175" t="s">
        <v>34</v>
      </c>
      <c r="AK175"/>
    </row>
    <row r="176" spans="1:37">
      <c r="A176">
        <f t="shared" si="2"/>
        <v>2001</v>
      </c>
      <c r="B176" s="13">
        <v>36981</v>
      </c>
      <c r="C176" s="13" t="s">
        <v>67</v>
      </c>
      <c r="D176" s="13" t="s">
        <v>22</v>
      </c>
      <c r="E176" t="s">
        <v>891</v>
      </c>
      <c r="F176" s="3">
        <v>1.25</v>
      </c>
      <c r="G176" s="3">
        <v>361.69000244140625</v>
      </c>
      <c r="H176" t="s">
        <v>35</v>
      </c>
      <c r="I176" t="s">
        <v>35</v>
      </c>
      <c r="J176" t="s">
        <v>34</v>
      </c>
      <c r="P176" t="s">
        <v>435</v>
      </c>
      <c r="Q176" t="s">
        <v>37</v>
      </c>
      <c r="R176">
        <v>16</v>
      </c>
      <c r="S176" t="s">
        <v>50</v>
      </c>
      <c r="T176" t="s">
        <v>47</v>
      </c>
      <c r="U176" t="s">
        <v>38</v>
      </c>
      <c r="X176">
        <v>2013</v>
      </c>
      <c r="Y176" t="s">
        <v>88</v>
      </c>
      <c r="Z176">
        <v>46.75</v>
      </c>
      <c r="AA176" t="s">
        <v>63</v>
      </c>
      <c r="AB176" t="s">
        <v>62</v>
      </c>
      <c r="AC176" t="s">
        <v>38</v>
      </c>
      <c r="AK176"/>
    </row>
    <row r="177" spans="1:37">
      <c r="A177">
        <f t="shared" si="2"/>
        <v>2001</v>
      </c>
      <c r="B177" s="13">
        <v>36981</v>
      </c>
      <c r="C177" s="13" t="s">
        <v>67</v>
      </c>
      <c r="D177" s="13" t="s">
        <v>16</v>
      </c>
      <c r="E177" t="s">
        <v>890</v>
      </c>
      <c r="F177" s="3">
        <v>8</v>
      </c>
      <c r="G177" s="3">
        <v>306.30999755859375</v>
      </c>
      <c r="H177" t="s">
        <v>35</v>
      </c>
      <c r="I177" t="s">
        <v>35</v>
      </c>
      <c r="J177" t="s">
        <v>34</v>
      </c>
      <c r="P177" t="s">
        <v>160</v>
      </c>
      <c r="Q177" t="s">
        <v>37</v>
      </c>
      <c r="R177">
        <v>8.5</v>
      </c>
      <c r="S177" t="s">
        <v>53</v>
      </c>
      <c r="T177" t="s">
        <v>47</v>
      </c>
      <c r="U177" t="s">
        <v>38</v>
      </c>
      <c r="X177">
        <v>2013</v>
      </c>
      <c r="Y177" t="s">
        <v>162</v>
      </c>
      <c r="Z177">
        <v>58</v>
      </c>
      <c r="AA177" t="s">
        <v>99</v>
      </c>
      <c r="AB177" t="s">
        <v>98</v>
      </c>
      <c r="AC177" t="s">
        <v>34</v>
      </c>
      <c r="AK177"/>
    </row>
    <row r="178" spans="1:37">
      <c r="A178">
        <f t="shared" si="2"/>
        <v>2001</v>
      </c>
      <c r="B178" s="13">
        <v>37011</v>
      </c>
      <c r="C178" s="13" t="s">
        <v>44</v>
      </c>
      <c r="D178" s="13" t="s">
        <v>25</v>
      </c>
      <c r="E178" t="s">
        <v>889</v>
      </c>
      <c r="F178" s="3">
        <v>19</v>
      </c>
      <c r="G178" s="3">
        <v>349</v>
      </c>
      <c r="H178" t="s">
        <v>99</v>
      </c>
      <c r="I178" t="s">
        <v>98</v>
      </c>
      <c r="J178" t="s">
        <v>34</v>
      </c>
      <c r="P178" t="s">
        <v>112</v>
      </c>
      <c r="Q178" t="s">
        <v>37</v>
      </c>
      <c r="R178">
        <v>12.899999618530273</v>
      </c>
      <c r="S178" t="s">
        <v>53</v>
      </c>
      <c r="T178" t="s">
        <v>47</v>
      </c>
      <c r="U178" t="s">
        <v>38</v>
      </c>
      <c r="X178">
        <v>2013</v>
      </c>
      <c r="Y178" t="s">
        <v>175</v>
      </c>
      <c r="Z178">
        <v>87</v>
      </c>
      <c r="AA178" t="s">
        <v>83</v>
      </c>
      <c r="AB178" t="s">
        <v>39</v>
      </c>
      <c r="AC178" t="s">
        <v>34</v>
      </c>
      <c r="AK178"/>
    </row>
    <row r="179" spans="1:37">
      <c r="A179">
        <f t="shared" si="2"/>
        <v>2001</v>
      </c>
      <c r="B179" s="13">
        <v>37011</v>
      </c>
      <c r="C179" s="13" t="s">
        <v>44</v>
      </c>
      <c r="D179" s="13" t="s">
        <v>18</v>
      </c>
      <c r="E179" t="s">
        <v>888</v>
      </c>
      <c r="F179" s="3">
        <v>83.590909090909093</v>
      </c>
      <c r="G179" s="3">
        <v>3635.6400146484375</v>
      </c>
      <c r="H179" t="s">
        <v>35</v>
      </c>
      <c r="I179" t="s">
        <v>35</v>
      </c>
      <c r="J179" t="s">
        <v>34</v>
      </c>
      <c r="P179" t="s">
        <v>1195</v>
      </c>
      <c r="Q179" t="s">
        <v>37</v>
      </c>
      <c r="R179">
        <v>15.074999809265137</v>
      </c>
      <c r="S179" t="s">
        <v>1196</v>
      </c>
      <c r="T179" t="s">
        <v>47</v>
      </c>
      <c r="U179" t="s">
        <v>38</v>
      </c>
      <c r="X179">
        <v>2013</v>
      </c>
      <c r="Z179">
        <v>47.766498565673828</v>
      </c>
      <c r="AA179" t="s">
        <v>50</v>
      </c>
      <c r="AB179" t="s">
        <v>47</v>
      </c>
      <c r="AC179" t="s">
        <v>38</v>
      </c>
      <c r="AK179"/>
    </row>
    <row r="180" spans="1:37">
      <c r="A180">
        <f t="shared" si="2"/>
        <v>2001</v>
      </c>
      <c r="B180" s="13">
        <v>37011</v>
      </c>
      <c r="C180" s="13" t="s">
        <v>37</v>
      </c>
      <c r="D180" s="13" t="s">
        <v>25</v>
      </c>
      <c r="E180" t="s">
        <v>887</v>
      </c>
      <c r="F180" s="3">
        <v>17</v>
      </c>
      <c r="G180" s="3">
        <v>200</v>
      </c>
      <c r="H180" t="s">
        <v>35</v>
      </c>
      <c r="I180" t="s">
        <v>35</v>
      </c>
      <c r="J180" t="s">
        <v>34</v>
      </c>
      <c r="P180" t="s">
        <v>1265</v>
      </c>
      <c r="Q180" t="s">
        <v>1192</v>
      </c>
      <c r="R180">
        <v>80</v>
      </c>
      <c r="S180" t="s">
        <v>654</v>
      </c>
      <c r="T180" t="s">
        <v>47</v>
      </c>
      <c r="U180" t="s">
        <v>38</v>
      </c>
      <c r="X180">
        <v>2013</v>
      </c>
      <c r="Y180" t="s">
        <v>156</v>
      </c>
      <c r="Z180">
        <v>77</v>
      </c>
      <c r="AA180" t="s">
        <v>50</v>
      </c>
      <c r="AB180" t="s">
        <v>47</v>
      </c>
      <c r="AC180" t="s">
        <v>38</v>
      </c>
      <c r="AK180"/>
    </row>
    <row r="181" spans="1:37">
      <c r="A181">
        <f t="shared" si="2"/>
        <v>2001</v>
      </c>
      <c r="B181" s="13">
        <v>37011</v>
      </c>
      <c r="C181" s="13" t="s">
        <v>37</v>
      </c>
      <c r="D181" s="13" t="s">
        <v>16</v>
      </c>
      <c r="E181" t="s">
        <v>886</v>
      </c>
      <c r="F181" s="3">
        <v>23.25</v>
      </c>
      <c r="G181" s="3">
        <v>135</v>
      </c>
      <c r="H181" t="s">
        <v>35</v>
      </c>
      <c r="I181" t="s">
        <v>35</v>
      </c>
      <c r="J181" t="s">
        <v>34</v>
      </c>
      <c r="P181" t="s">
        <v>196</v>
      </c>
      <c r="Q181" t="s">
        <v>37</v>
      </c>
      <c r="R181">
        <v>25</v>
      </c>
      <c r="S181" t="s">
        <v>53</v>
      </c>
      <c r="T181" t="s">
        <v>47</v>
      </c>
      <c r="U181" t="s">
        <v>38</v>
      </c>
      <c r="X181">
        <v>2013</v>
      </c>
      <c r="Y181" t="s">
        <v>166</v>
      </c>
      <c r="Z181">
        <v>34.474998474121094</v>
      </c>
      <c r="AA181" t="s">
        <v>50</v>
      </c>
      <c r="AB181" t="s">
        <v>47</v>
      </c>
      <c r="AC181" t="s">
        <v>38</v>
      </c>
      <c r="AK181"/>
    </row>
    <row r="182" spans="1:37">
      <c r="A182">
        <f t="shared" si="2"/>
        <v>2001</v>
      </c>
      <c r="B182" s="13">
        <v>37011</v>
      </c>
      <c r="C182" s="13" t="s">
        <v>37</v>
      </c>
      <c r="D182" s="13" t="s">
        <v>16</v>
      </c>
      <c r="E182" t="s">
        <v>885</v>
      </c>
      <c r="F182" s="3">
        <v>11.1875</v>
      </c>
      <c r="G182" s="3">
        <v>1369.4500122070313</v>
      </c>
      <c r="H182" t="s">
        <v>35</v>
      </c>
      <c r="I182" t="s">
        <v>35</v>
      </c>
      <c r="J182" t="s">
        <v>34</v>
      </c>
      <c r="P182" t="s">
        <v>1267</v>
      </c>
      <c r="Q182" t="s">
        <v>1192</v>
      </c>
      <c r="R182">
        <v>40</v>
      </c>
      <c r="S182" t="s">
        <v>53</v>
      </c>
      <c r="T182" t="s">
        <v>47</v>
      </c>
      <c r="U182" t="s">
        <v>38</v>
      </c>
      <c r="X182">
        <v>2013</v>
      </c>
      <c r="Y182" t="s">
        <v>165</v>
      </c>
      <c r="Z182">
        <v>18.5</v>
      </c>
      <c r="AA182" t="s">
        <v>50</v>
      </c>
      <c r="AB182" t="s">
        <v>47</v>
      </c>
      <c r="AC182" t="s">
        <v>38</v>
      </c>
      <c r="AK182"/>
    </row>
    <row r="183" spans="1:37">
      <c r="A183">
        <f t="shared" si="2"/>
        <v>2001</v>
      </c>
      <c r="B183" s="13">
        <v>37011</v>
      </c>
      <c r="C183" s="13" t="s">
        <v>37</v>
      </c>
      <c r="D183" s="13" t="s">
        <v>16</v>
      </c>
      <c r="E183" t="s">
        <v>884</v>
      </c>
      <c r="F183" s="3">
        <v>2.5</v>
      </c>
      <c r="G183" s="3">
        <v>325</v>
      </c>
      <c r="H183" t="s">
        <v>35</v>
      </c>
      <c r="I183" t="s">
        <v>35</v>
      </c>
      <c r="J183" t="s">
        <v>34</v>
      </c>
      <c r="P183" t="s">
        <v>1250</v>
      </c>
      <c r="Q183" t="s">
        <v>1192</v>
      </c>
      <c r="R183">
        <v>25.5</v>
      </c>
      <c r="S183" t="s">
        <v>53</v>
      </c>
      <c r="T183" t="s">
        <v>47</v>
      </c>
      <c r="U183" t="s">
        <v>38</v>
      </c>
      <c r="X183">
        <v>2013</v>
      </c>
      <c r="Y183" t="s">
        <v>160</v>
      </c>
      <c r="Z183">
        <v>8.5</v>
      </c>
      <c r="AA183" t="s">
        <v>53</v>
      </c>
      <c r="AB183" t="s">
        <v>47</v>
      </c>
      <c r="AC183" t="s">
        <v>38</v>
      </c>
      <c r="AK183"/>
    </row>
    <row r="184" spans="1:37">
      <c r="A184">
        <f t="shared" si="2"/>
        <v>2001</v>
      </c>
      <c r="B184" s="13">
        <v>37011</v>
      </c>
      <c r="C184" s="13" t="s">
        <v>37</v>
      </c>
      <c r="D184" s="13" t="s">
        <v>17</v>
      </c>
      <c r="E184" t="s">
        <v>883</v>
      </c>
      <c r="F184" s="3">
        <v>46</v>
      </c>
      <c r="G184" s="3">
        <v>175</v>
      </c>
      <c r="H184" t="s">
        <v>882</v>
      </c>
      <c r="I184" t="s">
        <v>39</v>
      </c>
      <c r="J184" t="s">
        <v>34</v>
      </c>
      <c r="P184" t="s">
        <v>79</v>
      </c>
      <c r="Q184" t="s">
        <v>37</v>
      </c>
      <c r="R184">
        <v>34.799999237060547</v>
      </c>
      <c r="S184" t="s">
        <v>53</v>
      </c>
      <c r="T184" t="s">
        <v>47</v>
      </c>
      <c r="U184" t="s">
        <v>38</v>
      </c>
      <c r="X184">
        <v>2013</v>
      </c>
      <c r="Y184" t="s">
        <v>176</v>
      </c>
      <c r="Z184">
        <v>19.299999237060547</v>
      </c>
      <c r="AA184" t="s">
        <v>50</v>
      </c>
      <c r="AB184" t="s">
        <v>47</v>
      </c>
      <c r="AC184" t="s">
        <v>38</v>
      </c>
      <c r="AK184"/>
    </row>
    <row r="185" spans="1:37">
      <c r="A185">
        <f t="shared" si="2"/>
        <v>2001</v>
      </c>
      <c r="B185" s="13">
        <v>37011</v>
      </c>
      <c r="C185" s="13" t="s">
        <v>67</v>
      </c>
      <c r="D185" s="13" t="s">
        <v>11</v>
      </c>
      <c r="E185" t="s">
        <v>881</v>
      </c>
      <c r="F185" s="3">
        <v>27</v>
      </c>
      <c r="G185" s="3">
        <v>75.160003662109375</v>
      </c>
      <c r="H185" t="s">
        <v>35</v>
      </c>
      <c r="I185" t="s">
        <v>35</v>
      </c>
      <c r="J185" t="s">
        <v>34</v>
      </c>
      <c r="P185" t="s">
        <v>54</v>
      </c>
      <c r="Q185" t="s">
        <v>37</v>
      </c>
      <c r="R185">
        <v>22</v>
      </c>
      <c r="S185" t="s">
        <v>53</v>
      </c>
      <c r="T185" t="s">
        <v>47</v>
      </c>
      <c r="U185" t="s">
        <v>38</v>
      </c>
      <c r="X185">
        <v>2013</v>
      </c>
      <c r="Z185">
        <v>94.5</v>
      </c>
      <c r="AA185" t="s">
        <v>35</v>
      </c>
      <c r="AB185" t="s">
        <v>35</v>
      </c>
      <c r="AC185" t="s">
        <v>34</v>
      </c>
      <c r="AK185"/>
    </row>
    <row r="186" spans="1:37">
      <c r="A186">
        <f t="shared" si="2"/>
        <v>2001</v>
      </c>
      <c r="B186" s="13">
        <v>37042</v>
      </c>
      <c r="C186" s="13" t="s">
        <v>37</v>
      </c>
      <c r="D186" s="13" t="s">
        <v>11</v>
      </c>
      <c r="E186" t="s">
        <v>880</v>
      </c>
      <c r="F186" s="3">
        <v>25</v>
      </c>
      <c r="G186" s="3">
        <v>100</v>
      </c>
      <c r="H186" t="s">
        <v>35</v>
      </c>
      <c r="I186" t="s">
        <v>35</v>
      </c>
      <c r="J186" t="s">
        <v>34</v>
      </c>
      <c r="P186" t="s">
        <v>1219</v>
      </c>
      <c r="Q186" t="s">
        <v>1192</v>
      </c>
      <c r="R186">
        <v>49.5</v>
      </c>
      <c r="S186" t="s">
        <v>53</v>
      </c>
      <c r="T186" t="s">
        <v>47</v>
      </c>
      <c r="U186" t="s">
        <v>38</v>
      </c>
      <c r="X186">
        <v>2013</v>
      </c>
      <c r="Y186" t="s">
        <v>187</v>
      </c>
      <c r="Z186">
        <v>109.40000152587891</v>
      </c>
      <c r="AA186" t="s">
        <v>35</v>
      </c>
      <c r="AB186" t="s">
        <v>35</v>
      </c>
      <c r="AC186" t="s">
        <v>34</v>
      </c>
      <c r="AK186"/>
    </row>
    <row r="187" spans="1:37">
      <c r="A187">
        <f t="shared" si="2"/>
        <v>2001</v>
      </c>
      <c r="B187" s="13">
        <v>37042</v>
      </c>
      <c r="C187" s="13" t="s">
        <v>37</v>
      </c>
      <c r="D187" s="13" t="s">
        <v>21</v>
      </c>
      <c r="E187" t="s">
        <v>879</v>
      </c>
      <c r="F187" s="3">
        <v>9</v>
      </c>
      <c r="G187" s="3">
        <v>1080</v>
      </c>
      <c r="H187" t="s">
        <v>35</v>
      </c>
      <c r="I187" t="s">
        <v>35</v>
      </c>
      <c r="J187" t="s">
        <v>34</v>
      </c>
      <c r="P187" t="s">
        <v>176</v>
      </c>
      <c r="Q187" t="s">
        <v>37</v>
      </c>
      <c r="R187">
        <v>19.299999237060547</v>
      </c>
      <c r="S187" t="s">
        <v>50</v>
      </c>
      <c r="T187" t="s">
        <v>47</v>
      </c>
      <c r="U187" t="s">
        <v>38</v>
      </c>
      <c r="X187">
        <v>2013</v>
      </c>
      <c r="Y187" t="s">
        <v>171</v>
      </c>
      <c r="Z187">
        <v>55</v>
      </c>
      <c r="AA187" t="s">
        <v>35</v>
      </c>
      <c r="AB187" t="s">
        <v>35</v>
      </c>
      <c r="AC187" t="s">
        <v>34</v>
      </c>
      <c r="AK187"/>
    </row>
    <row r="188" spans="1:37">
      <c r="A188">
        <f t="shared" si="2"/>
        <v>2001</v>
      </c>
      <c r="B188" s="13">
        <v>37042</v>
      </c>
      <c r="C188" s="13" t="s">
        <v>37</v>
      </c>
      <c r="D188" s="13" t="s">
        <v>21</v>
      </c>
      <c r="E188" t="s">
        <v>878</v>
      </c>
      <c r="F188" s="3">
        <v>9</v>
      </c>
      <c r="G188" s="3">
        <v>1550</v>
      </c>
      <c r="H188" t="s">
        <v>35</v>
      </c>
      <c r="I188" t="s">
        <v>35</v>
      </c>
      <c r="J188" t="s">
        <v>34</v>
      </c>
      <c r="P188" t="s">
        <v>114</v>
      </c>
      <c r="Q188" t="s">
        <v>37</v>
      </c>
      <c r="R188">
        <v>4.6880002021789551</v>
      </c>
      <c r="S188" t="s">
        <v>53</v>
      </c>
      <c r="T188" t="s">
        <v>47</v>
      </c>
      <c r="U188" t="s">
        <v>38</v>
      </c>
      <c r="X188">
        <v>2013</v>
      </c>
      <c r="Y188" t="s">
        <v>164</v>
      </c>
      <c r="Z188">
        <v>27.5</v>
      </c>
      <c r="AA188" t="s">
        <v>35</v>
      </c>
      <c r="AB188" t="s">
        <v>35</v>
      </c>
      <c r="AC188" t="s">
        <v>34</v>
      </c>
      <c r="AK188"/>
    </row>
    <row r="189" spans="1:37">
      <c r="A189">
        <f t="shared" si="2"/>
        <v>2001</v>
      </c>
      <c r="B189" s="13">
        <v>37042</v>
      </c>
      <c r="C189" s="13" t="s">
        <v>37</v>
      </c>
      <c r="D189" s="13" t="s">
        <v>16</v>
      </c>
      <c r="E189" t="s">
        <v>877</v>
      </c>
      <c r="F189" s="3">
        <v>10</v>
      </c>
      <c r="G189" s="3">
        <v>207.27000427246094</v>
      </c>
      <c r="H189" t="s">
        <v>35</v>
      </c>
      <c r="I189" t="s">
        <v>35</v>
      </c>
      <c r="J189" t="s">
        <v>34</v>
      </c>
      <c r="P189" t="s">
        <v>108</v>
      </c>
      <c r="Q189" t="s">
        <v>37</v>
      </c>
      <c r="R189">
        <v>4.3130002021789551</v>
      </c>
      <c r="S189" t="s">
        <v>53</v>
      </c>
      <c r="T189" t="s">
        <v>47</v>
      </c>
      <c r="U189" t="s">
        <v>38</v>
      </c>
      <c r="X189">
        <v>2014</v>
      </c>
      <c r="Y189" t="s">
        <v>1169</v>
      </c>
      <c r="Z189">
        <v>75.084999084472656</v>
      </c>
      <c r="AA189" t="s">
        <v>130</v>
      </c>
      <c r="AB189" t="s">
        <v>129</v>
      </c>
      <c r="AC189" t="s">
        <v>38</v>
      </c>
      <c r="AK189"/>
    </row>
    <row r="190" spans="1:37">
      <c r="A190">
        <f t="shared" si="2"/>
        <v>2001</v>
      </c>
      <c r="B190" s="13">
        <v>37042</v>
      </c>
      <c r="C190" s="13" t="s">
        <v>37</v>
      </c>
      <c r="D190" s="13" t="s">
        <v>16</v>
      </c>
      <c r="E190" t="s">
        <v>876</v>
      </c>
      <c r="F190" s="3">
        <v>0.50499999523162842</v>
      </c>
      <c r="G190" s="3">
        <v>740</v>
      </c>
      <c r="H190" t="s">
        <v>35</v>
      </c>
      <c r="I190" t="s">
        <v>35</v>
      </c>
      <c r="J190" t="s">
        <v>34</v>
      </c>
      <c r="P190" t="s">
        <v>278</v>
      </c>
      <c r="Q190" t="s">
        <v>37</v>
      </c>
      <c r="R190">
        <v>45.259020805358887</v>
      </c>
      <c r="S190" t="s">
        <v>50</v>
      </c>
      <c r="T190" t="s">
        <v>47</v>
      </c>
      <c r="U190" t="s">
        <v>38</v>
      </c>
      <c r="X190">
        <v>2014</v>
      </c>
      <c r="Y190" t="s">
        <v>120</v>
      </c>
      <c r="Z190">
        <v>65</v>
      </c>
      <c r="AA190" t="s">
        <v>63</v>
      </c>
      <c r="AB190" t="s">
        <v>62</v>
      </c>
      <c r="AC190" t="s">
        <v>38</v>
      </c>
      <c r="AK190"/>
    </row>
    <row r="191" spans="1:37">
      <c r="A191">
        <f t="shared" si="2"/>
        <v>2001</v>
      </c>
      <c r="B191" s="13">
        <v>37042</v>
      </c>
      <c r="C191" s="13" t="s">
        <v>67</v>
      </c>
      <c r="D191" s="13" t="s">
        <v>10</v>
      </c>
      <c r="E191" t="s">
        <v>875</v>
      </c>
      <c r="F191" s="3">
        <v>2</v>
      </c>
      <c r="G191" s="3">
        <v>225</v>
      </c>
      <c r="H191" t="s">
        <v>35</v>
      </c>
      <c r="I191" t="s">
        <v>35</v>
      </c>
      <c r="J191" t="s">
        <v>34</v>
      </c>
      <c r="P191" t="s">
        <v>277</v>
      </c>
      <c r="Q191" t="s">
        <v>37</v>
      </c>
      <c r="R191">
        <v>43.062226295471191</v>
      </c>
      <c r="S191" t="s">
        <v>50</v>
      </c>
      <c r="T191" t="s">
        <v>47</v>
      </c>
      <c r="U191" t="s">
        <v>38</v>
      </c>
      <c r="X191">
        <v>2014</v>
      </c>
      <c r="Y191" t="s">
        <v>132</v>
      </c>
      <c r="Z191">
        <v>84.25</v>
      </c>
      <c r="AA191" t="s">
        <v>99</v>
      </c>
      <c r="AB191" t="s">
        <v>98</v>
      </c>
      <c r="AC191" t="s">
        <v>34</v>
      </c>
      <c r="AK191"/>
    </row>
    <row r="192" spans="1:37">
      <c r="A192">
        <f t="shared" si="2"/>
        <v>2001</v>
      </c>
      <c r="B192" s="13">
        <v>37042</v>
      </c>
      <c r="C192" s="13" t="s">
        <v>67</v>
      </c>
      <c r="D192" s="13" t="s">
        <v>12</v>
      </c>
      <c r="E192" t="s">
        <v>874</v>
      </c>
      <c r="F192" s="3">
        <v>5</v>
      </c>
      <c r="G192" s="3">
        <v>100</v>
      </c>
      <c r="H192" t="s">
        <v>35</v>
      </c>
      <c r="I192" t="s">
        <v>35</v>
      </c>
      <c r="J192" t="s">
        <v>34</v>
      </c>
      <c r="P192" t="s">
        <v>122</v>
      </c>
      <c r="Q192" t="s">
        <v>37</v>
      </c>
      <c r="R192">
        <v>24.875</v>
      </c>
      <c r="S192" t="s">
        <v>121</v>
      </c>
      <c r="T192" t="s">
        <v>47</v>
      </c>
      <c r="U192" t="s">
        <v>38</v>
      </c>
      <c r="X192">
        <v>2014</v>
      </c>
      <c r="Y192" t="s">
        <v>118</v>
      </c>
      <c r="Z192">
        <v>3</v>
      </c>
      <c r="AA192" t="s">
        <v>83</v>
      </c>
      <c r="AB192" t="s">
        <v>39</v>
      </c>
      <c r="AC192" t="s">
        <v>34</v>
      </c>
      <c r="AK192"/>
    </row>
    <row r="193" spans="1:37">
      <c r="A193">
        <f t="shared" si="2"/>
        <v>2001</v>
      </c>
      <c r="B193" s="13">
        <v>37042</v>
      </c>
      <c r="C193" s="13" t="s">
        <v>67</v>
      </c>
      <c r="D193" s="13" t="s">
        <v>14</v>
      </c>
      <c r="E193" t="s">
        <v>873</v>
      </c>
      <c r="F193" s="3">
        <v>5</v>
      </c>
      <c r="G193" s="3">
        <v>350</v>
      </c>
      <c r="H193" t="s">
        <v>35</v>
      </c>
      <c r="I193" t="s">
        <v>35</v>
      </c>
      <c r="J193" t="s">
        <v>34</v>
      </c>
      <c r="P193" t="s">
        <v>1223</v>
      </c>
      <c r="Q193" t="s">
        <v>1192</v>
      </c>
      <c r="R193">
        <v>19.316999435424805</v>
      </c>
      <c r="S193" t="s">
        <v>53</v>
      </c>
      <c r="T193" t="s">
        <v>47</v>
      </c>
      <c r="U193" t="s">
        <v>38</v>
      </c>
      <c r="X193">
        <v>2014</v>
      </c>
      <c r="Y193" t="s">
        <v>146</v>
      </c>
      <c r="Z193">
        <v>11</v>
      </c>
      <c r="AA193" t="s">
        <v>53</v>
      </c>
      <c r="AB193" t="s">
        <v>47</v>
      </c>
      <c r="AC193" t="s">
        <v>38</v>
      </c>
      <c r="AK193"/>
    </row>
    <row r="194" spans="1:37">
      <c r="A194">
        <f t="shared" si="2"/>
        <v>2001</v>
      </c>
      <c r="B194" s="13">
        <v>37042</v>
      </c>
      <c r="C194" s="13" t="s">
        <v>67</v>
      </c>
      <c r="D194" s="13" t="s">
        <v>16</v>
      </c>
      <c r="E194" t="s">
        <v>872</v>
      </c>
      <c r="F194" s="3">
        <v>5</v>
      </c>
      <c r="G194" s="3">
        <v>316.1400146484375</v>
      </c>
      <c r="H194" t="s">
        <v>35</v>
      </c>
      <c r="I194" t="s">
        <v>35</v>
      </c>
      <c r="J194" t="s">
        <v>34</v>
      </c>
      <c r="P194" t="s">
        <v>1224</v>
      </c>
      <c r="Q194" t="s">
        <v>1192</v>
      </c>
      <c r="R194">
        <v>19.379999160766602</v>
      </c>
      <c r="S194" t="s">
        <v>53</v>
      </c>
      <c r="T194" t="s">
        <v>47</v>
      </c>
      <c r="U194" t="s">
        <v>38</v>
      </c>
      <c r="X194">
        <v>2014</v>
      </c>
      <c r="Y194" t="s">
        <v>122</v>
      </c>
      <c r="Z194">
        <v>24.875</v>
      </c>
      <c r="AA194" t="s">
        <v>121</v>
      </c>
      <c r="AB194" t="s">
        <v>47</v>
      </c>
      <c r="AC194" t="s">
        <v>38</v>
      </c>
      <c r="AK194"/>
    </row>
    <row r="195" spans="1:37">
      <c r="A195">
        <f t="shared" ref="A195:A258" si="3">YEAR(B195)</f>
        <v>2001</v>
      </c>
      <c r="B195" s="13">
        <v>37072</v>
      </c>
      <c r="C195" s="13" t="s">
        <v>44</v>
      </c>
      <c r="D195" s="13" t="s">
        <v>11</v>
      </c>
      <c r="E195" t="s">
        <v>871</v>
      </c>
      <c r="F195" s="3">
        <v>13</v>
      </c>
      <c r="G195" s="3">
        <v>100</v>
      </c>
      <c r="H195" t="s">
        <v>35</v>
      </c>
      <c r="I195" t="s">
        <v>35</v>
      </c>
      <c r="J195" t="s">
        <v>34</v>
      </c>
      <c r="P195" t="s">
        <v>1225</v>
      </c>
      <c r="Q195" t="s">
        <v>1192</v>
      </c>
      <c r="R195">
        <v>25.038999557495117</v>
      </c>
      <c r="S195" t="s">
        <v>53</v>
      </c>
      <c r="T195" t="s">
        <v>47</v>
      </c>
      <c r="U195" t="s">
        <v>38</v>
      </c>
      <c r="X195">
        <v>2014</v>
      </c>
      <c r="Y195" t="s">
        <v>149</v>
      </c>
      <c r="Z195">
        <v>47.5</v>
      </c>
      <c r="AA195" t="s">
        <v>148</v>
      </c>
      <c r="AB195" t="s">
        <v>147</v>
      </c>
      <c r="AC195" t="s">
        <v>38</v>
      </c>
      <c r="AK195"/>
    </row>
    <row r="196" spans="1:37">
      <c r="A196">
        <f t="shared" si="3"/>
        <v>2001</v>
      </c>
      <c r="B196" s="13">
        <v>37072</v>
      </c>
      <c r="C196" s="13" t="s">
        <v>44</v>
      </c>
      <c r="D196" s="13" t="s">
        <v>25</v>
      </c>
      <c r="E196" t="s">
        <v>870</v>
      </c>
      <c r="F196" s="3">
        <v>28</v>
      </c>
      <c r="G196" s="3">
        <v>110</v>
      </c>
      <c r="H196" t="s">
        <v>35</v>
      </c>
      <c r="I196" t="s">
        <v>35</v>
      </c>
      <c r="J196" t="s">
        <v>34</v>
      </c>
      <c r="P196" t="s">
        <v>1226</v>
      </c>
      <c r="Q196" t="s">
        <v>1192</v>
      </c>
      <c r="R196">
        <v>19.121999740600586</v>
      </c>
      <c r="S196" t="s">
        <v>53</v>
      </c>
      <c r="T196" t="s">
        <v>47</v>
      </c>
      <c r="U196" t="s">
        <v>38</v>
      </c>
      <c r="X196">
        <v>2014</v>
      </c>
      <c r="Y196" t="s">
        <v>150</v>
      </c>
      <c r="Z196">
        <v>55</v>
      </c>
      <c r="AA196" t="s">
        <v>35</v>
      </c>
      <c r="AB196" t="s">
        <v>35</v>
      </c>
      <c r="AC196" t="s">
        <v>34</v>
      </c>
      <c r="AK196"/>
    </row>
    <row r="197" spans="1:37">
      <c r="A197">
        <f t="shared" si="3"/>
        <v>2001</v>
      </c>
      <c r="B197" s="13">
        <v>37072</v>
      </c>
      <c r="C197" s="13" t="s">
        <v>37</v>
      </c>
      <c r="D197" s="13" t="s">
        <v>20</v>
      </c>
      <c r="E197" t="s">
        <v>869</v>
      </c>
      <c r="F197" s="3">
        <v>23.129999160766602</v>
      </c>
      <c r="G197" s="3">
        <v>220</v>
      </c>
      <c r="H197" t="s">
        <v>35</v>
      </c>
      <c r="I197" t="s">
        <v>35</v>
      </c>
      <c r="J197" t="s">
        <v>34</v>
      </c>
      <c r="P197" t="s">
        <v>1227</v>
      </c>
      <c r="Q197" t="s">
        <v>1192</v>
      </c>
      <c r="R197">
        <v>19.260000228881836</v>
      </c>
      <c r="S197" t="s">
        <v>53</v>
      </c>
      <c r="T197" t="s">
        <v>47</v>
      </c>
      <c r="U197" t="s">
        <v>38</v>
      </c>
      <c r="X197">
        <v>2014</v>
      </c>
      <c r="Y197" t="s">
        <v>127</v>
      </c>
      <c r="Z197">
        <v>85.949996948242188</v>
      </c>
      <c r="AA197" t="s">
        <v>35</v>
      </c>
      <c r="AB197" t="s">
        <v>35</v>
      </c>
      <c r="AC197" t="s">
        <v>34</v>
      </c>
      <c r="AK197"/>
    </row>
    <row r="198" spans="1:37">
      <c r="A198">
        <f t="shared" si="3"/>
        <v>2001</v>
      </c>
      <c r="B198" s="13">
        <v>37072</v>
      </c>
      <c r="C198" s="13" t="s">
        <v>37</v>
      </c>
      <c r="D198" s="13" t="s">
        <v>19</v>
      </c>
      <c r="E198" t="s">
        <v>868</v>
      </c>
      <c r="F198" s="3">
        <v>35.5</v>
      </c>
      <c r="G198" s="3">
        <v>144.35000610351563</v>
      </c>
      <c r="H198" t="s">
        <v>35</v>
      </c>
      <c r="I198" t="s">
        <v>35</v>
      </c>
      <c r="J198" t="s">
        <v>34</v>
      </c>
      <c r="P198" t="s">
        <v>1228</v>
      </c>
      <c r="Q198" t="s">
        <v>1192</v>
      </c>
      <c r="R198">
        <v>19.493000030517578</v>
      </c>
      <c r="S198" t="s">
        <v>53</v>
      </c>
      <c r="T198" t="s">
        <v>47</v>
      </c>
      <c r="U198" t="s">
        <v>38</v>
      </c>
      <c r="X198">
        <v>2014</v>
      </c>
      <c r="Y198" t="s">
        <v>126</v>
      </c>
      <c r="Z198">
        <v>32.799999237060547</v>
      </c>
      <c r="AA198" t="s">
        <v>35</v>
      </c>
      <c r="AB198" t="s">
        <v>35</v>
      </c>
      <c r="AC198" t="s">
        <v>34</v>
      </c>
      <c r="AK198"/>
    </row>
    <row r="199" spans="1:37">
      <c r="A199">
        <f t="shared" si="3"/>
        <v>2001</v>
      </c>
      <c r="B199" s="13">
        <v>37072</v>
      </c>
      <c r="C199" s="13" t="s">
        <v>37</v>
      </c>
      <c r="D199" s="13" t="s">
        <v>24</v>
      </c>
      <c r="E199" t="s">
        <v>867</v>
      </c>
      <c r="F199" s="3">
        <v>65.5</v>
      </c>
      <c r="G199" s="3">
        <v>125</v>
      </c>
      <c r="H199" t="s">
        <v>35</v>
      </c>
      <c r="I199" t="s">
        <v>35</v>
      </c>
      <c r="J199" t="s">
        <v>34</v>
      </c>
      <c r="P199" t="s">
        <v>1238</v>
      </c>
      <c r="Q199" t="s">
        <v>37</v>
      </c>
      <c r="R199">
        <v>20.200000762939453</v>
      </c>
      <c r="S199" t="s">
        <v>50</v>
      </c>
      <c r="T199" t="s">
        <v>47</v>
      </c>
      <c r="U199" t="s">
        <v>38</v>
      </c>
      <c r="X199">
        <v>2014</v>
      </c>
      <c r="Y199" t="s">
        <v>141</v>
      </c>
      <c r="Z199">
        <v>7.3130002021789551</v>
      </c>
      <c r="AA199" t="s">
        <v>35</v>
      </c>
      <c r="AB199" t="s">
        <v>35</v>
      </c>
      <c r="AC199" t="s">
        <v>34</v>
      </c>
      <c r="AK199"/>
    </row>
    <row r="200" spans="1:37">
      <c r="A200">
        <f t="shared" si="3"/>
        <v>2001</v>
      </c>
      <c r="B200" s="13">
        <v>37072</v>
      </c>
      <c r="C200" s="13" t="s">
        <v>37</v>
      </c>
      <c r="D200" s="13" t="s">
        <v>25</v>
      </c>
      <c r="E200" t="s">
        <v>866</v>
      </c>
      <c r="F200" s="3">
        <v>10</v>
      </c>
      <c r="G200" s="3">
        <v>110</v>
      </c>
      <c r="H200" t="s">
        <v>35</v>
      </c>
      <c r="I200" t="s">
        <v>35</v>
      </c>
      <c r="J200" t="s">
        <v>34</v>
      </c>
      <c r="P200" t="s">
        <v>199</v>
      </c>
      <c r="Q200" t="s">
        <v>67</v>
      </c>
      <c r="R200">
        <v>13.5</v>
      </c>
      <c r="S200" t="s">
        <v>53</v>
      </c>
      <c r="T200" t="s">
        <v>47</v>
      </c>
      <c r="U200" t="s">
        <v>38</v>
      </c>
      <c r="X200">
        <v>2014</v>
      </c>
      <c r="Y200" t="s">
        <v>145</v>
      </c>
      <c r="Z200">
        <v>5</v>
      </c>
      <c r="AA200" t="s">
        <v>35</v>
      </c>
      <c r="AB200" t="s">
        <v>35</v>
      </c>
      <c r="AC200" t="s">
        <v>34</v>
      </c>
      <c r="AK200"/>
    </row>
    <row r="201" spans="1:37">
      <c r="A201">
        <f t="shared" si="3"/>
        <v>2001</v>
      </c>
      <c r="B201" s="13">
        <v>37072</v>
      </c>
      <c r="C201" s="13" t="s">
        <v>37</v>
      </c>
      <c r="D201" s="13" t="s">
        <v>15</v>
      </c>
      <c r="E201" t="s">
        <v>865</v>
      </c>
      <c r="F201" s="3">
        <v>65.875</v>
      </c>
      <c r="G201" s="3">
        <v>300</v>
      </c>
      <c r="H201" t="s">
        <v>35</v>
      </c>
      <c r="I201" t="s">
        <v>35</v>
      </c>
      <c r="J201" t="s">
        <v>34</v>
      </c>
      <c r="P201" t="s">
        <v>289</v>
      </c>
      <c r="Q201" t="s">
        <v>67</v>
      </c>
      <c r="R201">
        <v>45</v>
      </c>
      <c r="S201" t="s">
        <v>50</v>
      </c>
      <c r="T201" t="s">
        <v>47</v>
      </c>
      <c r="U201" t="s">
        <v>38</v>
      </c>
      <c r="X201">
        <v>2014</v>
      </c>
      <c r="Y201" t="s">
        <v>125</v>
      </c>
      <c r="Z201">
        <v>63.75</v>
      </c>
      <c r="AA201" t="s">
        <v>35</v>
      </c>
      <c r="AB201" t="s">
        <v>35</v>
      </c>
      <c r="AC201" t="s">
        <v>34</v>
      </c>
      <c r="AK201"/>
    </row>
    <row r="202" spans="1:37">
      <c r="A202">
        <f t="shared" si="3"/>
        <v>2001</v>
      </c>
      <c r="B202" s="13">
        <v>37072</v>
      </c>
      <c r="C202" s="13" t="s">
        <v>37</v>
      </c>
      <c r="D202" s="13" t="s">
        <v>16</v>
      </c>
      <c r="E202" t="s">
        <v>864</v>
      </c>
      <c r="F202" s="3">
        <v>1</v>
      </c>
      <c r="G202" s="3">
        <v>600</v>
      </c>
      <c r="H202" t="s">
        <v>99</v>
      </c>
      <c r="I202" t="s">
        <v>98</v>
      </c>
      <c r="J202" t="s">
        <v>34</v>
      </c>
      <c r="P202" t="s">
        <v>299</v>
      </c>
      <c r="Q202" t="s">
        <v>44</v>
      </c>
      <c r="R202">
        <v>45</v>
      </c>
      <c r="S202" t="s">
        <v>148</v>
      </c>
      <c r="T202" t="s">
        <v>147</v>
      </c>
      <c r="U202" t="s">
        <v>38</v>
      </c>
      <c r="X202">
        <v>2014</v>
      </c>
      <c r="Y202" t="s">
        <v>124</v>
      </c>
      <c r="Z202">
        <v>23.83329963684082</v>
      </c>
      <c r="AA202" t="s">
        <v>35</v>
      </c>
      <c r="AB202" t="s">
        <v>35</v>
      </c>
      <c r="AC202" t="s">
        <v>34</v>
      </c>
      <c r="AK202"/>
    </row>
    <row r="203" spans="1:37">
      <c r="A203">
        <f t="shared" si="3"/>
        <v>2001</v>
      </c>
      <c r="B203" s="13">
        <v>37072</v>
      </c>
      <c r="C203" s="13" t="s">
        <v>37</v>
      </c>
      <c r="D203" s="13" t="s">
        <v>16</v>
      </c>
      <c r="E203" t="s">
        <v>863</v>
      </c>
      <c r="F203" s="3">
        <v>1</v>
      </c>
      <c r="G203" s="3">
        <v>675</v>
      </c>
      <c r="H203" t="s">
        <v>99</v>
      </c>
      <c r="I203" t="s">
        <v>98</v>
      </c>
      <c r="J203" t="s">
        <v>34</v>
      </c>
      <c r="P203" t="s">
        <v>224</v>
      </c>
      <c r="Q203" t="s">
        <v>44</v>
      </c>
      <c r="R203">
        <v>18.75</v>
      </c>
      <c r="S203" t="s">
        <v>148</v>
      </c>
      <c r="T203" t="s">
        <v>147</v>
      </c>
      <c r="U203" t="s">
        <v>38</v>
      </c>
      <c r="X203">
        <v>2014</v>
      </c>
      <c r="Y203" t="s">
        <v>140</v>
      </c>
      <c r="Z203">
        <v>51.5</v>
      </c>
      <c r="AA203" t="s">
        <v>35</v>
      </c>
      <c r="AB203" t="s">
        <v>35</v>
      </c>
      <c r="AC203" t="s">
        <v>34</v>
      </c>
      <c r="AK203"/>
    </row>
    <row r="204" spans="1:37">
      <c r="A204">
        <f t="shared" si="3"/>
        <v>2001</v>
      </c>
      <c r="B204" s="13">
        <v>37072</v>
      </c>
      <c r="C204" s="13" t="s">
        <v>37</v>
      </c>
      <c r="D204" s="13" t="s">
        <v>16</v>
      </c>
      <c r="E204" t="s">
        <v>862</v>
      </c>
      <c r="F204" s="3">
        <v>14.333333333333334</v>
      </c>
      <c r="G204" s="3">
        <v>536.94999694824219</v>
      </c>
      <c r="H204" t="s">
        <v>183</v>
      </c>
      <c r="I204" t="s">
        <v>39</v>
      </c>
      <c r="J204" t="s">
        <v>34</v>
      </c>
      <c r="P204" t="s">
        <v>434</v>
      </c>
      <c r="Q204" t="s">
        <v>37</v>
      </c>
      <c r="R204">
        <v>20</v>
      </c>
      <c r="S204" t="s">
        <v>148</v>
      </c>
      <c r="T204" t="s">
        <v>147</v>
      </c>
      <c r="U204" t="s">
        <v>38</v>
      </c>
      <c r="X204">
        <v>2014</v>
      </c>
      <c r="Y204" t="s">
        <v>139</v>
      </c>
      <c r="Z204">
        <v>9.630000114440918</v>
      </c>
      <c r="AA204" t="s">
        <v>35</v>
      </c>
      <c r="AB204" t="s">
        <v>35</v>
      </c>
      <c r="AC204" t="s">
        <v>34</v>
      </c>
      <c r="AK204"/>
    </row>
    <row r="205" spans="1:37">
      <c r="A205">
        <f t="shared" si="3"/>
        <v>2001</v>
      </c>
      <c r="B205" s="13">
        <v>37072</v>
      </c>
      <c r="C205" s="13" t="s">
        <v>67</v>
      </c>
      <c r="D205" s="13" t="s">
        <v>10</v>
      </c>
      <c r="E205" t="s">
        <v>861</v>
      </c>
      <c r="F205" s="3">
        <v>51.75</v>
      </c>
      <c r="G205" s="3">
        <v>78.569999694824219</v>
      </c>
      <c r="H205" t="s">
        <v>35</v>
      </c>
      <c r="I205" t="s">
        <v>35</v>
      </c>
      <c r="J205" t="s">
        <v>34</v>
      </c>
      <c r="P205" t="s">
        <v>316</v>
      </c>
      <c r="Q205" t="s">
        <v>37</v>
      </c>
      <c r="R205">
        <v>25</v>
      </c>
      <c r="S205" t="s">
        <v>148</v>
      </c>
      <c r="T205" t="s">
        <v>147</v>
      </c>
      <c r="U205" t="s">
        <v>38</v>
      </c>
      <c r="X205">
        <v>2015</v>
      </c>
      <c r="Z205">
        <v>28.5</v>
      </c>
      <c r="AA205" t="s">
        <v>63</v>
      </c>
      <c r="AB205" t="s">
        <v>62</v>
      </c>
      <c r="AC205" t="s">
        <v>38</v>
      </c>
      <c r="AK205"/>
    </row>
    <row r="206" spans="1:37">
      <c r="A206">
        <f t="shared" si="3"/>
        <v>2001</v>
      </c>
      <c r="B206" s="13">
        <v>37072</v>
      </c>
      <c r="C206" s="13" t="s">
        <v>67</v>
      </c>
      <c r="D206" s="13" t="s">
        <v>10</v>
      </c>
      <c r="E206" t="s">
        <v>860</v>
      </c>
      <c r="F206" s="3">
        <v>37</v>
      </c>
      <c r="G206" s="3">
        <v>207</v>
      </c>
      <c r="H206" t="s">
        <v>35</v>
      </c>
      <c r="I206" t="s">
        <v>35</v>
      </c>
      <c r="J206" t="s">
        <v>34</v>
      </c>
      <c r="P206" t="s">
        <v>403</v>
      </c>
      <c r="Q206" t="s">
        <v>37</v>
      </c>
      <c r="R206">
        <v>20.5</v>
      </c>
      <c r="S206" t="s">
        <v>148</v>
      </c>
      <c r="T206" t="s">
        <v>147</v>
      </c>
      <c r="U206" t="s">
        <v>38</v>
      </c>
      <c r="X206">
        <v>2015</v>
      </c>
      <c r="Y206" t="s">
        <v>101</v>
      </c>
      <c r="Z206">
        <v>64.400001525878906</v>
      </c>
      <c r="AA206" t="s">
        <v>63</v>
      </c>
      <c r="AB206" t="s">
        <v>62</v>
      </c>
      <c r="AC206" t="s">
        <v>38</v>
      </c>
      <c r="AK206"/>
    </row>
    <row r="207" spans="1:37">
      <c r="A207">
        <f t="shared" si="3"/>
        <v>2001</v>
      </c>
      <c r="B207" s="13">
        <v>37103</v>
      </c>
      <c r="C207" s="13" t="s">
        <v>44</v>
      </c>
      <c r="D207" s="13" t="s">
        <v>25</v>
      </c>
      <c r="E207" t="s">
        <v>848</v>
      </c>
      <c r="F207" s="3">
        <v>82</v>
      </c>
      <c r="G207" s="3">
        <v>295</v>
      </c>
      <c r="H207" t="s">
        <v>35</v>
      </c>
      <c r="I207" t="s">
        <v>35</v>
      </c>
      <c r="J207" t="s">
        <v>34</v>
      </c>
      <c r="P207" t="s">
        <v>402</v>
      </c>
      <c r="Q207" t="s">
        <v>37</v>
      </c>
      <c r="R207">
        <v>21</v>
      </c>
      <c r="S207" t="s">
        <v>148</v>
      </c>
      <c r="T207" t="s">
        <v>147</v>
      </c>
      <c r="U207" t="s">
        <v>38</v>
      </c>
      <c r="X207">
        <v>2015</v>
      </c>
      <c r="Y207" t="s">
        <v>1235</v>
      </c>
      <c r="Z207">
        <v>91</v>
      </c>
      <c r="AA207" t="s">
        <v>63</v>
      </c>
      <c r="AB207" t="s">
        <v>62</v>
      </c>
      <c r="AC207" t="s">
        <v>38</v>
      </c>
      <c r="AK207"/>
    </row>
    <row r="208" spans="1:37">
      <c r="A208">
        <f t="shared" si="3"/>
        <v>2001</v>
      </c>
      <c r="B208" s="13">
        <v>37103</v>
      </c>
      <c r="C208" s="13" t="s">
        <v>44</v>
      </c>
      <c r="D208" s="13" t="s">
        <v>25</v>
      </c>
      <c r="E208" t="s">
        <v>859</v>
      </c>
      <c r="F208" s="3">
        <v>1</v>
      </c>
      <c r="G208" s="3">
        <v>191.75</v>
      </c>
      <c r="H208" t="s">
        <v>35</v>
      </c>
      <c r="I208" t="s">
        <v>35</v>
      </c>
      <c r="J208" t="s">
        <v>34</v>
      </c>
      <c r="P208" t="s">
        <v>401</v>
      </c>
      <c r="Q208" t="s">
        <v>37</v>
      </c>
      <c r="R208">
        <v>20.379999160766602</v>
      </c>
      <c r="S208" t="s">
        <v>148</v>
      </c>
      <c r="T208" t="s">
        <v>147</v>
      </c>
      <c r="U208" t="s">
        <v>38</v>
      </c>
      <c r="X208">
        <v>2015</v>
      </c>
      <c r="Y208" t="s">
        <v>1174</v>
      </c>
      <c r="Z208">
        <v>91.25</v>
      </c>
      <c r="AA208" t="s">
        <v>63</v>
      </c>
      <c r="AB208" t="s">
        <v>62</v>
      </c>
      <c r="AC208" t="s">
        <v>38</v>
      </c>
      <c r="AK208"/>
    </row>
    <row r="209" spans="1:37">
      <c r="A209">
        <f t="shared" si="3"/>
        <v>2001</v>
      </c>
      <c r="B209" s="13">
        <v>37103</v>
      </c>
      <c r="C209" s="13" t="s">
        <v>37</v>
      </c>
      <c r="D209" s="13" t="s">
        <v>20</v>
      </c>
      <c r="E209" t="s">
        <v>718</v>
      </c>
      <c r="F209" s="3">
        <v>85.75</v>
      </c>
      <c r="G209" s="3">
        <v>250</v>
      </c>
      <c r="H209" t="s">
        <v>35</v>
      </c>
      <c r="I209" t="s">
        <v>35</v>
      </c>
      <c r="J209" t="s">
        <v>34</v>
      </c>
      <c r="P209" t="s">
        <v>400</v>
      </c>
      <c r="Q209" t="s">
        <v>37</v>
      </c>
      <c r="R209">
        <v>23</v>
      </c>
      <c r="S209" t="s">
        <v>148</v>
      </c>
      <c r="T209" t="s">
        <v>147</v>
      </c>
      <c r="U209" t="s">
        <v>38</v>
      </c>
      <c r="X209">
        <v>2015</v>
      </c>
      <c r="Y209" t="s">
        <v>1173</v>
      </c>
      <c r="Z209">
        <v>64.400001525878906</v>
      </c>
      <c r="AA209" t="s">
        <v>63</v>
      </c>
      <c r="AB209" t="s">
        <v>62</v>
      </c>
      <c r="AC209" t="s">
        <v>38</v>
      </c>
      <c r="AK209"/>
    </row>
    <row r="210" spans="1:37">
      <c r="A210">
        <f t="shared" si="3"/>
        <v>2001</v>
      </c>
      <c r="B210" s="13">
        <v>37103</v>
      </c>
      <c r="C210" s="13" t="s">
        <v>37</v>
      </c>
      <c r="D210" s="13" t="s">
        <v>20</v>
      </c>
      <c r="E210" t="s">
        <v>858</v>
      </c>
      <c r="F210" s="3">
        <v>84.6</v>
      </c>
      <c r="G210" s="3">
        <v>1750</v>
      </c>
      <c r="H210" t="s">
        <v>35</v>
      </c>
      <c r="I210" t="s">
        <v>35</v>
      </c>
      <c r="J210" t="s">
        <v>34</v>
      </c>
      <c r="P210" t="s">
        <v>433</v>
      </c>
      <c r="Q210" t="s">
        <v>37</v>
      </c>
      <c r="R210">
        <v>17.629999160766602</v>
      </c>
      <c r="S210" t="s">
        <v>148</v>
      </c>
      <c r="T210" t="s">
        <v>147</v>
      </c>
      <c r="U210" t="s">
        <v>38</v>
      </c>
      <c r="X210">
        <v>2015</v>
      </c>
      <c r="Y210" t="s">
        <v>100</v>
      </c>
      <c r="Z210">
        <v>11</v>
      </c>
      <c r="AA210" t="s">
        <v>99</v>
      </c>
      <c r="AB210" t="s">
        <v>98</v>
      </c>
      <c r="AC210" t="s">
        <v>34</v>
      </c>
      <c r="AK210"/>
    </row>
    <row r="211" spans="1:37">
      <c r="A211">
        <f t="shared" si="3"/>
        <v>2001</v>
      </c>
      <c r="B211" s="13">
        <v>37103</v>
      </c>
      <c r="C211" s="13" t="s">
        <v>37</v>
      </c>
      <c r="D211" s="13" t="s">
        <v>20</v>
      </c>
      <c r="E211" t="s">
        <v>857</v>
      </c>
      <c r="F211" s="3">
        <v>85.75</v>
      </c>
      <c r="G211" s="3">
        <v>206</v>
      </c>
      <c r="H211" t="s">
        <v>35</v>
      </c>
      <c r="I211" t="s">
        <v>35</v>
      </c>
      <c r="J211" t="s">
        <v>34</v>
      </c>
      <c r="P211" t="s">
        <v>149</v>
      </c>
      <c r="Q211" t="s">
        <v>37</v>
      </c>
      <c r="R211">
        <v>47.5</v>
      </c>
      <c r="S211" t="s">
        <v>148</v>
      </c>
      <c r="T211" t="s">
        <v>147</v>
      </c>
      <c r="U211" t="s">
        <v>38</v>
      </c>
      <c r="X211">
        <v>2015</v>
      </c>
      <c r="Y211" t="s">
        <v>1236</v>
      </c>
      <c r="Z211">
        <v>64.800003051757813</v>
      </c>
      <c r="AA211" t="s">
        <v>99</v>
      </c>
      <c r="AB211" t="s">
        <v>98</v>
      </c>
      <c r="AC211" t="s">
        <v>34</v>
      </c>
      <c r="AK211"/>
    </row>
    <row r="212" spans="1:37">
      <c r="A212">
        <f t="shared" si="3"/>
        <v>2001</v>
      </c>
      <c r="B212" s="13">
        <v>37103</v>
      </c>
      <c r="C212" s="13" t="s">
        <v>37</v>
      </c>
      <c r="D212" s="13" t="s">
        <v>11</v>
      </c>
      <c r="E212" t="s">
        <v>856</v>
      </c>
      <c r="F212" s="3">
        <v>17</v>
      </c>
      <c r="G212" s="3">
        <v>275</v>
      </c>
      <c r="H212" t="s">
        <v>35</v>
      </c>
      <c r="I212" t="s">
        <v>35</v>
      </c>
      <c r="J212" t="s">
        <v>34</v>
      </c>
      <c r="P212" t="s">
        <v>384</v>
      </c>
      <c r="Q212" t="s">
        <v>37</v>
      </c>
      <c r="R212">
        <v>16.5</v>
      </c>
      <c r="S212" t="s">
        <v>148</v>
      </c>
      <c r="T212" t="s">
        <v>147</v>
      </c>
      <c r="U212" t="s">
        <v>38</v>
      </c>
      <c r="X212">
        <v>2015</v>
      </c>
      <c r="Z212">
        <v>61</v>
      </c>
      <c r="AA212" t="s">
        <v>40</v>
      </c>
      <c r="AB212" t="s">
        <v>39</v>
      </c>
      <c r="AC212" t="s">
        <v>38</v>
      </c>
      <c r="AK212"/>
    </row>
    <row r="213" spans="1:37">
      <c r="A213">
        <f t="shared" si="3"/>
        <v>2001</v>
      </c>
      <c r="B213" s="13">
        <v>37103</v>
      </c>
      <c r="C213" s="13" t="s">
        <v>37</v>
      </c>
      <c r="D213" s="13" t="s">
        <v>11</v>
      </c>
      <c r="E213" t="s">
        <v>855</v>
      </c>
      <c r="F213" s="3">
        <v>17</v>
      </c>
      <c r="G213" s="3">
        <v>150</v>
      </c>
      <c r="H213" t="s">
        <v>35</v>
      </c>
      <c r="I213" t="s">
        <v>35</v>
      </c>
      <c r="J213" t="s">
        <v>34</v>
      </c>
      <c r="P213" t="s">
        <v>1299</v>
      </c>
      <c r="Q213" t="s">
        <v>1144</v>
      </c>
      <c r="R213">
        <v>38.75</v>
      </c>
      <c r="S213" t="s">
        <v>35</v>
      </c>
      <c r="T213" t="s">
        <v>35</v>
      </c>
      <c r="U213" t="s">
        <v>34</v>
      </c>
      <c r="X213">
        <v>2015</v>
      </c>
      <c r="Y213" t="s">
        <v>113</v>
      </c>
      <c r="Z213">
        <v>77.711997985839844</v>
      </c>
      <c r="AA213" t="s">
        <v>40</v>
      </c>
      <c r="AB213" t="s">
        <v>39</v>
      </c>
      <c r="AC213" t="s">
        <v>38</v>
      </c>
      <c r="AK213"/>
    </row>
    <row r="214" spans="1:37">
      <c r="A214">
        <f t="shared" si="3"/>
        <v>2001</v>
      </c>
      <c r="B214" s="13">
        <v>37103</v>
      </c>
      <c r="C214" s="13" t="s">
        <v>37</v>
      </c>
      <c r="D214" s="13" t="s">
        <v>21</v>
      </c>
      <c r="E214" t="s">
        <v>855</v>
      </c>
      <c r="F214" s="3">
        <v>18</v>
      </c>
      <c r="G214" s="3">
        <v>150</v>
      </c>
      <c r="H214" t="s">
        <v>35</v>
      </c>
      <c r="I214" t="s">
        <v>35</v>
      </c>
      <c r="J214" t="s">
        <v>34</v>
      </c>
      <c r="P214" t="s">
        <v>1272</v>
      </c>
      <c r="Q214" t="s">
        <v>1144</v>
      </c>
      <c r="R214">
        <v>53.25</v>
      </c>
      <c r="S214" t="s">
        <v>35</v>
      </c>
      <c r="T214" t="s">
        <v>35</v>
      </c>
      <c r="U214" t="s">
        <v>34</v>
      </c>
      <c r="X214">
        <v>2015</v>
      </c>
      <c r="Y214" t="s">
        <v>1237</v>
      </c>
      <c r="Z214">
        <v>73.620750427246094</v>
      </c>
      <c r="AA214" t="s">
        <v>40</v>
      </c>
      <c r="AB214" t="s">
        <v>39</v>
      </c>
      <c r="AC214" t="s">
        <v>38</v>
      </c>
      <c r="AK214"/>
    </row>
    <row r="215" spans="1:37">
      <c r="A215">
        <f t="shared" si="3"/>
        <v>2001</v>
      </c>
      <c r="B215" s="13">
        <v>37103</v>
      </c>
      <c r="C215" s="13" t="s">
        <v>37</v>
      </c>
      <c r="D215" s="13" t="s">
        <v>16</v>
      </c>
      <c r="E215" t="s">
        <v>854</v>
      </c>
      <c r="F215" s="3">
        <v>0.625</v>
      </c>
      <c r="G215" s="3">
        <v>558</v>
      </c>
      <c r="H215" t="s">
        <v>83</v>
      </c>
      <c r="I215" t="s">
        <v>39</v>
      </c>
      <c r="J215" t="s">
        <v>34</v>
      </c>
      <c r="Q215" t="s">
        <v>44</v>
      </c>
      <c r="R215">
        <v>70.841093930331141</v>
      </c>
      <c r="S215" t="s">
        <v>35</v>
      </c>
      <c r="T215" t="s">
        <v>35</v>
      </c>
      <c r="U215" t="s">
        <v>34</v>
      </c>
      <c r="X215">
        <v>2015</v>
      </c>
      <c r="Y215" t="s">
        <v>1177</v>
      </c>
      <c r="Z215">
        <v>3.2000000476837158</v>
      </c>
      <c r="AA215" t="s">
        <v>55</v>
      </c>
      <c r="AB215" t="s">
        <v>39</v>
      </c>
      <c r="AC215" t="s">
        <v>38</v>
      </c>
      <c r="AK215"/>
    </row>
    <row r="216" spans="1:37">
      <c r="A216">
        <f t="shared" si="3"/>
        <v>2001</v>
      </c>
      <c r="B216" s="13">
        <v>37103</v>
      </c>
      <c r="C216" s="13" t="s">
        <v>37</v>
      </c>
      <c r="D216" s="13" t="s">
        <v>16</v>
      </c>
      <c r="F216" s="3">
        <v>9</v>
      </c>
      <c r="G216" s="3">
        <v>130</v>
      </c>
      <c r="H216" t="s">
        <v>35</v>
      </c>
      <c r="I216" t="s">
        <v>35</v>
      </c>
      <c r="J216" t="s">
        <v>34</v>
      </c>
      <c r="P216" t="s">
        <v>233</v>
      </c>
      <c r="Q216" t="s">
        <v>44</v>
      </c>
      <c r="R216">
        <v>36.251581192016602</v>
      </c>
      <c r="S216" t="s">
        <v>35</v>
      </c>
      <c r="T216" t="s">
        <v>35</v>
      </c>
      <c r="U216" t="s">
        <v>34</v>
      </c>
      <c r="X216">
        <v>2015</v>
      </c>
      <c r="Y216" t="s">
        <v>1172</v>
      </c>
      <c r="Z216">
        <v>9.25</v>
      </c>
      <c r="AA216" t="s">
        <v>40</v>
      </c>
      <c r="AB216" t="s">
        <v>39</v>
      </c>
      <c r="AC216" t="s">
        <v>38</v>
      </c>
      <c r="AK216"/>
    </row>
    <row r="217" spans="1:37">
      <c r="A217">
        <f t="shared" si="3"/>
        <v>2001</v>
      </c>
      <c r="B217" s="13">
        <v>37103</v>
      </c>
      <c r="C217" s="13" t="s">
        <v>37</v>
      </c>
      <c r="D217" s="13" t="s">
        <v>16</v>
      </c>
      <c r="E217" t="s">
        <v>853</v>
      </c>
      <c r="F217" s="3">
        <v>1</v>
      </c>
      <c r="G217" s="3">
        <v>147</v>
      </c>
      <c r="H217" t="s">
        <v>35</v>
      </c>
      <c r="I217" t="s">
        <v>35</v>
      </c>
      <c r="J217" t="s">
        <v>34</v>
      </c>
      <c r="P217" t="s">
        <v>172</v>
      </c>
      <c r="Q217" t="s">
        <v>44</v>
      </c>
      <c r="R217">
        <v>54.5</v>
      </c>
      <c r="S217" t="s">
        <v>35</v>
      </c>
      <c r="T217" t="s">
        <v>35</v>
      </c>
      <c r="U217" t="s">
        <v>34</v>
      </c>
      <c r="X217">
        <v>2015</v>
      </c>
      <c r="Z217">
        <v>17.449999809265137</v>
      </c>
      <c r="AA217" t="s">
        <v>53</v>
      </c>
      <c r="AB217" t="s">
        <v>47</v>
      </c>
      <c r="AC217" t="s">
        <v>38</v>
      </c>
      <c r="AK217"/>
    </row>
    <row r="218" spans="1:37">
      <c r="A218">
        <f t="shared" si="3"/>
        <v>2001</v>
      </c>
      <c r="B218" s="13">
        <v>37103</v>
      </c>
      <c r="C218" s="13" t="s">
        <v>37</v>
      </c>
      <c r="D218" s="13" t="s">
        <v>16</v>
      </c>
      <c r="E218" t="s">
        <v>852</v>
      </c>
      <c r="F218" s="3">
        <v>14</v>
      </c>
      <c r="G218" s="3">
        <v>105</v>
      </c>
      <c r="H218" t="s">
        <v>35</v>
      </c>
      <c r="I218" t="s">
        <v>35</v>
      </c>
      <c r="J218" t="s">
        <v>34</v>
      </c>
      <c r="P218" t="s">
        <v>201</v>
      </c>
      <c r="Q218" t="s">
        <v>44</v>
      </c>
      <c r="R218">
        <v>24.459636688232422</v>
      </c>
      <c r="S218" t="s">
        <v>35</v>
      </c>
      <c r="T218" t="s">
        <v>35</v>
      </c>
      <c r="U218" t="s">
        <v>34</v>
      </c>
      <c r="X218">
        <v>2015</v>
      </c>
      <c r="Y218" t="s">
        <v>49</v>
      </c>
      <c r="Z218">
        <v>37.299999237060547</v>
      </c>
      <c r="AA218" t="s">
        <v>48</v>
      </c>
      <c r="AB218" t="s">
        <v>47</v>
      </c>
      <c r="AC218" t="s">
        <v>38</v>
      </c>
      <c r="AK218"/>
    </row>
    <row r="219" spans="1:37">
      <c r="A219">
        <f t="shared" si="3"/>
        <v>2001</v>
      </c>
      <c r="B219" s="13">
        <v>37103</v>
      </c>
      <c r="C219" s="13" t="s">
        <v>37</v>
      </c>
      <c r="D219" s="13" t="s">
        <v>16</v>
      </c>
      <c r="E219" t="s">
        <v>851</v>
      </c>
      <c r="F219" s="3">
        <v>22.5</v>
      </c>
      <c r="G219" s="3">
        <v>300</v>
      </c>
      <c r="H219" t="s">
        <v>35</v>
      </c>
      <c r="I219" t="s">
        <v>35</v>
      </c>
      <c r="J219" t="s">
        <v>34</v>
      </c>
      <c r="P219" t="s">
        <v>65</v>
      </c>
      <c r="Q219" t="s">
        <v>44</v>
      </c>
      <c r="R219">
        <v>20</v>
      </c>
      <c r="S219" t="s">
        <v>35</v>
      </c>
      <c r="T219" t="s">
        <v>35</v>
      </c>
      <c r="U219" t="s">
        <v>34</v>
      </c>
      <c r="X219">
        <v>2015</v>
      </c>
      <c r="Y219" t="s">
        <v>84</v>
      </c>
      <c r="Z219">
        <v>44.299999237060547</v>
      </c>
      <c r="AA219" t="s">
        <v>53</v>
      </c>
      <c r="AB219" t="s">
        <v>47</v>
      </c>
      <c r="AC219" t="s">
        <v>38</v>
      </c>
      <c r="AK219"/>
    </row>
    <row r="220" spans="1:37">
      <c r="A220">
        <f t="shared" si="3"/>
        <v>2001</v>
      </c>
      <c r="B220" s="13">
        <v>37103</v>
      </c>
      <c r="C220" s="13" t="s">
        <v>67</v>
      </c>
      <c r="D220" s="13" t="s">
        <v>19</v>
      </c>
      <c r="E220" t="s">
        <v>850</v>
      </c>
      <c r="F220" s="3">
        <v>43.625</v>
      </c>
      <c r="G220" s="3">
        <v>312.95999145507813</v>
      </c>
      <c r="H220" t="s">
        <v>35</v>
      </c>
      <c r="I220" t="s">
        <v>35</v>
      </c>
      <c r="J220" t="s">
        <v>34</v>
      </c>
      <c r="P220" t="s">
        <v>235</v>
      </c>
      <c r="Q220" t="s">
        <v>44</v>
      </c>
      <c r="R220">
        <v>56.666666666666664</v>
      </c>
      <c r="S220" t="s">
        <v>35</v>
      </c>
      <c r="T220" t="s">
        <v>35</v>
      </c>
      <c r="U220" t="s">
        <v>34</v>
      </c>
      <c r="X220">
        <v>2015</v>
      </c>
      <c r="Y220" t="s">
        <v>51</v>
      </c>
      <c r="Z220">
        <v>11.399999618530273</v>
      </c>
      <c r="AA220" t="s">
        <v>50</v>
      </c>
      <c r="AB220" t="s">
        <v>47</v>
      </c>
      <c r="AC220" t="s">
        <v>38</v>
      </c>
      <c r="AK220"/>
    </row>
    <row r="221" spans="1:37">
      <c r="A221">
        <f t="shared" si="3"/>
        <v>2001</v>
      </c>
      <c r="B221" s="13">
        <v>37103</v>
      </c>
      <c r="C221" s="13" t="s">
        <v>67</v>
      </c>
      <c r="D221" s="13" t="s">
        <v>25</v>
      </c>
      <c r="E221" t="s">
        <v>849</v>
      </c>
      <c r="F221" s="3">
        <v>24</v>
      </c>
      <c r="G221" s="3">
        <v>125</v>
      </c>
      <c r="H221" t="s">
        <v>83</v>
      </c>
      <c r="I221" t="s">
        <v>39</v>
      </c>
      <c r="J221" t="s">
        <v>34</v>
      </c>
      <c r="P221" t="s">
        <v>136</v>
      </c>
      <c r="Q221" t="s">
        <v>44</v>
      </c>
      <c r="R221">
        <v>50</v>
      </c>
      <c r="S221" t="s">
        <v>35</v>
      </c>
      <c r="T221" t="s">
        <v>35</v>
      </c>
      <c r="U221" t="s">
        <v>34</v>
      </c>
      <c r="X221">
        <v>2015</v>
      </c>
      <c r="Y221" t="s">
        <v>112</v>
      </c>
      <c r="Z221">
        <v>12.899999618530273</v>
      </c>
      <c r="AA221" t="s">
        <v>53</v>
      </c>
      <c r="AB221" t="s">
        <v>47</v>
      </c>
      <c r="AC221" t="s">
        <v>38</v>
      </c>
      <c r="AK221"/>
    </row>
    <row r="222" spans="1:37">
      <c r="A222">
        <f t="shared" si="3"/>
        <v>2001</v>
      </c>
      <c r="B222" s="13">
        <v>37103</v>
      </c>
      <c r="C222" s="13" t="s">
        <v>67</v>
      </c>
      <c r="D222" s="13" t="s">
        <v>25</v>
      </c>
      <c r="E222" t="s">
        <v>848</v>
      </c>
      <c r="F222" s="3">
        <v>25</v>
      </c>
      <c r="G222" s="3">
        <v>425</v>
      </c>
      <c r="H222" t="s">
        <v>35</v>
      </c>
      <c r="I222" t="s">
        <v>35</v>
      </c>
      <c r="J222" t="s">
        <v>34</v>
      </c>
      <c r="P222" t="s">
        <v>73</v>
      </c>
      <c r="Q222" t="s">
        <v>44</v>
      </c>
      <c r="R222">
        <v>5.3857499957084656</v>
      </c>
      <c r="S222" t="s">
        <v>35</v>
      </c>
      <c r="T222" t="s">
        <v>35</v>
      </c>
      <c r="U222" t="s">
        <v>34</v>
      </c>
      <c r="X222">
        <v>2015</v>
      </c>
      <c r="Y222" t="s">
        <v>79</v>
      </c>
      <c r="Z222">
        <v>34.799999237060547</v>
      </c>
      <c r="AA222" t="s">
        <v>53</v>
      </c>
      <c r="AB222" t="s">
        <v>47</v>
      </c>
      <c r="AC222" t="s">
        <v>38</v>
      </c>
      <c r="AK222"/>
    </row>
    <row r="223" spans="1:37">
      <c r="A223">
        <f t="shared" si="3"/>
        <v>2001</v>
      </c>
      <c r="B223" s="13">
        <v>37103</v>
      </c>
      <c r="C223" s="13" t="s">
        <v>67</v>
      </c>
      <c r="D223" s="13" t="s">
        <v>23</v>
      </c>
      <c r="E223" t="s">
        <v>847</v>
      </c>
      <c r="F223" s="3">
        <v>48</v>
      </c>
      <c r="G223" s="3">
        <v>375</v>
      </c>
      <c r="H223" t="s">
        <v>35</v>
      </c>
      <c r="I223" t="s">
        <v>35</v>
      </c>
      <c r="J223" t="s">
        <v>34</v>
      </c>
      <c r="P223" t="s">
        <v>115</v>
      </c>
      <c r="Q223" t="s">
        <v>44</v>
      </c>
      <c r="R223">
        <v>63</v>
      </c>
      <c r="S223" t="s">
        <v>35</v>
      </c>
      <c r="T223" t="s">
        <v>35</v>
      </c>
      <c r="U223" t="s">
        <v>34</v>
      </c>
      <c r="X223">
        <v>2015</v>
      </c>
      <c r="Y223" t="s">
        <v>54</v>
      </c>
      <c r="Z223">
        <v>22</v>
      </c>
      <c r="AA223" t="s">
        <v>53</v>
      </c>
      <c r="AB223" t="s">
        <v>47</v>
      </c>
      <c r="AC223" t="s">
        <v>38</v>
      </c>
      <c r="AK223"/>
    </row>
    <row r="224" spans="1:37">
      <c r="A224">
        <f t="shared" si="3"/>
        <v>2001</v>
      </c>
      <c r="B224" s="13">
        <v>37134</v>
      </c>
      <c r="C224" s="13" t="s">
        <v>37</v>
      </c>
      <c r="D224" s="13" t="s">
        <v>23</v>
      </c>
      <c r="E224" t="s">
        <v>846</v>
      </c>
      <c r="F224" s="3">
        <v>47</v>
      </c>
      <c r="G224" s="3">
        <v>125</v>
      </c>
      <c r="H224" t="s">
        <v>121</v>
      </c>
      <c r="I224" t="s">
        <v>47</v>
      </c>
      <c r="J224" t="s">
        <v>38</v>
      </c>
      <c r="P224" t="s">
        <v>69</v>
      </c>
      <c r="Q224" t="s">
        <v>44</v>
      </c>
      <c r="R224">
        <v>59</v>
      </c>
      <c r="S224" t="s">
        <v>35</v>
      </c>
      <c r="T224" t="s">
        <v>35</v>
      </c>
      <c r="U224" t="s">
        <v>34</v>
      </c>
      <c r="X224">
        <v>2015</v>
      </c>
      <c r="Y224" t="s">
        <v>114</v>
      </c>
      <c r="Z224">
        <v>4.6880002021789551</v>
      </c>
      <c r="AA224" t="s">
        <v>53</v>
      </c>
      <c r="AB224" t="s">
        <v>47</v>
      </c>
      <c r="AC224" t="s">
        <v>38</v>
      </c>
      <c r="AK224"/>
    </row>
    <row r="225" spans="1:37">
      <c r="A225">
        <f t="shared" si="3"/>
        <v>2001</v>
      </c>
      <c r="B225" s="13">
        <v>37134</v>
      </c>
      <c r="C225" s="13" t="s">
        <v>37</v>
      </c>
      <c r="D225" s="13" t="s">
        <v>22</v>
      </c>
      <c r="E225" t="s">
        <v>845</v>
      </c>
      <c r="F225" s="3">
        <v>3</v>
      </c>
      <c r="G225" s="3">
        <v>200</v>
      </c>
      <c r="H225" t="s">
        <v>35</v>
      </c>
      <c r="I225" t="s">
        <v>35</v>
      </c>
      <c r="J225" t="s">
        <v>34</v>
      </c>
      <c r="P225" t="s">
        <v>97</v>
      </c>
      <c r="Q225" t="s">
        <v>44</v>
      </c>
      <c r="R225">
        <v>35.812999725341797</v>
      </c>
      <c r="S225" t="s">
        <v>35</v>
      </c>
      <c r="T225" t="s">
        <v>35</v>
      </c>
      <c r="U225" t="s">
        <v>34</v>
      </c>
      <c r="X225">
        <v>2015</v>
      </c>
      <c r="Y225" t="s">
        <v>108</v>
      </c>
      <c r="Z225">
        <v>4.3130002021789551</v>
      </c>
      <c r="AA225" t="s">
        <v>53</v>
      </c>
      <c r="AB225" t="s">
        <v>47</v>
      </c>
      <c r="AC225" t="s">
        <v>38</v>
      </c>
      <c r="AK225"/>
    </row>
    <row r="226" spans="1:37">
      <c r="A226">
        <f t="shared" si="3"/>
        <v>2001</v>
      </c>
      <c r="B226" s="13">
        <v>37134</v>
      </c>
      <c r="C226" s="13" t="s">
        <v>37</v>
      </c>
      <c r="D226" s="13" t="s">
        <v>21</v>
      </c>
      <c r="E226" t="s">
        <v>844</v>
      </c>
      <c r="F226" s="3">
        <v>10</v>
      </c>
      <c r="G226" s="3">
        <v>915</v>
      </c>
      <c r="H226" t="s">
        <v>35</v>
      </c>
      <c r="I226" t="s">
        <v>35</v>
      </c>
      <c r="J226" t="s">
        <v>34</v>
      </c>
      <c r="P226" t="s">
        <v>36</v>
      </c>
      <c r="Q226" t="s">
        <v>44</v>
      </c>
      <c r="R226">
        <v>1.1375000476837158</v>
      </c>
      <c r="S226" t="s">
        <v>35</v>
      </c>
      <c r="T226" t="s">
        <v>35</v>
      </c>
      <c r="U226" t="s">
        <v>34</v>
      </c>
      <c r="X226">
        <v>2015</v>
      </c>
      <c r="Z226">
        <v>36.393846680136285</v>
      </c>
      <c r="AA226" t="s">
        <v>35</v>
      </c>
      <c r="AB226" t="s">
        <v>35</v>
      </c>
      <c r="AC226" t="s">
        <v>34</v>
      </c>
      <c r="AK226"/>
    </row>
    <row r="227" spans="1:37">
      <c r="A227">
        <f t="shared" si="3"/>
        <v>2001</v>
      </c>
      <c r="B227" s="13">
        <v>37134</v>
      </c>
      <c r="C227" s="13" t="s">
        <v>37</v>
      </c>
      <c r="D227" s="13" t="s">
        <v>16</v>
      </c>
      <c r="E227" t="s">
        <v>843</v>
      </c>
      <c r="F227" s="3">
        <v>3</v>
      </c>
      <c r="G227" s="3">
        <v>164.16000366210938</v>
      </c>
      <c r="H227" t="s">
        <v>35</v>
      </c>
      <c r="I227" t="s">
        <v>35</v>
      </c>
      <c r="J227" t="s">
        <v>34</v>
      </c>
      <c r="P227" t="s">
        <v>82</v>
      </c>
      <c r="Q227" t="s">
        <v>44</v>
      </c>
      <c r="R227">
        <v>29.5</v>
      </c>
      <c r="S227" t="s">
        <v>35</v>
      </c>
      <c r="T227" t="s">
        <v>35</v>
      </c>
      <c r="U227" t="s">
        <v>34</v>
      </c>
      <c r="X227">
        <v>2015</v>
      </c>
      <c r="Y227" t="s">
        <v>107</v>
      </c>
      <c r="Z227">
        <v>25</v>
      </c>
      <c r="AA227" t="s">
        <v>35</v>
      </c>
      <c r="AB227" t="s">
        <v>35</v>
      </c>
      <c r="AC227" t="s">
        <v>34</v>
      </c>
      <c r="AK227"/>
    </row>
    <row r="228" spans="1:37">
      <c r="A228">
        <f t="shared" si="3"/>
        <v>2001</v>
      </c>
      <c r="B228" s="13">
        <v>37134</v>
      </c>
      <c r="C228" s="13" t="s">
        <v>37</v>
      </c>
      <c r="D228" s="13" t="s">
        <v>16</v>
      </c>
      <c r="E228" t="s">
        <v>842</v>
      </c>
      <c r="F228" s="3">
        <v>18.666666666666668</v>
      </c>
      <c r="G228" s="3">
        <v>900</v>
      </c>
      <c r="H228" t="s">
        <v>35</v>
      </c>
      <c r="I228" t="s">
        <v>35</v>
      </c>
      <c r="J228" t="s">
        <v>34</v>
      </c>
      <c r="P228" t="s">
        <v>294</v>
      </c>
      <c r="Q228" t="s">
        <v>44</v>
      </c>
      <c r="R228">
        <v>64.5</v>
      </c>
      <c r="S228" t="s">
        <v>35</v>
      </c>
      <c r="T228" t="s">
        <v>35</v>
      </c>
      <c r="U228" t="s">
        <v>34</v>
      </c>
      <c r="X228">
        <v>2015</v>
      </c>
      <c r="Y228" t="s">
        <v>73</v>
      </c>
      <c r="Z228">
        <v>3.2999999523162842</v>
      </c>
      <c r="AA228" t="s">
        <v>35</v>
      </c>
      <c r="AB228" t="s">
        <v>35</v>
      </c>
      <c r="AC228" t="s">
        <v>34</v>
      </c>
      <c r="AK228"/>
    </row>
    <row r="229" spans="1:37">
      <c r="A229">
        <f t="shared" si="3"/>
        <v>2001</v>
      </c>
      <c r="B229" s="13">
        <v>37134</v>
      </c>
      <c r="C229" s="13" t="s">
        <v>67</v>
      </c>
      <c r="D229" s="13" t="s">
        <v>10</v>
      </c>
      <c r="E229" t="s">
        <v>841</v>
      </c>
      <c r="F229" s="3">
        <v>23</v>
      </c>
      <c r="G229" s="3">
        <v>165</v>
      </c>
      <c r="H229" t="s">
        <v>35</v>
      </c>
      <c r="I229" t="s">
        <v>35</v>
      </c>
      <c r="J229" t="s">
        <v>34</v>
      </c>
      <c r="P229" t="s">
        <v>200</v>
      </c>
      <c r="Q229" t="s">
        <v>44</v>
      </c>
      <c r="R229">
        <v>71.25</v>
      </c>
      <c r="S229" t="s">
        <v>35</v>
      </c>
      <c r="T229" t="s">
        <v>35</v>
      </c>
      <c r="U229" t="s">
        <v>34</v>
      </c>
      <c r="X229">
        <v>2015</v>
      </c>
      <c r="Y229" t="s">
        <v>85</v>
      </c>
      <c r="Z229">
        <v>44</v>
      </c>
      <c r="AA229" t="s">
        <v>35</v>
      </c>
      <c r="AB229" t="s">
        <v>35</v>
      </c>
      <c r="AC229" t="s">
        <v>34</v>
      </c>
      <c r="AK229"/>
    </row>
    <row r="230" spans="1:37">
      <c r="A230">
        <f t="shared" si="3"/>
        <v>2001</v>
      </c>
      <c r="B230" s="13">
        <v>37134</v>
      </c>
      <c r="C230" s="13" t="s">
        <v>67</v>
      </c>
      <c r="D230" s="13" t="s">
        <v>10</v>
      </c>
      <c r="E230" t="s">
        <v>840</v>
      </c>
      <c r="F230" s="3">
        <v>10</v>
      </c>
      <c r="G230" s="3">
        <v>125</v>
      </c>
      <c r="H230" t="s">
        <v>35</v>
      </c>
      <c r="I230" t="s">
        <v>35</v>
      </c>
      <c r="J230" t="s">
        <v>34</v>
      </c>
      <c r="P230" t="s">
        <v>291</v>
      </c>
      <c r="Q230" t="s">
        <v>44</v>
      </c>
      <c r="R230">
        <v>88.5</v>
      </c>
      <c r="S230" t="s">
        <v>35</v>
      </c>
      <c r="T230" t="s">
        <v>35</v>
      </c>
      <c r="U230" t="s">
        <v>34</v>
      </c>
      <c r="X230">
        <v>2015</v>
      </c>
      <c r="Y230" t="s">
        <v>116</v>
      </c>
      <c r="Z230">
        <v>26.102499961853027</v>
      </c>
      <c r="AA230" t="s">
        <v>35</v>
      </c>
      <c r="AB230" t="s">
        <v>35</v>
      </c>
      <c r="AC230" t="s">
        <v>34</v>
      </c>
      <c r="AK230"/>
    </row>
    <row r="231" spans="1:37">
      <c r="A231">
        <f t="shared" si="3"/>
        <v>2001</v>
      </c>
      <c r="B231" s="13">
        <v>37134</v>
      </c>
      <c r="C231" s="13" t="s">
        <v>67</v>
      </c>
      <c r="D231" s="13" t="s">
        <v>25</v>
      </c>
      <c r="E231" t="s">
        <v>839</v>
      </c>
      <c r="F231" s="3">
        <v>35</v>
      </c>
      <c r="G231" s="3">
        <v>100</v>
      </c>
      <c r="H231" t="s">
        <v>35</v>
      </c>
      <c r="I231" t="s">
        <v>35</v>
      </c>
      <c r="J231" t="s">
        <v>34</v>
      </c>
      <c r="P231" t="s">
        <v>438</v>
      </c>
      <c r="Q231" t="s">
        <v>44</v>
      </c>
      <c r="R231">
        <v>9</v>
      </c>
      <c r="S231" t="s">
        <v>35</v>
      </c>
      <c r="T231" t="s">
        <v>35</v>
      </c>
      <c r="U231" t="s">
        <v>34</v>
      </c>
      <c r="X231">
        <v>2015</v>
      </c>
      <c r="Y231" t="s">
        <v>58</v>
      </c>
      <c r="Z231">
        <v>48.949999491373696</v>
      </c>
      <c r="AA231" t="s">
        <v>35</v>
      </c>
      <c r="AB231" t="s">
        <v>35</v>
      </c>
      <c r="AC231" t="s">
        <v>34</v>
      </c>
      <c r="AK231"/>
    </row>
    <row r="232" spans="1:37">
      <c r="A232">
        <f t="shared" si="3"/>
        <v>2001</v>
      </c>
      <c r="B232" s="13">
        <v>37164</v>
      </c>
      <c r="C232" s="13" t="s">
        <v>44</v>
      </c>
      <c r="D232" s="13" t="s">
        <v>25</v>
      </c>
      <c r="E232" t="s">
        <v>838</v>
      </c>
      <c r="F232" s="3">
        <v>52.5</v>
      </c>
      <c r="G232" s="3">
        <v>165</v>
      </c>
      <c r="H232" t="s">
        <v>35</v>
      </c>
      <c r="I232" t="s">
        <v>35</v>
      </c>
      <c r="J232" t="s">
        <v>34</v>
      </c>
      <c r="P232" t="s">
        <v>1253</v>
      </c>
      <c r="Q232" t="s">
        <v>1245</v>
      </c>
      <c r="R232">
        <v>53</v>
      </c>
      <c r="S232" t="s">
        <v>35</v>
      </c>
      <c r="T232" t="s">
        <v>35</v>
      </c>
      <c r="U232" t="s">
        <v>34</v>
      </c>
      <c r="X232">
        <v>2015</v>
      </c>
      <c r="Y232" t="s">
        <v>57</v>
      </c>
      <c r="Z232">
        <v>33.53125</v>
      </c>
      <c r="AA232" t="s">
        <v>35</v>
      </c>
      <c r="AB232" t="s">
        <v>35</v>
      </c>
      <c r="AC232" t="s">
        <v>34</v>
      </c>
      <c r="AK232"/>
    </row>
    <row r="233" spans="1:37">
      <c r="A233">
        <f t="shared" si="3"/>
        <v>2001</v>
      </c>
      <c r="B233" s="13">
        <v>37164</v>
      </c>
      <c r="C233" s="13" t="s">
        <v>44</v>
      </c>
      <c r="D233" s="13" t="s">
        <v>21</v>
      </c>
      <c r="E233" t="s">
        <v>837</v>
      </c>
      <c r="F233" s="3">
        <v>17</v>
      </c>
      <c r="G233" s="3">
        <v>280</v>
      </c>
      <c r="H233" t="s">
        <v>35</v>
      </c>
      <c r="I233" t="s">
        <v>35</v>
      </c>
      <c r="J233" t="s">
        <v>34</v>
      </c>
      <c r="P233" t="s">
        <v>116</v>
      </c>
      <c r="Q233" t="s">
        <v>44</v>
      </c>
      <c r="R233">
        <v>49.664714268275667</v>
      </c>
      <c r="S233" t="s">
        <v>35</v>
      </c>
      <c r="T233" t="s">
        <v>35</v>
      </c>
      <c r="U233" t="s">
        <v>34</v>
      </c>
      <c r="X233">
        <v>2015</v>
      </c>
      <c r="Y233" t="s">
        <v>86</v>
      </c>
      <c r="Z233">
        <v>32</v>
      </c>
      <c r="AA233" t="s">
        <v>35</v>
      </c>
      <c r="AB233" t="s">
        <v>35</v>
      </c>
      <c r="AC233" t="s">
        <v>34</v>
      </c>
      <c r="AK233"/>
    </row>
    <row r="234" spans="1:37">
      <c r="A234">
        <f t="shared" si="3"/>
        <v>2001</v>
      </c>
      <c r="B234" s="13">
        <v>37164</v>
      </c>
      <c r="C234" s="13" t="s">
        <v>37</v>
      </c>
      <c r="D234" s="13" t="s">
        <v>13</v>
      </c>
      <c r="E234" t="s">
        <v>836</v>
      </c>
      <c r="F234" s="3">
        <v>3.75</v>
      </c>
      <c r="G234" s="3">
        <v>221.5</v>
      </c>
      <c r="H234" t="s">
        <v>35</v>
      </c>
      <c r="I234" t="s">
        <v>35</v>
      </c>
      <c r="J234" t="s">
        <v>34</v>
      </c>
      <c r="P234" t="s">
        <v>1239</v>
      </c>
      <c r="Q234" t="s">
        <v>44</v>
      </c>
      <c r="R234">
        <v>71.980804443359375</v>
      </c>
      <c r="S234" t="s">
        <v>35</v>
      </c>
      <c r="T234" t="s">
        <v>35</v>
      </c>
      <c r="U234" t="s">
        <v>34</v>
      </c>
      <c r="X234">
        <v>2015</v>
      </c>
      <c r="Y234" t="s">
        <v>68</v>
      </c>
      <c r="Z234">
        <v>26.11870002746582</v>
      </c>
      <c r="AA234" t="s">
        <v>35</v>
      </c>
      <c r="AB234" t="s">
        <v>35</v>
      </c>
      <c r="AC234" t="s">
        <v>34</v>
      </c>
      <c r="AK234"/>
    </row>
    <row r="235" spans="1:37">
      <c r="A235">
        <f t="shared" si="3"/>
        <v>2001</v>
      </c>
      <c r="B235" s="13">
        <v>37164</v>
      </c>
      <c r="C235" s="13" t="s">
        <v>37</v>
      </c>
      <c r="D235" s="13" t="s">
        <v>21</v>
      </c>
      <c r="E235" t="s">
        <v>835</v>
      </c>
      <c r="F235" s="3">
        <v>22.5</v>
      </c>
      <c r="G235" s="3">
        <v>1650</v>
      </c>
      <c r="H235" t="s">
        <v>35</v>
      </c>
      <c r="I235" t="s">
        <v>35</v>
      </c>
      <c r="J235" t="s">
        <v>34</v>
      </c>
      <c r="P235" t="s">
        <v>170</v>
      </c>
      <c r="Q235" t="s">
        <v>44</v>
      </c>
      <c r="R235">
        <v>43.875</v>
      </c>
      <c r="S235" t="s">
        <v>35</v>
      </c>
      <c r="T235" t="s">
        <v>35</v>
      </c>
      <c r="U235" t="s">
        <v>34</v>
      </c>
      <c r="X235">
        <v>2015</v>
      </c>
      <c r="Y235" t="s">
        <v>81</v>
      </c>
      <c r="Z235">
        <v>14.5</v>
      </c>
      <c r="AA235" t="s">
        <v>35</v>
      </c>
      <c r="AB235" t="s">
        <v>35</v>
      </c>
      <c r="AC235" t="s">
        <v>34</v>
      </c>
      <c r="AK235"/>
    </row>
    <row r="236" spans="1:37">
      <c r="A236">
        <f t="shared" si="3"/>
        <v>2001</v>
      </c>
      <c r="B236" s="13">
        <v>37164</v>
      </c>
      <c r="C236" s="13" t="s">
        <v>37</v>
      </c>
      <c r="D236" s="13" t="s">
        <v>16</v>
      </c>
      <c r="E236" t="s">
        <v>834</v>
      </c>
      <c r="F236" s="3">
        <v>30</v>
      </c>
      <c r="G236" s="3">
        <v>380</v>
      </c>
      <c r="H236" t="s">
        <v>99</v>
      </c>
      <c r="I236" t="s">
        <v>98</v>
      </c>
      <c r="J236" t="s">
        <v>34</v>
      </c>
      <c r="P236" t="s">
        <v>437</v>
      </c>
      <c r="Q236" t="s">
        <v>44</v>
      </c>
      <c r="R236">
        <v>92.166666666666671</v>
      </c>
      <c r="S236" t="s">
        <v>35</v>
      </c>
      <c r="T236" t="s">
        <v>35</v>
      </c>
      <c r="U236" t="s">
        <v>34</v>
      </c>
      <c r="X236">
        <v>2015</v>
      </c>
      <c r="Y236" t="s">
        <v>52</v>
      </c>
      <c r="Z236">
        <v>33.049999237060547</v>
      </c>
      <c r="AA236" t="s">
        <v>35</v>
      </c>
      <c r="AB236" t="s">
        <v>35</v>
      </c>
      <c r="AC236" t="s">
        <v>34</v>
      </c>
      <c r="AK236"/>
    </row>
    <row r="237" spans="1:37">
      <c r="A237">
        <f t="shared" si="3"/>
        <v>2001</v>
      </c>
      <c r="B237" s="13">
        <v>37164</v>
      </c>
      <c r="C237" s="13" t="s">
        <v>67</v>
      </c>
      <c r="D237" s="13" t="s">
        <v>21</v>
      </c>
      <c r="F237" s="3">
        <v>20</v>
      </c>
      <c r="G237" s="3">
        <v>100</v>
      </c>
      <c r="H237" t="s">
        <v>35</v>
      </c>
      <c r="I237" t="s">
        <v>35</v>
      </c>
      <c r="J237" t="s">
        <v>34</v>
      </c>
      <c r="P237" t="s">
        <v>177</v>
      </c>
      <c r="Q237" t="s">
        <v>44</v>
      </c>
      <c r="R237">
        <v>50.5</v>
      </c>
      <c r="S237" t="s">
        <v>35</v>
      </c>
      <c r="T237" t="s">
        <v>35</v>
      </c>
      <c r="U237" t="s">
        <v>34</v>
      </c>
      <c r="X237">
        <v>2015</v>
      </c>
      <c r="Y237" t="s">
        <v>92</v>
      </c>
      <c r="Z237">
        <v>79.289998372395829</v>
      </c>
      <c r="AA237" t="s">
        <v>35</v>
      </c>
      <c r="AB237" t="s">
        <v>35</v>
      </c>
      <c r="AC237" t="s">
        <v>34</v>
      </c>
      <c r="AK237"/>
    </row>
    <row r="238" spans="1:37">
      <c r="A238">
        <f t="shared" si="3"/>
        <v>2001</v>
      </c>
      <c r="B238" s="13">
        <v>37164</v>
      </c>
      <c r="C238" s="13" t="s">
        <v>67</v>
      </c>
      <c r="D238" s="13" t="s">
        <v>21</v>
      </c>
      <c r="E238" t="s">
        <v>832</v>
      </c>
      <c r="F238" s="3">
        <v>2.5</v>
      </c>
      <c r="G238" s="3">
        <v>145</v>
      </c>
      <c r="H238" t="s">
        <v>35</v>
      </c>
      <c r="I238" t="s">
        <v>35</v>
      </c>
      <c r="J238" t="s">
        <v>34</v>
      </c>
      <c r="P238" t="s">
        <v>211</v>
      </c>
      <c r="Q238" t="s">
        <v>44</v>
      </c>
      <c r="R238">
        <v>82</v>
      </c>
      <c r="S238" t="s">
        <v>35</v>
      </c>
      <c r="T238" t="s">
        <v>35</v>
      </c>
      <c r="U238" t="s">
        <v>34</v>
      </c>
      <c r="X238">
        <v>2015</v>
      </c>
      <c r="Y238" t="s">
        <v>74</v>
      </c>
      <c r="Z238">
        <v>35.700000762939453</v>
      </c>
      <c r="AA238" t="s">
        <v>35</v>
      </c>
      <c r="AB238" t="s">
        <v>35</v>
      </c>
      <c r="AC238" t="s">
        <v>34</v>
      </c>
      <c r="AK238"/>
    </row>
    <row r="239" spans="1:37">
      <c r="A239">
        <f t="shared" si="3"/>
        <v>2001</v>
      </c>
      <c r="B239" s="13">
        <v>37164</v>
      </c>
      <c r="C239" s="13" t="s">
        <v>67</v>
      </c>
      <c r="D239" s="13" t="s">
        <v>16</v>
      </c>
      <c r="E239" t="s">
        <v>831</v>
      </c>
      <c r="F239" s="3">
        <v>24</v>
      </c>
      <c r="G239" s="3">
        <v>125</v>
      </c>
      <c r="H239" t="s">
        <v>35</v>
      </c>
      <c r="I239" t="s">
        <v>35</v>
      </c>
      <c r="J239" t="s">
        <v>34</v>
      </c>
      <c r="P239" t="s">
        <v>1167</v>
      </c>
      <c r="Q239" t="s">
        <v>44</v>
      </c>
      <c r="R239">
        <v>14.899999618530273</v>
      </c>
      <c r="S239" t="s">
        <v>35</v>
      </c>
      <c r="T239" t="s">
        <v>35</v>
      </c>
      <c r="U239" t="s">
        <v>34</v>
      </c>
      <c r="X239">
        <v>2015</v>
      </c>
      <c r="Y239" t="s">
        <v>103</v>
      </c>
      <c r="Z239">
        <v>80</v>
      </c>
      <c r="AA239" t="s">
        <v>35</v>
      </c>
      <c r="AB239" t="s">
        <v>35</v>
      </c>
      <c r="AC239" t="s">
        <v>34</v>
      </c>
      <c r="AK239"/>
    </row>
    <row r="240" spans="1:37">
      <c r="A240">
        <f t="shared" si="3"/>
        <v>2001</v>
      </c>
      <c r="B240" s="13">
        <v>37164</v>
      </c>
      <c r="C240" s="13" t="s">
        <v>67</v>
      </c>
      <c r="D240" s="13" t="s">
        <v>17</v>
      </c>
      <c r="E240" t="s">
        <v>830</v>
      </c>
      <c r="F240" s="3">
        <v>9</v>
      </c>
      <c r="G240" s="3">
        <v>125</v>
      </c>
      <c r="H240" t="s">
        <v>35</v>
      </c>
      <c r="I240" t="s">
        <v>35</v>
      </c>
      <c r="J240" t="s">
        <v>34</v>
      </c>
      <c r="P240" t="s">
        <v>1240</v>
      </c>
      <c r="Q240" t="s">
        <v>44</v>
      </c>
      <c r="R240">
        <v>70</v>
      </c>
      <c r="S240" t="s">
        <v>35</v>
      </c>
      <c r="T240" t="s">
        <v>35</v>
      </c>
      <c r="U240" t="s">
        <v>34</v>
      </c>
      <c r="X240">
        <v>2015</v>
      </c>
      <c r="Y240" t="s">
        <v>56</v>
      </c>
      <c r="Z240">
        <v>24.5</v>
      </c>
      <c r="AA240" t="s">
        <v>35</v>
      </c>
      <c r="AB240" t="s">
        <v>35</v>
      </c>
      <c r="AC240" t="s">
        <v>34</v>
      </c>
      <c r="AK240"/>
    </row>
    <row r="241" spans="1:37">
      <c r="A241">
        <f t="shared" si="3"/>
        <v>2001</v>
      </c>
      <c r="B241" s="13">
        <v>37195</v>
      </c>
      <c r="C241" s="13" t="s">
        <v>37</v>
      </c>
      <c r="D241" s="13" t="s">
        <v>9</v>
      </c>
      <c r="E241" t="s">
        <v>829</v>
      </c>
      <c r="F241" s="3">
        <v>10.5</v>
      </c>
      <c r="G241" s="3">
        <v>1525</v>
      </c>
      <c r="H241" t="s">
        <v>35</v>
      </c>
      <c r="I241" t="s">
        <v>35</v>
      </c>
      <c r="J241" t="s">
        <v>34</v>
      </c>
      <c r="P241" t="s">
        <v>234</v>
      </c>
      <c r="Q241" t="s">
        <v>44</v>
      </c>
      <c r="R241">
        <v>90</v>
      </c>
      <c r="S241" t="s">
        <v>35</v>
      </c>
      <c r="T241" t="s">
        <v>35</v>
      </c>
      <c r="U241" t="s">
        <v>34</v>
      </c>
      <c r="X241">
        <v>2015</v>
      </c>
      <c r="Y241" t="s">
        <v>80</v>
      </c>
      <c r="Z241">
        <v>11.25</v>
      </c>
      <c r="AA241" t="s">
        <v>35</v>
      </c>
      <c r="AB241" t="s">
        <v>35</v>
      </c>
      <c r="AC241" t="s">
        <v>34</v>
      </c>
      <c r="AK241"/>
    </row>
    <row r="242" spans="1:37">
      <c r="A242">
        <f t="shared" si="3"/>
        <v>2001</v>
      </c>
      <c r="B242" s="13">
        <v>37195</v>
      </c>
      <c r="C242" s="13" t="s">
        <v>37</v>
      </c>
      <c r="D242" s="13" t="s">
        <v>25</v>
      </c>
      <c r="E242" t="s">
        <v>828</v>
      </c>
      <c r="F242" s="3">
        <v>5.75</v>
      </c>
      <c r="G242" s="3">
        <v>105</v>
      </c>
      <c r="H242" t="s">
        <v>35</v>
      </c>
      <c r="I242" t="s">
        <v>35</v>
      </c>
      <c r="J242" t="s">
        <v>34</v>
      </c>
      <c r="P242" t="s">
        <v>218</v>
      </c>
      <c r="Q242" t="s">
        <v>44</v>
      </c>
      <c r="R242">
        <v>93.25</v>
      </c>
      <c r="S242" t="s">
        <v>35</v>
      </c>
      <c r="T242" t="s">
        <v>35</v>
      </c>
      <c r="U242" t="s">
        <v>34</v>
      </c>
      <c r="X242">
        <v>2015</v>
      </c>
      <c r="Y242" t="s">
        <v>106</v>
      </c>
      <c r="Z242">
        <v>13.5</v>
      </c>
      <c r="AA242" t="s">
        <v>35</v>
      </c>
      <c r="AB242" t="s">
        <v>35</v>
      </c>
      <c r="AC242" t="s">
        <v>34</v>
      </c>
      <c r="AK242"/>
    </row>
    <row r="243" spans="1:37">
      <c r="A243">
        <f t="shared" si="3"/>
        <v>2001</v>
      </c>
      <c r="B243" s="13">
        <v>37195</v>
      </c>
      <c r="C243" s="13" t="s">
        <v>37</v>
      </c>
      <c r="D243" s="13" t="s">
        <v>25</v>
      </c>
      <c r="E243" t="s">
        <v>827</v>
      </c>
      <c r="F243" s="3">
        <v>5.5</v>
      </c>
      <c r="G243" s="3">
        <v>150</v>
      </c>
      <c r="H243" t="s">
        <v>35</v>
      </c>
      <c r="I243" t="s">
        <v>35</v>
      </c>
      <c r="J243" t="s">
        <v>34</v>
      </c>
      <c r="P243" t="s">
        <v>123</v>
      </c>
      <c r="Q243" t="s">
        <v>44</v>
      </c>
      <c r="R243">
        <v>45</v>
      </c>
      <c r="S243" t="s">
        <v>35</v>
      </c>
      <c r="T243" t="s">
        <v>35</v>
      </c>
      <c r="U243" t="s">
        <v>34</v>
      </c>
      <c r="X243">
        <v>2015</v>
      </c>
      <c r="Y243" t="s">
        <v>70</v>
      </c>
      <c r="Z243">
        <v>8.3000001907348633</v>
      </c>
      <c r="AA243" t="s">
        <v>35</v>
      </c>
      <c r="AB243" t="s">
        <v>35</v>
      </c>
      <c r="AC243" t="s">
        <v>34</v>
      </c>
      <c r="AK243"/>
    </row>
    <row r="244" spans="1:37">
      <c r="A244">
        <f t="shared" si="3"/>
        <v>2001</v>
      </c>
      <c r="B244" s="13">
        <v>37195</v>
      </c>
      <c r="C244" s="13" t="s">
        <v>37</v>
      </c>
      <c r="D244" s="13" t="s">
        <v>22</v>
      </c>
      <c r="E244" t="s">
        <v>826</v>
      </c>
      <c r="F244" s="3">
        <v>0.5</v>
      </c>
      <c r="G244" s="3">
        <v>105</v>
      </c>
      <c r="H244" t="s">
        <v>35</v>
      </c>
      <c r="I244" t="s">
        <v>35</v>
      </c>
      <c r="J244" t="s">
        <v>34</v>
      </c>
      <c r="P244" t="s">
        <v>142</v>
      </c>
      <c r="Q244" t="s">
        <v>44</v>
      </c>
      <c r="R244">
        <v>105.12699890136719</v>
      </c>
      <c r="S244" t="s">
        <v>35</v>
      </c>
      <c r="T244" t="s">
        <v>35</v>
      </c>
      <c r="U244" t="s">
        <v>34</v>
      </c>
      <c r="X244">
        <v>2015</v>
      </c>
      <c r="Y244" t="s">
        <v>111</v>
      </c>
      <c r="Z244">
        <v>11.5</v>
      </c>
      <c r="AA244" t="s">
        <v>35</v>
      </c>
      <c r="AB244" t="s">
        <v>35</v>
      </c>
      <c r="AC244" t="s">
        <v>34</v>
      </c>
      <c r="AK244"/>
    </row>
    <row r="245" spans="1:37">
      <c r="A245">
        <f t="shared" si="3"/>
        <v>2001</v>
      </c>
      <c r="B245" s="13">
        <v>37195</v>
      </c>
      <c r="C245" s="13" t="s">
        <v>37</v>
      </c>
      <c r="D245" s="13" t="s">
        <v>16</v>
      </c>
      <c r="E245" t="s">
        <v>825</v>
      </c>
      <c r="F245" s="3">
        <v>38.5</v>
      </c>
      <c r="G245" s="3">
        <v>545</v>
      </c>
      <c r="H245" t="s">
        <v>35</v>
      </c>
      <c r="I245" t="s">
        <v>35</v>
      </c>
      <c r="J245" t="s">
        <v>34</v>
      </c>
      <c r="P245" t="s">
        <v>174</v>
      </c>
      <c r="Q245" t="s">
        <v>44</v>
      </c>
      <c r="R245">
        <v>59.599998474121094</v>
      </c>
      <c r="S245" t="s">
        <v>35</v>
      </c>
      <c r="T245" t="s">
        <v>35</v>
      </c>
      <c r="U245" t="s">
        <v>34</v>
      </c>
      <c r="X245">
        <v>2015</v>
      </c>
      <c r="Y245" t="s">
        <v>71</v>
      </c>
      <c r="Z245">
        <v>0.40000000596046448</v>
      </c>
      <c r="AA245" t="s">
        <v>35</v>
      </c>
      <c r="AB245" t="s">
        <v>35</v>
      </c>
      <c r="AC245" t="s">
        <v>34</v>
      </c>
      <c r="AK245"/>
    </row>
    <row r="246" spans="1:37">
      <c r="A246">
        <f t="shared" si="3"/>
        <v>2001</v>
      </c>
      <c r="B246" s="13">
        <v>37195</v>
      </c>
      <c r="C246" s="13" t="s">
        <v>67</v>
      </c>
      <c r="D246" s="13" t="s">
        <v>10</v>
      </c>
      <c r="E246" t="s">
        <v>824</v>
      </c>
      <c r="F246" s="3">
        <v>25</v>
      </c>
      <c r="G246" s="3">
        <v>100</v>
      </c>
      <c r="H246" t="s">
        <v>35</v>
      </c>
      <c r="I246" t="s">
        <v>35</v>
      </c>
      <c r="J246" t="s">
        <v>34</v>
      </c>
      <c r="P246" t="s">
        <v>1246</v>
      </c>
      <c r="Q246" t="s">
        <v>1245</v>
      </c>
      <c r="R246">
        <v>39</v>
      </c>
      <c r="S246" t="s">
        <v>35</v>
      </c>
      <c r="T246" t="s">
        <v>35</v>
      </c>
      <c r="U246" t="s">
        <v>34</v>
      </c>
      <c r="X246">
        <v>2015</v>
      </c>
      <c r="Y246" t="s">
        <v>90</v>
      </c>
      <c r="Z246">
        <v>66.650001525878906</v>
      </c>
      <c r="AA246" t="s">
        <v>35</v>
      </c>
      <c r="AB246" t="s">
        <v>35</v>
      </c>
      <c r="AC246" t="s">
        <v>34</v>
      </c>
      <c r="AK246"/>
    </row>
    <row r="247" spans="1:37">
      <c r="A247">
        <f t="shared" si="3"/>
        <v>2001</v>
      </c>
      <c r="B247" s="13">
        <v>37195</v>
      </c>
      <c r="C247" s="13" t="s">
        <v>67</v>
      </c>
      <c r="D247" s="13" t="s">
        <v>11</v>
      </c>
      <c r="E247" t="s">
        <v>823</v>
      </c>
      <c r="F247" s="3">
        <v>22</v>
      </c>
      <c r="G247" s="3">
        <v>200</v>
      </c>
      <c r="H247" t="s">
        <v>35</v>
      </c>
      <c r="I247" t="s">
        <v>35</v>
      </c>
      <c r="J247" t="s">
        <v>34</v>
      </c>
      <c r="P247" t="s">
        <v>374</v>
      </c>
      <c r="Q247" t="s">
        <v>44</v>
      </c>
      <c r="R247">
        <v>3.5</v>
      </c>
      <c r="S247" t="s">
        <v>35</v>
      </c>
      <c r="T247" t="s">
        <v>35</v>
      </c>
      <c r="U247" t="s">
        <v>34</v>
      </c>
      <c r="X247">
        <v>2015</v>
      </c>
      <c r="Y247" t="s">
        <v>1248</v>
      </c>
      <c r="Z247">
        <v>52</v>
      </c>
      <c r="AA247" t="s">
        <v>35</v>
      </c>
      <c r="AB247" t="s">
        <v>35</v>
      </c>
      <c r="AC247" t="s">
        <v>34</v>
      </c>
      <c r="AK247"/>
    </row>
    <row r="248" spans="1:37">
      <c r="A248">
        <f t="shared" si="3"/>
        <v>2001</v>
      </c>
      <c r="B248" s="13">
        <v>37225</v>
      </c>
      <c r="C248" s="13" t="s">
        <v>37</v>
      </c>
      <c r="D248" s="13" t="s">
        <v>11</v>
      </c>
      <c r="E248" t="s">
        <v>822</v>
      </c>
      <c r="F248" s="3">
        <v>5</v>
      </c>
      <c r="G248" s="3">
        <v>300</v>
      </c>
      <c r="H248" t="s">
        <v>35</v>
      </c>
      <c r="I248" t="s">
        <v>35</v>
      </c>
      <c r="J248" t="s">
        <v>34</v>
      </c>
      <c r="P248" t="s">
        <v>195</v>
      </c>
      <c r="Q248" t="s">
        <v>44</v>
      </c>
      <c r="R248">
        <v>54.799999237060547</v>
      </c>
      <c r="S248" t="s">
        <v>35</v>
      </c>
      <c r="T248" t="s">
        <v>35</v>
      </c>
      <c r="U248" t="s">
        <v>34</v>
      </c>
      <c r="X248">
        <v>2015</v>
      </c>
      <c r="Y248" t="s">
        <v>78</v>
      </c>
      <c r="Z248">
        <v>1.2999999523162842</v>
      </c>
      <c r="AA248" t="s">
        <v>35</v>
      </c>
      <c r="AB248" t="s">
        <v>35</v>
      </c>
      <c r="AC248" t="s">
        <v>34</v>
      </c>
      <c r="AK248"/>
    </row>
    <row r="249" spans="1:37">
      <c r="A249">
        <f t="shared" si="3"/>
        <v>2001</v>
      </c>
      <c r="B249" s="13">
        <v>37225</v>
      </c>
      <c r="C249" s="13" t="s">
        <v>37</v>
      </c>
      <c r="D249" s="13" t="s">
        <v>19</v>
      </c>
      <c r="E249" t="s">
        <v>819</v>
      </c>
      <c r="F249" s="3">
        <v>17.5</v>
      </c>
      <c r="G249" s="3">
        <v>100</v>
      </c>
      <c r="H249" t="s">
        <v>183</v>
      </c>
      <c r="I249" t="s">
        <v>39</v>
      </c>
      <c r="J249" t="s">
        <v>34</v>
      </c>
      <c r="P249" t="s">
        <v>178</v>
      </c>
      <c r="Q249" t="s">
        <v>44</v>
      </c>
      <c r="R249">
        <v>54.799999237060547</v>
      </c>
      <c r="S249" t="s">
        <v>35</v>
      </c>
      <c r="T249" t="s">
        <v>35</v>
      </c>
      <c r="U249" t="s">
        <v>34</v>
      </c>
      <c r="X249">
        <v>2015</v>
      </c>
      <c r="Y249" t="s">
        <v>89</v>
      </c>
      <c r="Z249">
        <v>55.4375</v>
      </c>
      <c r="AA249" t="s">
        <v>35</v>
      </c>
      <c r="AB249" t="s">
        <v>35</v>
      </c>
      <c r="AC249" t="s">
        <v>34</v>
      </c>
      <c r="AK249"/>
    </row>
    <row r="250" spans="1:37">
      <c r="A250">
        <f t="shared" si="3"/>
        <v>2001</v>
      </c>
      <c r="B250" s="13">
        <v>37225</v>
      </c>
      <c r="C250" s="13" t="s">
        <v>37</v>
      </c>
      <c r="D250" s="13" t="s">
        <v>25</v>
      </c>
      <c r="E250" t="s">
        <v>602</v>
      </c>
      <c r="F250" s="3">
        <v>70.625</v>
      </c>
      <c r="G250" s="3">
        <v>100</v>
      </c>
      <c r="H250" t="s">
        <v>35</v>
      </c>
      <c r="I250" t="s">
        <v>35</v>
      </c>
      <c r="J250" t="s">
        <v>34</v>
      </c>
      <c r="P250" t="s">
        <v>279</v>
      </c>
      <c r="Q250" t="s">
        <v>44</v>
      </c>
      <c r="R250">
        <v>88.5</v>
      </c>
      <c r="S250" t="s">
        <v>35</v>
      </c>
      <c r="T250" t="s">
        <v>35</v>
      </c>
      <c r="U250" t="s">
        <v>34</v>
      </c>
      <c r="X250">
        <v>2016</v>
      </c>
      <c r="Y250" t="s">
        <v>1220</v>
      </c>
      <c r="Z250">
        <v>82.900001525878906</v>
      </c>
      <c r="AA250" t="s">
        <v>151</v>
      </c>
      <c r="AB250" t="s">
        <v>62</v>
      </c>
      <c r="AC250" t="s">
        <v>34</v>
      </c>
      <c r="AK250"/>
    </row>
    <row r="251" spans="1:37">
      <c r="A251">
        <f t="shared" si="3"/>
        <v>2001</v>
      </c>
      <c r="B251" s="13">
        <v>37225</v>
      </c>
      <c r="C251" s="13" t="s">
        <v>37</v>
      </c>
      <c r="D251" s="13" t="s">
        <v>25</v>
      </c>
      <c r="E251" t="s">
        <v>821</v>
      </c>
      <c r="F251" s="3">
        <v>18.5</v>
      </c>
      <c r="G251" s="3">
        <v>175</v>
      </c>
      <c r="H251" t="s">
        <v>35</v>
      </c>
      <c r="I251" t="s">
        <v>35</v>
      </c>
      <c r="J251" t="s">
        <v>34</v>
      </c>
      <c r="P251" t="s">
        <v>161</v>
      </c>
      <c r="Q251" t="s">
        <v>44</v>
      </c>
      <c r="R251">
        <v>35</v>
      </c>
      <c r="S251" t="s">
        <v>35</v>
      </c>
      <c r="T251" t="s">
        <v>35</v>
      </c>
      <c r="U251" t="s">
        <v>34</v>
      </c>
      <c r="X251">
        <v>2016</v>
      </c>
      <c r="Z251">
        <v>65</v>
      </c>
      <c r="AA251" t="s">
        <v>229</v>
      </c>
      <c r="AB251" t="s">
        <v>62</v>
      </c>
      <c r="AC251" t="s">
        <v>38</v>
      </c>
      <c r="AK251"/>
    </row>
    <row r="252" spans="1:37">
      <c r="A252">
        <f t="shared" si="3"/>
        <v>2001</v>
      </c>
      <c r="B252" s="13">
        <v>37225</v>
      </c>
      <c r="C252" s="13" t="s">
        <v>37</v>
      </c>
      <c r="D252" s="13" t="s">
        <v>23</v>
      </c>
      <c r="E252" t="s">
        <v>820</v>
      </c>
      <c r="F252" s="3">
        <v>4.130000114440918</v>
      </c>
      <c r="G252" s="3">
        <v>447.42001342773438</v>
      </c>
      <c r="H252" t="s">
        <v>35</v>
      </c>
      <c r="I252" t="s">
        <v>35</v>
      </c>
      <c r="J252" t="s">
        <v>34</v>
      </c>
      <c r="P252" t="s">
        <v>373</v>
      </c>
      <c r="Q252" t="s">
        <v>44</v>
      </c>
      <c r="R252">
        <v>48.25</v>
      </c>
      <c r="S252" t="s">
        <v>35</v>
      </c>
      <c r="T252" t="s">
        <v>35</v>
      </c>
      <c r="U252" t="s">
        <v>34</v>
      </c>
      <c r="X252">
        <v>2016</v>
      </c>
      <c r="Z252">
        <v>23.5</v>
      </c>
      <c r="AA252" t="s">
        <v>1198</v>
      </c>
      <c r="AB252" t="s">
        <v>62</v>
      </c>
      <c r="AC252" t="s">
        <v>38</v>
      </c>
      <c r="AK252"/>
    </row>
    <row r="253" spans="1:37">
      <c r="A253">
        <f t="shared" si="3"/>
        <v>2001</v>
      </c>
      <c r="B253" s="13">
        <v>37225</v>
      </c>
      <c r="C253" s="13" t="s">
        <v>37</v>
      </c>
      <c r="D253" s="13" t="s">
        <v>16</v>
      </c>
      <c r="E253" t="s">
        <v>819</v>
      </c>
      <c r="F253" s="3">
        <v>15</v>
      </c>
      <c r="G253" s="3">
        <v>89.339996337890625</v>
      </c>
      <c r="H253" t="s">
        <v>183</v>
      </c>
      <c r="I253" t="s">
        <v>39</v>
      </c>
      <c r="J253" t="s">
        <v>34</v>
      </c>
      <c r="P253" t="s">
        <v>439</v>
      </c>
      <c r="Q253" t="s">
        <v>44</v>
      </c>
      <c r="R253">
        <v>8</v>
      </c>
      <c r="S253" t="s">
        <v>35</v>
      </c>
      <c r="T253" t="s">
        <v>35</v>
      </c>
      <c r="U253" t="s">
        <v>34</v>
      </c>
      <c r="X253">
        <v>2016</v>
      </c>
      <c r="Y253" t="s">
        <v>1166</v>
      </c>
      <c r="Z253">
        <v>57.75</v>
      </c>
      <c r="AA253" t="s">
        <v>229</v>
      </c>
      <c r="AB253" t="s">
        <v>62</v>
      </c>
      <c r="AC253" t="s">
        <v>38</v>
      </c>
      <c r="AK253"/>
    </row>
    <row r="254" spans="1:37">
      <c r="A254">
        <f t="shared" si="3"/>
        <v>2001</v>
      </c>
      <c r="B254" s="13">
        <v>37225</v>
      </c>
      <c r="C254" s="13" t="s">
        <v>37</v>
      </c>
      <c r="D254" s="13" t="s">
        <v>16</v>
      </c>
      <c r="E254" t="s">
        <v>818</v>
      </c>
      <c r="F254" s="3">
        <v>12</v>
      </c>
      <c r="G254" s="3">
        <v>350</v>
      </c>
      <c r="H254" t="s">
        <v>35</v>
      </c>
      <c r="I254" t="s">
        <v>35</v>
      </c>
      <c r="J254" t="s">
        <v>34</v>
      </c>
      <c r="P254" t="s">
        <v>280</v>
      </c>
      <c r="Q254" t="s">
        <v>44</v>
      </c>
      <c r="R254">
        <v>83</v>
      </c>
      <c r="S254" t="s">
        <v>35</v>
      </c>
      <c r="T254" t="s">
        <v>35</v>
      </c>
      <c r="U254" t="s">
        <v>34</v>
      </c>
      <c r="X254">
        <v>2016</v>
      </c>
      <c r="Y254" t="s">
        <v>1222</v>
      </c>
      <c r="Z254">
        <v>19</v>
      </c>
      <c r="AA254" t="s">
        <v>671</v>
      </c>
      <c r="AB254" t="s">
        <v>62</v>
      </c>
      <c r="AC254" t="s">
        <v>38</v>
      </c>
      <c r="AK254"/>
    </row>
    <row r="255" spans="1:37">
      <c r="A255">
        <f t="shared" si="3"/>
        <v>2001</v>
      </c>
      <c r="B255" s="13">
        <v>37225</v>
      </c>
      <c r="C255" s="13" t="s">
        <v>37</v>
      </c>
      <c r="D255" s="13" t="s">
        <v>16</v>
      </c>
      <c r="E255" t="s">
        <v>817</v>
      </c>
      <c r="F255" s="3">
        <v>11.125</v>
      </c>
      <c r="G255" s="3">
        <v>3990.8999633789063</v>
      </c>
      <c r="H255" t="s">
        <v>35</v>
      </c>
      <c r="I255" t="s">
        <v>35</v>
      </c>
      <c r="J255" t="s">
        <v>34</v>
      </c>
      <c r="P255" t="s">
        <v>222</v>
      </c>
      <c r="Q255" t="s">
        <v>44</v>
      </c>
      <c r="R255">
        <v>83</v>
      </c>
      <c r="S255" t="s">
        <v>35</v>
      </c>
      <c r="T255" t="s">
        <v>35</v>
      </c>
      <c r="U255" t="s">
        <v>34</v>
      </c>
      <c r="X255">
        <v>2016</v>
      </c>
      <c r="Z255">
        <v>2.5</v>
      </c>
      <c r="AA255" t="s">
        <v>99</v>
      </c>
      <c r="AB255" t="s">
        <v>98</v>
      </c>
      <c r="AC255" t="s">
        <v>34</v>
      </c>
      <c r="AK255"/>
    </row>
    <row r="256" spans="1:37">
      <c r="A256">
        <f t="shared" si="3"/>
        <v>2001</v>
      </c>
      <c r="B256" s="13">
        <v>37225</v>
      </c>
      <c r="C256" s="13" t="s">
        <v>67</v>
      </c>
      <c r="D256" s="13" t="s">
        <v>11</v>
      </c>
      <c r="E256" t="s">
        <v>816</v>
      </c>
      <c r="F256" s="3">
        <v>10</v>
      </c>
      <c r="G256" s="3">
        <v>115</v>
      </c>
      <c r="H256" t="s">
        <v>35</v>
      </c>
      <c r="I256" t="s">
        <v>35</v>
      </c>
      <c r="J256" t="s">
        <v>34</v>
      </c>
      <c r="P256" t="s">
        <v>1255</v>
      </c>
      <c r="Q256" t="s">
        <v>1245</v>
      </c>
      <c r="R256">
        <v>45.5</v>
      </c>
      <c r="S256" t="s">
        <v>35</v>
      </c>
      <c r="T256" t="s">
        <v>35</v>
      </c>
      <c r="U256" t="s">
        <v>34</v>
      </c>
      <c r="X256">
        <v>2016</v>
      </c>
      <c r="Y256" t="s">
        <v>1201</v>
      </c>
      <c r="Z256">
        <v>13.375</v>
      </c>
      <c r="AA256" t="s">
        <v>99</v>
      </c>
      <c r="AB256" t="s">
        <v>98</v>
      </c>
      <c r="AC256" t="s">
        <v>34</v>
      </c>
      <c r="AK256"/>
    </row>
    <row r="257" spans="1:37">
      <c r="A257">
        <f t="shared" si="3"/>
        <v>2001</v>
      </c>
      <c r="B257" s="13">
        <v>37225</v>
      </c>
      <c r="C257" s="13" t="s">
        <v>67</v>
      </c>
      <c r="D257" s="13" t="s">
        <v>24</v>
      </c>
      <c r="E257" t="s">
        <v>815</v>
      </c>
      <c r="F257" s="3">
        <v>43</v>
      </c>
      <c r="G257" s="3">
        <v>200</v>
      </c>
      <c r="H257" t="s">
        <v>35</v>
      </c>
      <c r="I257" t="s">
        <v>35</v>
      </c>
      <c r="J257" t="s">
        <v>34</v>
      </c>
      <c r="P257" t="s">
        <v>94</v>
      </c>
      <c r="Q257" t="s">
        <v>44</v>
      </c>
      <c r="R257">
        <v>34</v>
      </c>
      <c r="S257" t="s">
        <v>35</v>
      </c>
      <c r="T257" t="s">
        <v>35</v>
      </c>
      <c r="U257" t="s">
        <v>34</v>
      </c>
      <c r="X257">
        <v>2016</v>
      </c>
      <c r="Y257" t="s">
        <v>1215</v>
      </c>
      <c r="Z257">
        <v>96.154998779296875</v>
      </c>
      <c r="AA257" t="s">
        <v>99</v>
      </c>
      <c r="AB257" t="s">
        <v>98</v>
      </c>
      <c r="AC257" t="s">
        <v>34</v>
      </c>
      <c r="AK257"/>
    </row>
    <row r="258" spans="1:37">
      <c r="A258">
        <f t="shared" si="3"/>
        <v>2001</v>
      </c>
      <c r="B258" s="13">
        <v>37225</v>
      </c>
      <c r="C258" s="13" t="s">
        <v>67</v>
      </c>
      <c r="D258" s="13" t="s">
        <v>25</v>
      </c>
      <c r="E258" t="s">
        <v>814</v>
      </c>
      <c r="F258" s="3">
        <v>15</v>
      </c>
      <c r="G258" s="3">
        <v>200</v>
      </c>
      <c r="H258" t="s">
        <v>35</v>
      </c>
      <c r="I258" t="s">
        <v>35</v>
      </c>
      <c r="J258" t="s">
        <v>34</v>
      </c>
      <c r="P258" t="s">
        <v>440</v>
      </c>
      <c r="Q258" t="s">
        <v>44</v>
      </c>
      <c r="R258">
        <v>21</v>
      </c>
      <c r="S258" t="s">
        <v>35</v>
      </c>
      <c r="T258" t="s">
        <v>35</v>
      </c>
      <c r="U258" t="s">
        <v>34</v>
      </c>
      <c r="X258">
        <v>2016</v>
      </c>
      <c r="Y258" t="s">
        <v>1194</v>
      </c>
      <c r="Z258">
        <v>57.462499618530273</v>
      </c>
      <c r="AA258" t="s">
        <v>99</v>
      </c>
      <c r="AB258" t="s">
        <v>98</v>
      </c>
      <c r="AC258" t="s">
        <v>34</v>
      </c>
      <c r="AK258"/>
    </row>
    <row r="259" spans="1:37">
      <c r="A259">
        <f t="shared" ref="A259:A322" si="4">YEAR(B259)</f>
        <v>2001</v>
      </c>
      <c r="B259" s="13">
        <v>37225</v>
      </c>
      <c r="C259" s="13" t="s">
        <v>67</v>
      </c>
      <c r="D259" s="13" t="s">
        <v>23</v>
      </c>
      <c r="E259" t="s">
        <v>813</v>
      </c>
      <c r="F259" s="3">
        <v>54</v>
      </c>
      <c r="G259" s="3">
        <v>170</v>
      </c>
      <c r="H259" t="s">
        <v>35</v>
      </c>
      <c r="I259" t="s">
        <v>35</v>
      </c>
      <c r="J259" t="s">
        <v>34</v>
      </c>
      <c r="P259" t="s">
        <v>213</v>
      </c>
      <c r="Q259" t="s">
        <v>44</v>
      </c>
      <c r="R259">
        <v>91.583333333333329</v>
      </c>
      <c r="S259" t="s">
        <v>35</v>
      </c>
      <c r="T259" t="s">
        <v>35</v>
      </c>
      <c r="U259" t="s">
        <v>34</v>
      </c>
      <c r="X259">
        <v>2016</v>
      </c>
      <c r="Z259">
        <v>9</v>
      </c>
      <c r="AA259" t="s">
        <v>154</v>
      </c>
      <c r="AB259" t="s">
        <v>39</v>
      </c>
      <c r="AC259" t="s">
        <v>34</v>
      </c>
      <c r="AK259"/>
    </row>
    <row r="260" spans="1:37">
      <c r="A260">
        <f t="shared" si="4"/>
        <v>2001</v>
      </c>
      <c r="B260" s="13">
        <v>37256</v>
      </c>
      <c r="C260" s="13" t="s">
        <v>37</v>
      </c>
      <c r="D260" s="13" t="s">
        <v>26</v>
      </c>
      <c r="E260" t="s">
        <v>799</v>
      </c>
      <c r="F260" s="3">
        <v>19.5</v>
      </c>
      <c r="G260" s="3">
        <v>2975</v>
      </c>
      <c r="H260" t="s">
        <v>35</v>
      </c>
      <c r="I260" t="s">
        <v>35</v>
      </c>
      <c r="J260" t="s">
        <v>34</v>
      </c>
      <c r="P260" t="s">
        <v>87</v>
      </c>
      <c r="Q260" t="s">
        <v>44</v>
      </c>
      <c r="R260">
        <v>15.899999618530273</v>
      </c>
      <c r="S260" t="s">
        <v>35</v>
      </c>
      <c r="T260" t="s">
        <v>35</v>
      </c>
      <c r="U260" t="s">
        <v>34</v>
      </c>
      <c r="X260">
        <v>2016</v>
      </c>
      <c r="Y260" t="s">
        <v>1179</v>
      </c>
      <c r="Z260">
        <v>7.875</v>
      </c>
      <c r="AA260" t="s">
        <v>154</v>
      </c>
      <c r="AB260" t="s">
        <v>39</v>
      </c>
      <c r="AC260" t="s">
        <v>34</v>
      </c>
      <c r="AK260"/>
    </row>
    <row r="261" spans="1:37">
      <c r="A261">
        <f t="shared" si="4"/>
        <v>2001</v>
      </c>
      <c r="B261" s="13">
        <v>37256</v>
      </c>
      <c r="C261" s="13" t="s">
        <v>37</v>
      </c>
      <c r="D261" s="13" t="s">
        <v>26</v>
      </c>
      <c r="E261" t="s">
        <v>812</v>
      </c>
      <c r="F261" s="3">
        <v>19.5</v>
      </c>
      <c r="G261" s="3">
        <v>175</v>
      </c>
      <c r="H261" t="s">
        <v>35</v>
      </c>
      <c r="I261" t="s">
        <v>35</v>
      </c>
      <c r="J261" t="s">
        <v>34</v>
      </c>
      <c r="P261" t="s">
        <v>138</v>
      </c>
      <c r="Q261" t="s">
        <v>44</v>
      </c>
      <c r="R261">
        <v>90.404998779296875</v>
      </c>
      <c r="S261" t="s">
        <v>35</v>
      </c>
      <c r="T261" t="s">
        <v>35</v>
      </c>
      <c r="U261" t="s">
        <v>34</v>
      </c>
      <c r="X261">
        <v>2016</v>
      </c>
      <c r="Y261" t="s">
        <v>1271</v>
      </c>
      <c r="Z261">
        <v>63.25</v>
      </c>
      <c r="AA261" t="s">
        <v>83</v>
      </c>
      <c r="AB261" t="s">
        <v>39</v>
      </c>
      <c r="AC261" t="s">
        <v>34</v>
      </c>
      <c r="AK261"/>
    </row>
    <row r="262" spans="1:37">
      <c r="A262">
        <f t="shared" si="4"/>
        <v>2001</v>
      </c>
      <c r="B262" s="13">
        <v>37256</v>
      </c>
      <c r="C262" s="13" t="s">
        <v>37</v>
      </c>
      <c r="D262" s="13" t="s">
        <v>26</v>
      </c>
      <c r="E262" t="s">
        <v>811</v>
      </c>
      <c r="F262" s="3">
        <v>20</v>
      </c>
      <c r="G262" s="3">
        <v>192.19999694824219</v>
      </c>
      <c r="H262" t="s">
        <v>35</v>
      </c>
      <c r="I262" t="s">
        <v>35</v>
      </c>
      <c r="J262" t="s">
        <v>34</v>
      </c>
      <c r="P262" t="s">
        <v>46</v>
      </c>
      <c r="Q262" t="s">
        <v>44</v>
      </c>
      <c r="R262">
        <v>17.112500190734863</v>
      </c>
      <c r="S262" t="s">
        <v>35</v>
      </c>
      <c r="T262" t="s">
        <v>35</v>
      </c>
      <c r="U262" t="s">
        <v>34</v>
      </c>
      <c r="X262">
        <v>2016</v>
      </c>
      <c r="Y262" t="s">
        <v>1180</v>
      </c>
      <c r="Z262">
        <v>8.90625</v>
      </c>
      <c r="AA262" t="s">
        <v>154</v>
      </c>
      <c r="AB262" t="s">
        <v>39</v>
      </c>
      <c r="AC262" t="s">
        <v>34</v>
      </c>
      <c r="AK262"/>
    </row>
    <row r="263" spans="1:37">
      <c r="A263">
        <f t="shared" si="4"/>
        <v>2001</v>
      </c>
      <c r="B263" s="13">
        <v>37256</v>
      </c>
      <c r="C263" s="13" t="s">
        <v>37</v>
      </c>
      <c r="D263" s="13" t="s">
        <v>24</v>
      </c>
      <c r="E263" t="s">
        <v>810</v>
      </c>
      <c r="F263" s="3">
        <v>31</v>
      </c>
      <c r="G263" s="3">
        <v>85.569999694824219</v>
      </c>
      <c r="H263" t="s">
        <v>83</v>
      </c>
      <c r="I263" t="s">
        <v>39</v>
      </c>
      <c r="J263" t="s">
        <v>34</v>
      </c>
      <c r="P263" t="s">
        <v>260</v>
      </c>
      <c r="Q263" t="s">
        <v>44</v>
      </c>
      <c r="R263">
        <v>99.5</v>
      </c>
      <c r="S263" t="s">
        <v>35</v>
      </c>
      <c r="T263" t="s">
        <v>35</v>
      </c>
      <c r="U263" t="s">
        <v>34</v>
      </c>
      <c r="X263">
        <v>2016</v>
      </c>
      <c r="Y263" t="s">
        <v>1181</v>
      </c>
      <c r="Z263">
        <v>9.3540000915527344</v>
      </c>
      <c r="AA263" t="s">
        <v>154</v>
      </c>
      <c r="AB263" t="s">
        <v>39</v>
      </c>
      <c r="AC263" t="s">
        <v>34</v>
      </c>
      <c r="AK263"/>
    </row>
    <row r="264" spans="1:37">
      <c r="A264">
        <f t="shared" si="4"/>
        <v>2001</v>
      </c>
      <c r="B264" s="13">
        <v>37256</v>
      </c>
      <c r="C264" s="13" t="s">
        <v>37</v>
      </c>
      <c r="D264" s="13" t="s">
        <v>25</v>
      </c>
      <c r="E264" t="s">
        <v>809</v>
      </c>
      <c r="F264" s="3">
        <v>23</v>
      </c>
      <c r="G264" s="3">
        <v>100</v>
      </c>
      <c r="H264" t="s">
        <v>121</v>
      </c>
      <c r="I264" t="s">
        <v>47</v>
      </c>
      <c r="J264" t="s">
        <v>38</v>
      </c>
      <c r="P264" t="s">
        <v>361</v>
      </c>
      <c r="Q264" t="s">
        <v>44</v>
      </c>
      <c r="R264">
        <v>51</v>
      </c>
      <c r="S264" t="s">
        <v>35</v>
      </c>
      <c r="T264" t="s">
        <v>35</v>
      </c>
      <c r="U264" t="s">
        <v>34</v>
      </c>
      <c r="X264">
        <v>2016</v>
      </c>
      <c r="Y264" t="s">
        <v>1244</v>
      </c>
      <c r="Z264">
        <v>25.200000762939453</v>
      </c>
      <c r="AA264" t="s">
        <v>286</v>
      </c>
      <c r="AB264" t="s">
        <v>39</v>
      </c>
      <c r="AC264" t="s">
        <v>34</v>
      </c>
      <c r="AK264"/>
    </row>
    <row r="265" spans="1:37">
      <c r="A265">
        <f t="shared" si="4"/>
        <v>2001</v>
      </c>
      <c r="B265" s="13">
        <v>37256</v>
      </c>
      <c r="C265" s="13" t="s">
        <v>37</v>
      </c>
      <c r="D265" s="13" t="s">
        <v>25</v>
      </c>
      <c r="E265" t="s">
        <v>808</v>
      </c>
      <c r="F265" s="3">
        <v>10.130000114440918</v>
      </c>
      <c r="G265" s="3">
        <v>244</v>
      </c>
      <c r="H265" t="s">
        <v>35</v>
      </c>
      <c r="I265" t="s">
        <v>35</v>
      </c>
      <c r="J265" t="s">
        <v>34</v>
      </c>
      <c r="P265" t="s">
        <v>252</v>
      </c>
      <c r="Q265" t="s">
        <v>44</v>
      </c>
      <c r="R265">
        <v>41</v>
      </c>
      <c r="S265" t="s">
        <v>35</v>
      </c>
      <c r="T265" t="s">
        <v>35</v>
      </c>
      <c r="U265" t="s">
        <v>34</v>
      </c>
      <c r="X265">
        <v>2016</v>
      </c>
      <c r="Z265">
        <v>83.599998474121094</v>
      </c>
      <c r="AA265" t="s">
        <v>40</v>
      </c>
      <c r="AB265" t="s">
        <v>39</v>
      </c>
      <c r="AC265" t="s">
        <v>38</v>
      </c>
      <c r="AK265"/>
    </row>
    <row r="266" spans="1:37">
      <c r="A266">
        <f t="shared" si="4"/>
        <v>2001</v>
      </c>
      <c r="B266" s="13">
        <v>37256</v>
      </c>
      <c r="C266" s="13" t="s">
        <v>37</v>
      </c>
      <c r="D266" s="13" t="s">
        <v>16</v>
      </c>
      <c r="E266" t="s">
        <v>807</v>
      </c>
      <c r="F266" s="3">
        <v>3.6666666666666665</v>
      </c>
      <c r="G266" s="3">
        <v>650</v>
      </c>
      <c r="H266" t="s">
        <v>121</v>
      </c>
      <c r="I266" t="s">
        <v>47</v>
      </c>
      <c r="J266" t="s">
        <v>38</v>
      </c>
      <c r="P266" t="s">
        <v>319</v>
      </c>
      <c r="Q266" t="s">
        <v>44</v>
      </c>
      <c r="R266">
        <v>101</v>
      </c>
      <c r="S266" t="s">
        <v>35</v>
      </c>
      <c r="T266" t="s">
        <v>35</v>
      </c>
      <c r="U266" t="s">
        <v>34</v>
      </c>
      <c r="X266">
        <v>2016</v>
      </c>
      <c r="Y266" t="s">
        <v>1275</v>
      </c>
      <c r="Z266">
        <v>83.169998168945313</v>
      </c>
      <c r="AA266" t="s">
        <v>40</v>
      </c>
      <c r="AB266" t="s">
        <v>39</v>
      </c>
      <c r="AC266" t="s">
        <v>38</v>
      </c>
      <c r="AK266"/>
    </row>
    <row r="267" spans="1:37">
      <c r="A267">
        <f t="shared" si="4"/>
        <v>2001</v>
      </c>
      <c r="B267" s="13">
        <v>37256</v>
      </c>
      <c r="C267" s="13" t="s">
        <v>37</v>
      </c>
      <c r="D267" s="13" t="s">
        <v>16</v>
      </c>
      <c r="E267" t="s">
        <v>806</v>
      </c>
      <c r="F267" s="3">
        <v>45.5</v>
      </c>
      <c r="G267" s="3">
        <v>929</v>
      </c>
      <c r="H267" t="s">
        <v>35</v>
      </c>
      <c r="I267" t="s">
        <v>35</v>
      </c>
      <c r="J267" t="s">
        <v>34</v>
      </c>
      <c r="P267" t="s">
        <v>60</v>
      </c>
      <c r="Q267" t="s">
        <v>44</v>
      </c>
      <c r="R267">
        <v>21.700000762939453</v>
      </c>
      <c r="S267" t="s">
        <v>35</v>
      </c>
      <c r="T267" t="s">
        <v>35</v>
      </c>
      <c r="U267" t="s">
        <v>34</v>
      </c>
      <c r="X267">
        <v>2016</v>
      </c>
      <c r="Y267" t="s">
        <v>41</v>
      </c>
      <c r="Z267">
        <v>41.182998657226563</v>
      </c>
      <c r="AA267" t="s">
        <v>40</v>
      </c>
      <c r="AB267" t="s">
        <v>39</v>
      </c>
      <c r="AC267" t="s">
        <v>38</v>
      </c>
      <c r="AK267"/>
    </row>
    <row r="268" spans="1:37">
      <c r="A268">
        <f t="shared" si="4"/>
        <v>2001</v>
      </c>
      <c r="B268" s="13">
        <v>37256</v>
      </c>
      <c r="C268" s="13" t="s">
        <v>37</v>
      </c>
      <c r="D268" s="13" t="s">
        <v>16</v>
      </c>
      <c r="E268" t="s">
        <v>805</v>
      </c>
      <c r="F268" s="3">
        <v>2</v>
      </c>
      <c r="G268" s="3">
        <v>225</v>
      </c>
      <c r="H268" t="s">
        <v>35</v>
      </c>
      <c r="I268" t="s">
        <v>35</v>
      </c>
      <c r="J268" t="s">
        <v>34</v>
      </c>
      <c r="P268" t="s">
        <v>173</v>
      </c>
      <c r="Q268" t="s">
        <v>44</v>
      </c>
      <c r="R268">
        <v>45</v>
      </c>
      <c r="S268" t="s">
        <v>35</v>
      </c>
      <c r="T268" t="s">
        <v>35</v>
      </c>
      <c r="U268" t="s">
        <v>34</v>
      </c>
      <c r="X268">
        <v>2016</v>
      </c>
      <c r="Z268">
        <v>53.272499084472656</v>
      </c>
      <c r="AA268" t="s">
        <v>53</v>
      </c>
      <c r="AB268" t="s">
        <v>47</v>
      </c>
      <c r="AC268" t="s">
        <v>38</v>
      </c>
      <c r="AK268"/>
    </row>
    <row r="269" spans="1:37">
      <c r="A269">
        <f t="shared" si="4"/>
        <v>2001</v>
      </c>
      <c r="B269" s="13">
        <v>37256</v>
      </c>
      <c r="C269" s="13" t="s">
        <v>67</v>
      </c>
      <c r="D269" s="13" t="s">
        <v>9</v>
      </c>
      <c r="E269" t="s">
        <v>804</v>
      </c>
      <c r="F269" s="3">
        <v>4.5</v>
      </c>
      <c r="G269" s="3">
        <v>250</v>
      </c>
      <c r="H269" t="s">
        <v>35</v>
      </c>
      <c r="I269" t="s">
        <v>35</v>
      </c>
      <c r="J269" t="s">
        <v>34</v>
      </c>
      <c r="P269" t="s">
        <v>389</v>
      </c>
      <c r="Q269" t="s">
        <v>44</v>
      </c>
      <c r="R269">
        <v>26.25</v>
      </c>
      <c r="S269" t="s">
        <v>35</v>
      </c>
      <c r="T269" t="s">
        <v>35</v>
      </c>
      <c r="U269" t="s">
        <v>34</v>
      </c>
      <c r="X269">
        <v>2016</v>
      </c>
      <c r="Z269">
        <v>18</v>
      </c>
      <c r="AA269" t="s">
        <v>50</v>
      </c>
      <c r="AB269" t="s">
        <v>47</v>
      </c>
      <c r="AC269" t="s">
        <v>38</v>
      </c>
      <c r="AK269"/>
    </row>
    <row r="270" spans="1:37">
      <c r="A270">
        <f t="shared" si="4"/>
        <v>2001</v>
      </c>
      <c r="B270" s="13">
        <v>37256</v>
      </c>
      <c r="C270" s="13" t="s">
        <v>67</v>
      </c>
      <c r="D270" s="13" t="s">
        <v>9</v>
      </c>
      <c r="E270" t="s">
        <v>803</v>
      </c>
      <c r="F270" s="3">
        <v>4.5</v>
      </c>
      <c r="G270" s="3">
        <v>650</v>
      </c>
      <c r="H270" t="s">
        <v>35</v>
      </c>
      <c r="I270" t="s">
        <v>35</v>
      </c>
      <c r="J270" t="s">
        <v>34</v>
      </c>
      <c r="P270" t="s">
        <v>293</v>
      </c>
      <c r="Q270" t="s">
        <v>44</v>
      </c>
      <c r="R270">
        <v>62.5</v>
      </c>
      <c r="S270" t="s">
        <v>35</v>
      </c>
      <c r="T270" t="s">
        <v>35</v>
      </c>
      <c r="U270" t="s">
        <v>34</v>
      </c>
      <c r="X270">
        <v>2016</v>
      </c>
      <c r="Y270" t="s">
        <v>1249</v>
      </c>
      <c r="Z270">
        <v>19.75</v>
      </c>
      <c r="AA270" t="s">
        <v>53</v>
      </c>
      <c r="AB270" t="s">
        <v>47</v>
      </c>
      <c r="AC270" t="s">
        <v>38</v>
      </c>
      <c r="AK270"/>
    </row>
    <row r="271" spans="1:37">
      <c r="A271">
        <f t="shared" si="4"/>
        <v>2001</v>
      </c>
      <c r="B271" s="13">
        <v>37256</v>
      </c>
      <c r="C271" s="13" t="s">
        <v>67</v>
      </c>
      <c r="D271" s="13" t="s">
        <v>9</v>
      </c>
      <c r="E271" t="s">
        <v>802</v>
      </c>
      <c r="F271" s="3">
        <v>11</v>
      </c>
      <c r="G271" s="3">
        <v>0.34999999403953552</v>
      </c>
      <c r="H271" t="s">
        <v>35</v>
      </c>
      <c r="I271" t="s">
        <v>35</v>
      </c>
      <c r="J271" t="s">
        <v>34</v>
      </c>
      <c r="P271" t="s">
        <v>190</v>
      </c>
      <c r="Q271" t="s">
        <v>44</v>
      </c>
      <c r="R271">
        <v>18</v>
      </c>
      <c r="S271" t="s">
        <v>35</v>
      </c>
      <c r="T271" t="s">
        <v>35</v>
      </c>
      <c r="U271" t="s">
        <v>34</v>
      </c>
      <c r="X271">
        <v>2016</v>
      </c>
      <c r="Y271" t="s">
        <v>1211</v>
      </c>
      <c r="Z271">
        <v>77.5</v>
      </c>
      <c r="AA271" t="s">
        <v>1212</v>
      </c>
      <c r="AB271" t="s">
        <v>47</v>
      </c>
      <c r="AC271" t="s">
        <v>38</v>
      </c>
      <c r="AK271"/>
    </row>
    <row r="272" spans="1:37">
      <c r="A272">
        <f t="shared" si="4"/>
        <v>2001</v>
      </c>
      <c r="B272" s="13">
        <v>37256</v>
      </c>
      <c r="C272" s="13" t="s">
        <v>67</v>
      </c>
      <c r="D272" s="13" t="s">
        <v>20</v>
      </c>
      <c r="E272" t="s">
        <v>801</v>
      </c>
      <c r="F272" s="3">
        <v>3</v>
      </c>
      <c r="G272" s="3">
        <v>175</v>
      </c>
      <c r="H272" t="s">
        <v>35</v>
      </c>
      <c r="I272" t="s">
        <v>35</v>
      </c>
      <c r="J272" t="s">
        <v>34</v>
      </c>
      <c r="P272" t="s">
        <v>455</v>
      </c>
      <c r="Q272" t="s">
        <v>44</v>
      </c>
      <c r="R272">
        <v>12.324999809265137</v>
      </c>
      <c r="S272" t="s">
        <v>35</v>
      </c>
      <c r="T272" t="s">
        <v>35</v>
      </c>
      <c r="U272" t="s">
        <v>34</v>
      </c>
      <c r="X272">
        <v>2016</v>
      </c>
      <c r="Y272" t="s">
        <v>1195</v>
      </c>
      <c r="Z272">
        <v>15.074999809265137</v>
      </c>
      <c r="AA272" t="s">
        <v>1196</v>
      </c>
      <c r="AB272" t="s">
        <v>47</v>
      </c>
      <c r="AC272" t="s">
        <v>38</v>
      </c>
      <c r="AK272"/>
    </row>
    <row r="273" spans="1:37">
      <c r="A273">
        <f t="shared" si="4"/>
        <v>2001</v>
      </c>
      <c r="B273" s="13">
        <v>37256</v>
      </c>
      <c r="C273" s="13" t="s">
        <v>67</v>
      </c>
      <c r="D273" s="13" t="s">
        <v>11</v>
      </c>
      <c r="E273" t="s">
        <v>800</v>
      </c>
      <c r="F273" s="3">
        <v>40</v>
      </c>
      <c r="G273" s="3">
        <v>591.5</v>
      </c>
      <c r="H273" t="s">
        <v>35</v>
      </c>
      <c r="I273" t="s">
        <v>35</v>
      </c>
      <c r="J273" t="s">
        <v>34</v>
      </c>
      <c r="P273" t="s">
        <v>70</v>
      </c>
      <c r="Q273" t="s">
        <v>44</v>
      </c>
      <c r="R273">
        <v>80</v>
      </c>
      <c r="S273" t="s">
        <v>35</v>
      </c>
      <c r="T273" t="s">
        <v>35</v>
      </c>
      <c r="U273" t="s">
        <v>34</v>
      </c>
      <c r="X273">
        <v>2016</v>
      </c>
      <c r="Y273" t="s">
        <v>1265</v>
      </c>
      <c r="Z273">
        <v>80</v>
      </c>
      <c r="AA273" t="s">
        <v>654</v>
      </c>
      <c r="AB273" t="s">
        <v>47</v>
      </c>
      <c r="AC273" t="s">
        <v>38</v>
      </c>
      <c r="AK273"/>
    </row>
    <row r="274" spans="1:37">
      <c r="A274">
        <f t="shared" si="4"/>
        <v>2001</v>
      </c>
      <c r="B274" s="13">
        <v>37256</v>
      </c>
      <c r="C274" s="13" t="s">
        <v>67</v>
      </c>
      <c r="D274" s="13" t="s">
        <v>26</v>
      </c>
      <c r="E274" t="s">
        <v>799</v>
      </c>
      <c r="F274" s="3">
        <v>2</v>
      </c>
      <c r="G274" s="3">
        <v>350</v>
      </c>
      <c r="H274" t="s">
        <v>35</v>
      </c>
      <c r="I274" t="s">
        <v>35</v>
      </c>
      <c r="J274" t="s">
        <v>34</v>
      </c>
      <c r="P274" t="s">
        <v>96</v>
      </c>
      <c r="Q274" t="s">
        <v>44</v>
      </c>
      <c r="R274">
        <v>21.5</v>
      </c>
      <c r="S274" t="s">
        <v>35</v>
      </c>
      <c r="T274" t="s">
        <v>35</v>
      </c>
      <c r="U274" t="s">
        <v>34</v>
      </c>
      <c r="X274">
        <v>2016</v>
      </c>
      <c r="Y274" t="s">
        <v>1267</v>
      </c>
      <c r="Z274">
        <v>40</v>
      </c>
      <c r="AA274" t="s">
        <v>53</v>
      </c>
      <c r="AB274" t="s">
        <v>47</v>
      </c>
      <c r="AC274" t="s">
        <v>38</v>
      </c>
      <c r="AK274"/>
    </row>
    <row r="275" spans="1:37">
      <c r="A275">
        <f t="shared" si="4"/>
        <v>2001</v>
      </c>
      <c r="B275" s="13">
        <v>37256</v>
      </c>
      <c r="C275" s="13" t="s">
        <v>67</v>
      </c>
      <c r="D275" s="13" t="s">
        <v>15</v>
      </c>
      <c r="E275" t="s">
        <v>798</v>
      </c>
      <c r="F275" s="3">
        <v>34</v>
      </c>
      <c r="G275" s="3">
        <v>130</v>
      </c>
      <c r="H275" t="s">
        <v>35</v>
      </c>
      <c r="I275" t="s">
        <v>35</v>
      </c>
      <c r="J275" t="s">
        <v>34</v>
      </c>
      <c r="P275" t="s">
        <v>251</v>
      </c>
      <c r="Q275" t="s">
        <v>44</v>
      </c>
      <c r="R275">
        <v>47.5</v>
      </c>
      <c r="S275" t="s">
        <v>35</v>
      </c>
      <c r="T275" t="s">
        <v>35</v>
      </c>
      <c r="U275" t="s">
        <v>34</v>
      </c>
      <c r="X275">
        <v>2016</v>
      </c>
      <c r="Y275" t="s">
        <v>1250</v>
      </c>
      <c r="Z275">
        <v>25.5</v>
      </c>
      <c r="AA275" t="s">
        <v>53</v>
      </c>
      <c r="AB275" t="s">
        <v>47</v>
      </c>
      <c r="AC275" t="s">
        <v>38</v>
      </c>
      <c r="AK275"/>
    </row>
    <row r="276" spans="1:37">
      <c r="A276">
        <f t="shared" si="4"/>
        <v>2002</v>
      </c>
      <c r="B276" s="13">
        <v>37287</v>
      </c>
      <c r="C276" s="13" t="s">
        <v>44</v>
      </c>
      <c r="D276" s="13" t="s">
        <v>12</v>
      </c>
      <c r="E276" t="s">
        <v>797</v>
      </c>
      <c r="F276" s="3">
        <v>55.5</v>
      </c>
      <c r="G276" s="3">
        <v>40</v>
      </c>
      <c r="H276" t="s">
        <v>35</v>
      </c>
      <c r="I276" t="s">
        <v>35</v>
      </c>
      <c r="J276" t="s">
        <v>34</v>
      </c>
      <c r="P276" t="s">
        <v>209</v>
      </c>
      <c r="Q276" t="s">
        <v>44</v>
      </c>
      <c r="R276">
        <v>61.00113582611084</v>
      </c>
      <c r="S276" t="s">
        <v>35</v>
      </c>
      <c r="T276" t="s">
        <v>35</v>
      </c>
      <c r="U276" t="s">
        <v>34</v>
      </c>
      <c r="X276">
        <v>2016</v>
      </c>
      <c r="Y276" t="s">
        <v>1219</v>
      </c>
      <c r="Z276">
        <v>49.5</v>
      </c>
      <c r="AA276" t="s">
        <v>53</v>
      </c>
      <c r="AB276" t="s">
        <v>47</v>
      </c>
      <c r="AC276" t="s">
        <v>38</v>
      </c>
      <c r="AK276"/>
    </row>
    <row r="277" spans="1:37">
      <c r="A277">
        <f t="shared" si="4"/>
        <v>2002</v>
      </c>
      <c r="B277" s="13">
        <v>37287</v>
      </c>
      <c r="C277" s="13" t="s">
        <v>44</v>
      </c>
      <c r="D277" s="13" t="s">
        <v>25</v>
      </c>
      <c r="E277" t="s">
        <v>796</v>
      </c>
      <c r="F277" s="3">
        <v>12</v>
      </c>
      <c r="G277" s="3">
        <v>120</v>
      </c>
      <c r="H277" t="s">
        <v>35</v>
      </c>
      <c r="I277" t="s">
        <v>35</v>
      </c>
      <c r="J277" t="s">
        <v>34</v>
      </c>
      <c r="P277" t="s">
        <v>206</v>
      </c>
      <c r="Q277" t="s">
        <v>44</v>
      </c>
      <c r="R277">
        <v>95.5</v>
      </c>
      <c r="S277" t="s">
        <v>35</v>
      </c>
      <c r="T277" t="s">
        <v>35</v>
      </c>
      <c r="U277" t="s">
        <v>34</v>
      </c>
      <c r="X277">
        <v>2016</v>
      </c>
      <c r="Y277" t="s">
        <v>1223</v>
      </c>
      <c r="Z277">
        <v>19.316999435424805</v>
      </c>
      <c r="AA277" t="s">
        <v>53</v>
      </c>
      <c r="AB277" t="s">
        <v>47</v>
      </c>
      <c r="AC277" t="s">
        <v>38</v>
      </c>
      <c r="AK277"/>
    </row>
    <row r="278" spans="1:37">
      <c r="A278">
        <f t="shared" si="4"/>
        <v>2002</v>
      </c>
      <c r="B278" s="13">
        <v>37287</v>
      </c>
      <c r="C278" s="13" t="s">
        <v>44</v>
      </c>
      <c r="D278" s="13" t="s">
        <v>23</v>
      </c>
      <c r="E278" t="s">
        <v>795</v>
      </c>
      <c r="F278" s="3">
        <v>39.5</v>
      </c>
      <c r="G278" s="3">
        <v>1375</v>
      </c>
      <c r="H278" t="s">
        <v>35</v>
      </c>
      <c r="I278" t="s">
        <v>35</v>
      </c>
      <c r="J278" t="s">
        <v>34</v>
      </c>
      <c r="P278" t="s">
        <v>248</v>
      </c>
      <c r="Q278" t="s">
        <v>44</v>
      </c>
      <c r="R278">
        <v>75</v>
      </c>
      <c r="S278" t="s">
        <v>35</v>
      </c>
      <c r="T278" t="s">
        <v>35</v>
      </c>
      <c r="U278" t="s">
        <v>34</v>
      </c>
      <c r="X278">
        <v>2016</v>
      </c>
      <c r="Y278" t="s">
        <v>1224</v>
      </c>
      <c r="Z278">
        <v>19.379999160766602</v>
      </c>
      <c r="AA278" t="s">
        <v>53</v>
      </c>
      <c r="AB278" t="s">
        <v>47</v>
      </c>
      <c r="AC278" t="s">
        <v>38</v>
      </c>
      <c r="AK278"/>
    </row>
    <row r="279" spans="1:37">
      <c r="A279">
        <f t="shared" si="4"/>
        <v>2002</v>
      </c>
      <c r="B279" s="13">
        <v>37287</v>
      </c>
      <c r="C279" s="13" t="s">
        <v>37</v>
      </c>
      <c r="D279" s="13" t="s">
        <v>25</v>
      </c>
      <c r="E279" t="s">
        <v>787</v>
      </c>
      <c r="F279" s="3">
        <v>75</v>
      </c>
      <c r="G279" s="3">
        <v>400</v>
      </c>
      <c r="H279" t="s">
        <v>35</v>
      </c>
      <c r="I279" t="s">
        <v>35</v>
      </c>
      <c r="J279" t="s">
        <v>34</v>
      </c>
      <c r="P279" t="s">
        <v>180</v>
      </c>
      <c r="Q279" t="s">
        <v>44</v>
      </c>
      <c r="R279">
        <v>74.599998474121094</v>
      </c>
      <c r="S279" t="s">
        <v>35</v>
      </c>
      <c r="T279" t="s">
        <v>35</v>
      </c>
      <c r="U279" t="s">
        <v>34</v>
      </c>
      <c r="X279">
        <v>2016</v>
      </c>
      <c r="Y279" t="s">
        <v>1225</v>
      </c>
      <c r="Z279">
        <v>25.038999557495117</v>
      </c>
      <c r="AA279" t="s">
        <v>53</v>
      </c>
      <c r="AB279" t="s">
        <v>47</v>
      </c>
      <c r="AC279" t="s">
        <v>38</v>
      </c>
      <c r="AK279"/>
    </row>
    <row r="280" spans="1:37">
      <c r="A280">
        <f t="shared" si="4"/>
        <v>2002</v>
      </c>
      <c r="B280" s="13">
        <v>37287</v>
      </c>
      <c r="C280" s="13" t="s">
        <v>37</v>
      </c>
      <c r="D280" s="13" t="s">
        <v>22</v>
      </c>
      <c r="E280" t="s">
        <v>794</v>
      </c>
      <c r="F280" s="3">
        <v>42.607142857142854</v>
      </c>
      <c r="G280" s="3">
        <v>1400</v>
      </c>
      <c r="H280" t="s">
        <v>35</v>
      </c>
      <c r="I280" t="s">
        <v>35</v>
      </c>
      <c r="J280" t="s">
        <v>34</v>
      </c>
      <c r="P280" t="s">
        <v>1161</v>
      </c>
      <c r="Q280" t="s">
        <v>44</v>
      </c>
      <c r="R280">
        <v>3.25</v>
      </c>
      <c r="S280" t="s">
        <v>35</v>
      </c>
      <c r="T280" t="s">
        <v>35</v>
      </c>
      <c r="U280" t="s">
        <v>34</v>
      </c>
      <c r="X280">
        <v>2016</v>
      </c>
      <c r="Y280" t="s">
        <v>1226</v>
      </c>
      <c r="Z280">
        <v>19.121999740600586</v>
      </c>
      <c r="AA280" t="s">
        <v>53</v>
      </c>
      <c r="AB280" t="s">
        <v>47</v>
      </c>
      <c r="AC280" t="s">
        <v>38</v>
      </c>
      <c r="AK280"/>
    </row>
    <row r="281" spans="1:37">
      <c r="A281">
        <f t="shared" si="4"/>
        <v>2002</v>
      </c>
      <c r="B281" s="13">
        <v>37287</v>
      </c>
      <c r="C281" s="13" t="s">
        <v>37</v>
      </c>
      <c r="D281" s="13" t="s">
        <v>16</v>
      </c>
      <c r="E281" t="s">
        <v>793</v>
      </c>
      <c r="F281" s="3">
        <v>2</v>
      </c>
      <c r="G281" s="3">
        <v>2800</v>
      </c>
      <c r="H281" t="s">
        <v>133</v>
      </c>
      <c r="I281" t="s">
        <v>39</v>
      </c>
      <c r="J281" t="s">
        <v>34</v>
      </c>
      <c r="P281" t="s">
        <v>77</v>
      </c>
      <c r="Q281" t="s">
        <v>44</v>
      </c>
      <c r="R281">
        <v>63.5</v>
      </c>
      <c r="S281" t="s">
        <v>35</v>
      </c>
      <c r="T281" t="s">
        <v>35</v>
      </c>
      <c r="U281" t="s">
        <v>34</v>
      </c>
      <c r="X281">
        <v>2016</v>
      </c>
      <c r="Y281" t="s">
        <v>1227</v>
      </c>
      <c r="Z281">
        <v>19.260000228881836</v>
      </c>
      <c r="AA281" t="s">
        <v>53</v>
      </c>
      <c r="AB281" t="s">
        <v>47</v>
      </c>
      <c r="AC281" t="s">
        <v>38</v>
      </c>
      <c r="AK281"/>
    </row>
    <row r="282" spans="1:37">
      <c r="A282">
        <f t="shared" si="4"/>
        <v>2002</v>
      </c>
      <c r="B282" s="13">
        <v>37287</v>
      </c>
      <c r="C282" s="13" t="s">
        <v>37</v>
      </c>
      <c r="D282" s="13" t="s">
        <v>16</v>
      </c>
      <c r="E282" t="s">
        <v>792</v>
      </c>
      <c r="F282" s="3">
        <v>17</v>
      </c>
      <c r="G282" s="3">
        <v>393.55000305175781</v>
      </c>
      <c r="H282" t="s">
        <v>59</v>
      </c>
      <c r="I282" t="s">
        <v>39</v>
      </c>
      <c r="J282" t="s">
        <v>38</v>
      </c>
      <c r="P282" t="s">
        <v>139</v>
      </c>
      <c r="Q282" t="s">
        <v>44</v>
      </c>
      <c r="R282">
        <v>71.545997619628906</v>
      </c>
      <c r="S282" t="s">
        <v>35</v>
      </c>
      <c r="T282" t="s">
        <v>35</v>
      </c>
      <c r="U282" t="s">
        <v>34</v>
      </c>
      <c r="X282">
        <v>2016</v>
      </c>
      <c r="Y282" t="s">
        <v>1228</v>
      </c>
      <c r="Z282">
        <v>19.493000030517578</v>
      </c>
      <c r="AA282" t="s">
        <v>53</v>
      </c>
      <c r="AB282" t="s">
        <v>47</v>
      </c>
      <c r="AC282" t="s">
        <v>38</v>
      </c>
      <c r="AK282"/>
    </row>
    <row r="283" spans="1:37">
      <c r="A283">
        <f t="shared" si="4"/>
        <v>2002</v>
      </c>
      <c r="B283" s="13">
        <v>37287</v>
      </c>
      <c r="C283" s="13" t="s">
        <v>37</v>
      </c>
      <c r="D283" s="13" t="s">
        <v>16</v>
      </c>
      <c r="E283" t="s">
        <v>791</v>
      </c>
      <c r="F283" s="3">
        <v>26</v>
      </c>
      <c r="G283" s="3">
        <v>250</v>
      </c>
      <c r="H283" t="s">
        <v>35</v>
      </c>
      <c r="I283" t="s">
        <v>35</v>
      </c>
      <c r="J283" t="s">
        <v>34</v>
      </c>
      <c r="P283" t="s">
        <v>471</v>
      </c>
      <c r="Q283" t="s">
        <v>44</v>
      </c>
      <c r="R283">
        <v>14</v>
      </c>
      <c r="S283" t="s">
        <v>35</v>
      </c>
      <c r="T283" t="s">
        <v>35</v>
      </c>
      <c r="U283" t="s">
        <v>34</v>
      </c>
      <c r="X283">
        <v>2016</v>
      </c>
      <c r="Y283" t="s">
        <v>1238</v>
      </c>
      <c r="Z283">
        <v>20.200000762939453</v>
      </c>
      <c r="AA283" t="s">
        <v>50</v>
      </c>
      <c r="AB283" t="s">
        <v>47</v>
      </c>
      <c r="AC283" t="s">
        <v>38</v>
      </c>
      <c r="AK283"/>
    </row>
    <row r="284" spans="1:37">
      <c r="A284">
        <f t="shared" si="4"/>
        <v>2002</v>
      </c>
      <c r="B284" s="13">
        <v>37287</v>
      </c>
      <c r="C284" s="13" t="s">
        <v>37</v>
      </c>
      <c r="D284" s="13" t="s">
        <v>16</v>
      </c>
      <c r="E284" t="s">
        <v>790</v>
      </c>
      <c r="F284" s="3">
        <v>8</v>
      </c>
      <c r="G284" s="3">
        <v>300</v>
      </c>
      <c r="H284" t="s">
        <v>35</v>
      </c>
      <c r="I284" t="s">
        <v>35</v>
      </c>
      <c r="J284" t="s">
        <v>34</v>
      </c>
      <c r="P284" t="s">
        <v>45</v>
      </c>
      <c r="Q284" t="s">
        <v>44</v>
      </c>
      <c r="R284">
        <v>35.929165840148926</v>
      </c>
      <c r="S284" t="s">
        <v>35</v>
      </c>
      <c r="T284" t="s">
        <v>35</v>
      </c>
      <c r="U284" t="s">
        <v>34</v>
      </c>
      <c r="X284">
        <v>2016</v>
      </c>
      <c r="Z284">
        <v>56.285181885415859</v>
      </c>
      <c r="AA284" t="s">
        <v>35</v>
      </c>
      <c r="AB284" t="s">
        <v>35</v>
      </c>
      <c r="AC284" t="s">
        <v>34</v>
      </c>
      <c r="AK284"/>
    </row>
    <row r="285" spans="1:37">
      <c r="A285">
        <f t="shared" si="4"/>
        <v>2002</v>
      </c>
      <c r="B285" s="13">
        <v>37287</v>
      </c>
      <c r="C285" s="13" t="s">
        <v>37</v>
      </c>
      <c r="D285" s="13" t="s">
        <v>16</v>
      </c>
      <c r="E285" t="s">
        <v>789</v>
      </c>
      <c r="F285" s="3">
        <v>23.7</v>
      </c>
      <c r="G285" s="3">
        <v>1825</v>
      </c>
      <c r="H285" t="s">
        <v>35</v>
      </c>
      <c r="I285" t="s">
        <v>35</v>
      </c>
      <c r="J285" t="s">
        <v>34</v>
      </c>
      <c r="P285" t="s">
        <v>456</v>
      </c>
      <c r="Q285" t="s">
        <v>44</v>
      </c>
      <c r="R285">
        <v>10</v>
      </c>
      <c r="S285" t="s">
        <v>35</v>
      </c>
      <c r="T285" t="s">
        <v>35</v>
      </c>
      <c r="U285" t="s">
        <v>34</v>
      </c>
      <c r="X285">
        <v>2016</v>
      </c>
      <c r="Y285" t="s">
        <v>1277</v>
      </c>
      <c r="Z285">
        <v>36.25</v>
      </c>
      <c r="AA285" t="s">
        <v>35</v>
      </c>
      <c r="AB285" t="s">
        <v>35</v>
      </c>
      <c r="AC285" t="s">
        <v>34</v>
      </c>
      <c r="AK285"/>
    </row>
    <row r="286" spans="1:37">
      <c r="A286">
        <f t="shared" si="4"/>
        <v>2002</v>
      </c>
      <c r="B286" s="13">
        <v>37287</v>
      </c>
      <c r="C286" s="13" t="s">
        <v>67</v>
      </c>
      <c r="D286" s="13" t="s">
        <v>10</v>
      </c>
      <c r="E286" t="s">
        <v>788</v>
      </c>
      <c r="F286" s="3">
        <v>30</v>
      </c>
      <c r="G286" s="3">
        <v>100</v>
      </c>
      <c r="H286" t="s">
        <v>35</v>
      </c>
      <c r="I286" t="s">
        <v>35</v>
      </c>
      <c r="J286" t="s">
        <v>34</v>
      </c>
      <c r="P286" t="s">
        <v>78</v>
      </c>
      <c r="Q286" t="s">
        <v>44</v>
      </c>
      <c r="R286">
        <v>23.5</v>
      </c>
      <c r="S286" t="s">
        <v>35</v>
      </c>
      <c r="T286" t="s">
        <v>35</v>
      </c>
      <c r="U286" t="s">
        <v>34</v>
      </c>
      <c r="X286">
        <v>2016</v>
      </c>
      <c r="Y286" t="s">
        <v>36</v>
      </c>
      <c r="Z286">
        <v>0.59999999403953552</v>
      </c>
      <c r="AA286" t="s">
        <v>35</v>
      </c>
      <c r="AB286" t="s">
        <v>35</v>
      </c>
      <c r="AC286" t="s">
        <v>34</v>
      </c>
      <c r="AK286"/>
    </row>
    <row r="287" spans="1:37">
      <c r="A287">
        <f t="shared" si="4"/>
        <v>2002</v>
      </c>
      <c r="B287" s="13">
        <v>37287</v>
      </c>
      <c r="C287" s="13" t="s">
        <v>67</v>
      </c>
      <c r="D287" s="13" t="s">
        <v>25</v>
      </c>
      <c r="E287" t="s">
        <v>787</v>
      </c>
      <c r="F287" s="3">
        <v>23</v>
      </c>
      <c r="G287" s="3">
        <v>400</v>
      </c>
      <c r="H287" t="s">
        <v>35</v>
      </c>
      <c r="I287" t="s">
        <v>35</v>
      </c>
      <c r="J287" t="s">
        <v>34</v>
      </c>
      <c r="P287" t="s">
        <v>104</v>
      </c>
      <c r="Q287" t="s">
        <v>44</v>
      </c>
      <c r="R287">
        <v>48</v>
      </c>
      <c r="S287" t="s">
        <v>35</v>
      </c>
      <c r="T287" t="s">
        <v>35</v>
      </c>
      <c r="U287" t="s">
        <v>34</v>
      </c>
      <c r="X287">
        <v>2016</v>
      </c>
      <c r="Y287" t="s">
        <v>1251</v>
      </c>
      <c r="Z287">
        <v>20.25</v>
      </c>
      <c r="AA287" t="s">
        <v>35</v>
      </c>
      <c r="AB287" t="s">
        <v>35</v>
      </c>
      <c r="AC287" t="s">
        <v>34</v>
      </c>
      <c r="AK287"/>
    </row>
    <row r="288" spans="1:37">
      <c r="A288">
        <f t="shared" si="4"/>
        <v>2002</v>
      </c>
      <c r="B288" s="13">
        <v>37287</v>
      </c>
      <c r="C288" s="13" t="s">
        <v>67</v>
      </c>
      <c r="D288" s="13" t="s">
        <v>16</v>
      </c>
      <c r="E288" t="s">
        <v>786</v>
      </c>
      <c r="F288" s="3">
        <v>6</v>
      </c>
      <c r="G288" s="3">
        <v>150</v>
      </c>
      <c r="H288" t="s">
        <v>35</v>
      </c>
      <c r="I288" t="s">
        <v>35</v>
      </c>
      <c r="J288" t="s">
        <v>34</v>
      </c>
      <c r="P288" t="s">
        <v>1190</v>
      </c>
      <c r="Q288" t="s">
        <v>1189</v>
      </c>
      <c r="R288">
        <v>12</v>
      </c>
      <c r="S288" t="s">
        <v>35</v>
      </c>
      <c r="T288" t="s">
        <v>35</v>
      </c>
      <c r="U288" t="s">
        <v>34</v>
      </c>
      <c r="X288">
        <v>2016</v>
      </c>
      <c r="Y288" t="s">
        <v>1216</v>
      </c>
      <c r="Z288">
        <v>80.199996948242188</v>
      </c>
      <c r="AA288" t="s">
        <v>35</v>
      </c>
      <c r="AB288" t="s">
        <v>35</v>
      </c>
      <c r="AC288" t="s">
        <v>34</v>
      </c>
      <c r="AK288"/>
    </row>
    <row r="289" spans="1:37">
      <c r="A289">
        <f t="shared" si="4"/>
        <v>2002</v>
      </c>
      <c r="B289" s="13">
        <v>37315</v>
      </c>
      <c r="C289" s="13" t="s">
        <v>37</v>
      </c>
      <c r="D289" s="13" t="s">
        <v>23</v>
      </c>
      <c r="E289" t="s">
        <v>785</v>
      </c>
      <c r="F289" s="3">
        <v>11.5</v>
      </c>
      <c r="G289" s="3">
        <v>3802.5500030517578</v>
      </c>
      <c r="H289" t="s">
        <v>183</v>
      </c>
      <c r="I289" t="s">
        <v>39</v>
      </c>
      <c r="J289" t="s">
        <v>34</v>
      </c>
      <c r="P289" t="s">
        <v>1199</v>
      </c>
      <c r="Q289" t="s">
        <v>1189</v>
      </c>
      <c r="R289">
        <v>11.619999885559082</v>
      </c>
      <c r="S289" t="s">
        <v>35</v>
      </c>
      <c r="T289" t="s">
        <v>35</v>
      </c>
      <c r="U289" t="s">
        <v>34</v>
      </c>
      <c r="X289">
        <v>2016</v>
      </c>
      <c r="Y289" t="s">
        <v>1262</v>
      </c>
      <c r="Z289">
        <v>43.099998474121094</v>
      </c>
      <c r="AA289" t="s">
        <v>35</v>
      </c>
      <c r="AB289" t="s">
        <v>35</v>
      </c>
      <c r="AC289" t="s">
        <v>34</v>
      </c>
      <c r="AK289"/>
    </row>
    <row r="290" spans="1:37">
      <c r="A290">
        <f t="shared" si="4"/>
        <v>2002</v>
      </c>
      <c r="B290" s="13">
        <v>37315</v>
      </c>
      <c r="C290" s="13" t="s">
        <v>37</v>
      </c>
      <c r="D290" s="13" t="s">
        <v>16</v>
      </c>
      <c r="E290" t="s">
        <v>784</v>
      </c>
      <c r="F290" s="3">
        <v>9</v>
      </c>
      <c r="G290" s="3">
        <v>160</v>
      </c>
      <c r="H290" t="s">
        <v>244</v>
      </c>
      <c r="I290" t="s">
        <v>39</v>
      </c>
      <c r="J290" t="s">
        <v>34</v>
      </c>
      <c r="Q290" t="s">
        <v>1200</v>
      </c>
      <c r="R290">
        <v>92</v>
      </c>
      <c r="S290" t="s">
        <v>35</v>
      </c>
      <c r="T290" t="s">
        <v>35</v>
      </c>
      <c r="U290" t="s">
        <v>34</v>
      </c>
      <c r="X290">
        <v>2016</v>
      </c>
      <c r="Y290" t="s">
        <v>1206</v>
      </c>
      <c r="Z290">
        <v>27.4375</v>
      </c>
      <c r="AA290" t="s">
        <v>35</v>
      </c>
      <c r="AB290" t="s">
        <v>35</v>
      </c>
      <c r="AC290" t="s">
        <v>34</v>
      </c>
      <c r="AK290"/>
    </row>
    <row r="291" spans="1:37">
      <c r="A291">
        <f t="shared" si="4"/>
        <v>2002</v>
      </c>
      <c r="B291" s="13">
        <v>37315</v>
      </c>
      <c r="C291" s="13" t="s">
        <v>37</v>
      </c>
      <c r="D291" s="13" t="s">
        <v>16</v>
      </c>
      <c r="E291" t="s">
        <v>783</v>
      </c>
      <c r="F291" s="3">
        <v>7</v>
      </c>
      <c r="G291" s="3">
        <v>951.46002197265625</v>
      </c>
      <c r="H291" t="s">
        <v>35</v>
      </c>
      <c r="I291" t="s">
        <v>35</v>
      </c>
      <c r="J291" t="s">
        <v>34</v>
      </c>
      <c r="P291" t="s">
        <v>1243</v>
      </c>
      <c r="Q291" t="s">
        <v>1241</v>
      </c>
      <c r="R291">
        <v>102.77500152587891</v>
      </c>
      <c r="S291" t="s">
        <v>35</v>
      </c>
      <c r="T291" t="s">
        <v>35</v>
      </c>
      <c r="U291" t="s">
        <v>34</v>
      </c>
      <c r="X291">
        <v>2016</v>
      </c>
      <c r="Y291" t="s">
        <v>1207</v>
      </c>
      <c r="Z291">
        <v>17.037500381469727</v>
      </c>
      <c r="AA291" t="s">
        <v>35</v>
      </c>
      <c r="AB291" t="s">
        <v>35</v>
      </c>
      <c r="AC291" t="s">
        <v>34</v>
      </c>
      <c r="AK291"/>
    </row>
    <row r="292" spans="1:37">
      <c r="A292">
        <f t="shared" si="4"/>
        <v>2002</v>
      </c>
      <c r="B292" s="13">
        <v>37315</v>
      </c>
      <c r="C292" s="13" t="s">
        <v>37</v>
      </c>
      <c r="D292" s="13" t="s">
        <v>16</v>
      </c>
      <c r="E292" t="s">
        <v>782</v>
      </c>
      <c r="F292" s="3">
        <v>6.75</v>
      </c>
      <c r="G292" s="3">
        <v>1380</v>
      </c>
      <c r="H292" t="s">
        <v>35</v>
      </c>
      <c r="I292" t="s">
        <v>35</v>
      </c>
      <c r="J292" t="s">
        <v>34</v>
      </c>
      <c r="P292" t="s">
        <v>1300</v>
      </c>
      <c r="Q292" t="s">
        <v>1200</v>
      </c>
      <c r="R292">
        <v>79</v>
      </c>
      <c r="S292" t="s">
        <v>35</v>
      </c>
      <c r="T292" t="s">
        <v>35</v>
      </c>
      <c r="U292" t="s">
        <v>34</v>
      </c>
      <c r="X292">
        <v>2016</v>
      </c>
      <c r="Y292" t="s">
        <v>1221</v>
      </c>
      <c r="Z292">
        <v>92.199996948242188</v>
      </c>
      <c r="AA292" t="s">
        <v>35</v>
      </c>
      <c r="AB292" t="s">
        <v>35</v>
      </c>
      <c r="AC292" t="s">
        <v>34</v>
      </c>
      <c r="AK292"/>
    </row>
    <row r="293" spans="1:37">
      <c r="A293">
        <f t="shared" si="4"/>
        <v>2002</v>
      </c>
      <c r="B293" s="13">
        <v>37315</v>
      </c>
      <c r="C293" s="13" t="s">
        <v>67</v>
      </c>
      <c r="D293" s="13" t="s">
        <v>11</v>
      </c>
      <c r="E293" t="s">
        <v>781</v>
      </c>
      <c r="F293" s="3">
        <v>10.5</v>
      </c>
      <c r="G293" s="3">
        <v>300</v>
      </c>
      <c r="H293" t="s">
        <v>35</v>
      </c>
      <c r="I293" t="s">
        <v>35</v>
      </c>
      <c r="J293" t="s">
        <v>34</v>
      </c>
      <c r="P293" t="s">
        <v>1242</v>
      </c>
      <c r="Q293" t="s">
        <v>1241</v>
      </c>
      <c r="R293">
        <v>33.166667938232422</v>
      </c>
      <c r="S293" t="s">
        <v>35</v>
      </c>
      <c r="T293" t="s">
        <v>35</v>
      </c>
      <c r="U293" t="s">
        <v>34</v>
      </c>
      <c r="X293">
        <v>2016</v>
      </c>
      <c r="Y293" t="s">
        <v>1208</v>
      </c>
      <c r="Z293">
        <v>44.25</v>
      </c>
      <c r="AA293" t="s">
        <v>35</v>
      </c>
      <c r="AB293" t="s">
        <v>35</v>
      </c>
      <c r="AC293" t="s">
        <v>34</v>
      </c>
      <c r="AK293"/>
    </row>
    <row r="294" spans="1:37">
      <c r="A294">
        <f t="shared" si="4"/>
        <v>2002</v>
      </c>
      <c r="B294" s="13">
        <v>37346</v>
      </c>
      <c r="C294" s="13" t="s">
        <v>44</v>
      </c>
      <c r="D294" s="13" t="s">
        <v>10</v>
      </c>
      <c r="E294" t="s">
        <v>780</v>
      </c>
      <c r="F294" s="3">
        <v>56.5</v>
      </c>
      <c r="G294" s="3">
        <v>100</v>
      </c>
      <c r="H294" t="s">
        <v>35</v>
      </c>
      <c r="I294" t="s">
        <v>35</v>
      </c>
      <c r="J294" t="s">
        <v>34</v>
      </c>
      <c r="P294" t="s">
        <v>1256</v>
      </c>
      <c r="Q294" t="s">
        <v>1200</v>
      </c>
      <c r="R294">
        <v>64</v>
      </c>
      <c r="S294" t="s">
        <v>35</v>
      </c>
      <c r="T294" t="s">
        <v>35</v>
      </c>
      <c r="U294" t="s">
        <v>34</v>
      </c>
      <c r="X294">
        <v>2016</v>
      </c>
      <c r="Y294" t="s">
        <v>1209</v>
      </c>
      <c r="Z294">
        <v>43.5</v>
      </c>
      <c r="AA294" t="s">
        <v>35</v>
      </c>
      <c r="AB294" t="s">
        <v>35</v>
      </c>
      <c r="AC294" t="s">
        <v>34</v>
      </c>
      <c r="AK294"/>
    </row>
    <row r="295" spans="1:37">
      <c r="A295">
        <f t="shared" si="4"/>
        <v>2002</v>
      </c>
      <c r="B295" s="13">
        <v>37346</v>
      </c>
      <c r="C295" s="13" t="s">
        <v>44</v>
      </c>
      <c r="D295" s="13" t="s">
        <v>25</v>
      </c>
      <c r="E295" t="s">
        <v>777</v>
      </c>
      <c r="F295" s="3">
        <v>92</v>
      </c>
      <c r="G295" s="3">
        <v>160</v>
      </c>
      <c r="H295" t="s">
        <v>99</v>
      </c>
      <c r="I295" t="s">
        <v>98</v>
      </c>
      <c r="J295" t="s">
        <v>34</v>
      </c>
      <c r="P295" t="s">
        <v>1305</v>
      </c>
      <c r="Q295" t="s">
        <v>1200</v>
      </c>
      <c r="R295">
        <v>40</v>
      </c>
      <c r="S295" t="s">
        <v>35</v>
      </c>
      <c r="T295" t="s">
        <v>35</v>
      </c>
      <c r="U295" t="s">
        <v>34</v>
      </c>
      <c r="X295">
        <v>2016</v>
      </c>
      <c r="Y295" t="s">
        <v>1217</v>
      </c>
      <c r="Z295">
        <v>49</v>
      </c>
      <c r="AA295" t="s">
        <v>35</v>
      </c>
      <c r="AB295" t="s">
        <v>35</v>
      </c>
      <c r="AC295" t="s">
        <v>34</v>
      </c>
      <c r="AK295"/>
    </row>
    <row r="296" spans="1:37">
      <c r="A296">
        <f t="shared" si="4"/>
        <v>2002</v>
      </c>
      <c r="B296" s="13">
        <v>37346</v>
      </c>
      <c r="C296" s="13" t="s">
        <v>44</v>
      </c>
      <c r="D296" s="13" t="s">
        <v>25</v>
      </c>
      <c r="E296" t="s">
        <v>603</v>
      </c>
      <c r="F296" s="3">
        <v>98.5</v>
      </c>
      <c r="G296" s="3">
        <v>150</v>
      </c>
      <c r="H296" t="s">
        <v>35</v>
      </c>
      <c r="I296" t="s">
        <v>35</v>
      </c>
      <c r="J296" t="s">
        <v>34</v>
      </c>
      <c r="Q296" t="s">
        <v>1178</v>
      </c>
      <c r="R296">
        <v>37.56666692097982</v>
      </c>
      <c r="S296" t="s">
        <v>35</v>
      </c>
      <c r="T296" t="s">
        <v>35</v>
      </c>
      <c r="U296" t="s">
        <v>34</v>
      </c>
      <c r="X296">
        <v>2016</v>
      </c>
      <c r="Y296" t="s">
        <v>340</v>
      </c>
      <c r="Z296">
        <v>35.5</v>
      </c>
      <c r="AA296" t="s">
        <v>35</v>
      </c>
      <c r="AB296" t="s">
        <v>35</v>
      </c>
      <c r="AC296" t="s">
        <v>34</v>
      </c>
      <c r="AK296"/>
    </row>
    <row r="297" spans="1:37">
      <c r="A297">
        <f t="shared" si="4"/>
        <v>2002</v>
      </c>
      <c r="B297" s="13">
        <v>37346</v>
      </c>
      <c r="C297" s="13" t="s">
        <v>44</v>
      </c>
      <c r="D297" s="13" t="s">
        <v>25</v>
      </c>
      <c r="E297" t="s">
        <v>779</v>
      </c>
      <c r="F297" s="3">
        <v>29</v>
      </c>
      <c r="G297" s="3">
        <v>300</v>
      </c>
      <c r="H297" t="s">
        <v>35</v>
      </c>
      <c r="I297" t="s">
        <v>35</v>
      </c>
      <c r="J297" t="s">
        <v>34</v>
      </c>
      <c r="P297" t="s">
        <v>1264</v>
      </c>
      <c r="Q297" t="s">
        <v>1178</v>
      </c>
      <c r="R297">
        <v>63.25</v>
      </c>
      <c r="S297" t="s">
        <v>35</v>
      </c>
      <c r="T297" t="s">
        <v>35</v>
      </c>
      <c r="U297" t="s">
        <v>34</v>
      </c>
      <c r="X297">
        <v>2016</v>
      </c>
      <c r="Y297" t="s">
        <v>1167</v>
      </c>
      <c r="Z297">
        <v>13.273600006103516</v>
      </c>
      <c r="AA297" t="s">
        <v>35</v>
      </c>
      <c r="AB297" t="s">
        <v>35</v>
      </c>
      <c r="AC297" t="s">
        <v>34</v>
      </c>
      <c r="AK297"/>
    </row>
    <row r="298" spans="1:37">
      <c r="A298">
        <f t="shared" si="4"/>
        <v>2002</v>
      </c>
      <c r="B298" s="13">
        <v>37346</v>
      </c>
      <c r="C298" s="13" t="s">
        <v>44</v>
      </c>
      <c r="D298" s="13" t="s">
        <v>16</v>
      </c>
      <c r="E298" t="s">
        <v>771</v>
      </c>
      <c r="F298" s="3">
        <v>14.75</v>
      </c>
      <c r="G298" s="3">
        <v>250</v>
      </c>
      <c r="H298" t="s">
        <v>35</v>
      </c>
      <c r="I298" t="s">
        <v>35</v>
      </c>
      <c r="J298" t="s">
        <v>34</v>
      </c>
      <c r="P298" t="s">
        <v>1300</v>
      </c>
      <c r="Q298" t="s">
        <v>1178</v>
      </c>
      <c r="R298">
        <v>26.25</v>
      </c>
      <c r="S298" t="s">
        <v>35</v>
      </c>
      <c r="T298" t="s">
        <v>35</v>
      </c>
      <c r="U298" t="s">
        <v>34</v>
      </c>
      <c r="X298">
        <v>2016</v>
      </c>
      <c r="Y298" t="s">
        <v>1263</v>
      </c>
      <c r="Z298">
        <v>76.099998474121094</v>
      </c>
      <c r="AA298" t="s">
        <v>35</v>
      </c>
      <c r="AB298" t="s">
        <v>35</v>
      </c>
      <c r="AC298" t="s">
        <v>34</v>
      </c>
      <c r="AK298"/>
    </row>
    <row r="299" spans="1:37">
      <c r="A299">
        <f t="shared" si="4"/>
        <v>2002</v>
      </c>
      <c r="B299" s="13">
        <v>37346</v>
      </c>
      <c r="C299" s="13" t="s">
        <v>37</v>
      </c>
      <c r="D299" s="13" t="s">
        <v>12</v>
      </c>
      <c r="E299" t="s">
        <v>778</v>
      </c>
      <c r="F299" s="3">
        <v>22</v>
      </c>
      <c r="G299" s="3">
        <v>225</v>
      </c>
      <c r="H299" t="s">
        <v>121</v>
      </c>
      <c r="I299" t="s">
        <v>47</v>
      </c>
      <c r="J299" t="s">
        <v>38</v>
      </c>
      <c r="P299" t="s">
        <v>317</v>
      </c>
      <c r="Q299" t="s">
        <v>1178</v>
      </c>
      <c r="R299">
        <v>37.187999725341797</v>
      </c>
      <c r="S299" t="s">
        <v>35</v>
      </c>
      <c r="T299" t="s">
        <v>35</v>
      </c>
      <c r="U299" t="s">
        <v>34</v>
      </c>
      <c r="X299">
        <v>2016</v>
      </c>
      <c r="Y299" t="s">
        <v>1162</v>
      </c>
      <c r="Z299">
        <v>11.75</v>
      </c>
      <c r="AA299" t="s">
        <v>35</v>
      </c>
      <c r="AB299" t="s">
        <v>35</v>
      </c>
      <c r="AC299" t="s">
        <v>34</v>
      </c>
      <c r="AK299"/>
    </row>
    <row r="300" spans="1:37">
      <c r="A300">
        <f t="shared" si="4"/>
        <v>2002</v>
      </c>
      <c r="B300" s="13">
        <v>37346</v>
      </c>
      <c r="C300" s="13" t="s">
        <v>37</v>
      </c>
      <c r="D300" s="13" t="s">
        <v>25</v>
      </c>
      <c r="E300" t="s">
        <v>777</v>
      </c>
      <c r="F300" s="3">
        <v>28</v>
      </c>
      <c r="G300" s="3">
        <v>513</v>
      </c>
      <c r="H300" t="s">
        <v>99</v>
      </c>
      <c r="I300" t="s">
        <v>98</v>
      </c>
      <c r="J300" t="s">
        <v>34</v>
      </c>
      <c r="P300" t="s">
        <v>1270</v>
      </c>
      <c r="Q300" t="s">
        <v>1178</v>
      </c>
      <c r="R300">
        <v>29.5</v>
      </c>
      <c r="S300" t="s">
        <v>35</v>
      </c>
      <c r="T300" t="s">
        <v>35</v>
      </c>
      <c r="U300" t="s">
        <v>34</v>
      </c>
      <c r="X300">
        <v>2016</v>
      </c>
      <c r="Y300" t="s">
        <v>1182</v>
      </c>
      <c r="Z300">
        <v>0.30000001192092896</v>
      </c>
      <c r="AA300" t="s">
        <v>35</v>
      </c>
      <c r="AB300" t="s">
        <v>35</v>
      </c>
      <c r="AC300" t="s">
        <v>34</v>
      </c>
      <c r="AK300"/>
    </row>
    <row r="301" spans="1:37">
      <c r="A301">
        <f t="shared" si="4"/>
        <v>2002</v>
      </c>
      <c r="B301" s="13">
        <v>37346</v>
      </c>
      <c r="C301" s="13" t="s">
        <v>37</v>
      </c>
      <c r="D301" s="13" t="s">
        <v>25</v>
      </c>
      <c r="E301" t="s">
        <v>773</v>
      </c>
      <c r="F301" s="3">
        <v>90</v>
      </c>
      <c r="G301" s="3">
        <v>425</v>
      </c>
      <c r="H301" t="s">
        <v>35</v>
      </c>
      <c r="I301" t="s">
        <v>35</v>
      </c>
      <c r="J301" t="s">
        <v>34</v>
      </c>
      <c r="P301" t="s">
        <v>1191</v>
      </c>
      <c r="Q301" t="s">
        <v>1178</v>
      </c>
      <c r="R301">
        <v>51.200000762939453</v>
      </c>
      <c r="S301" t="s">
        <v>35</v>
      </c>
      <c r="T301" t="s">
        <v>35</v>
      </c>
      <c r="U301" t="s">
        <v>34</v>
      </c>
      <c r="X301">
        <v>2016</v>
      </c>
      <c r="Y301" t="s">
        <v>385</v>
      </c>
      <c r="Z301">
        <v>7.8130002021789551</v>
      </c>
      <c r="AA301" t="s">
        <v>35</v>
      </c>
      <c r="AB301" t="s">
        <v>35</v>
      </c>
      <c r="AC301" t="s">
        <v>34</v>
      </c>
      <c r="AK301"/>
    </row>
    <row r="302" spans="1:37">
      <c r="A302">
        <f t="shared" si="4"/>
        <v>2002</v>
      </c>
      <c r="B302" s="13">
        <v>37346</v>
      </c>
      <c r="C302" s="13" t="s">
        <v>37</v>
      </c>
      <c r="D302" s="13" t="s">
        <v>16</v>
      </c>
      <c r="E302" t="s">
        <v>776</v>
      </c>
      <c r="F302" s="3">
        <v>23.5</v>
      </c>
      <c r="G302" s="3">
        <v>561.72000122070313</v>
      </c>
      <c r="H302" t="s">
        <v>133</v>
      </c>
      <c r="I302" t="s">
        <v>39</v>
      </c>
      <c r="J302" t="s">
        <v>34</v>
      </c>
      <c r="P302" t="s">
        <v>64</v>
      </c>
      <c r="Q302" t="s">
        <v>1178</v>
      </c>
      <c r="R302">
        <v>33.5</v>
      </c>
      <c r="S302" t="s">
        <v>35</v>
      </c>
      <c r="T302" t="s">
        <v>35</v>
      </c>
      <c r="U302" t="s">
        <v>34</v>
      </c>
      <c r="X302">
        <v>2016</v>
      </c>
      <c r="Y302" t="s">
        <v>317</v>
      </c>
      <c r="Z302">
        <v>6.0129998922348022</v>
      </c>
      <c r="AA302" t="s">
        <v>35</v>
      </c>
      <c r="AB302" t="s">
        <v>35</v>
      </c>
      <c r="AC302" t="s">
        <v>34</v>
      </c>
      <c r="AK302"/>
    </row>
    <row r="303" spans="1:37">
      <c r="A303">
        <f t="shared" si="4"/>
        <v>2002</v>
      </c>
      <c r="B303" s="13">
        <v>37346</v>
      </c>
      <c r="C303" s="13" t="s">
        <v>37</v>
      </c>
      <c r="D303" s="13" t="s">
        <v>16</v>
      </c>
      <c r="E303" t="s">
        <v>771</v>
      </c>
      <c r="F303" s="3">
        <v>2.25</v>
      </c>
      <c r="G303" s="3">
        <v>329</v>
      </c>
      <c r="H303" t="s">
        <v>35</v>
      </c>
      <c r="I303" t="s">
        <v>35</v>
      </c>
      <c r="J303" t="s">
        <v>34</v>
      </c>
      <c r="P303" t="s">
        <v>91</v>
      </c>
      <c r="Q303" t="s">
        <v>1178</v>
      </c>
      <c r="R303">
        <v>55</v>
      </c>
      <c r="S303" t="s">
        <v>35</v>
      </c>
      <c r="T303" t="s">
        <v>35</v>
      </c>
      <c r="U303" t="s">
        <v>34</v>
      </c>
      <c r="X303">
        <v>2016</v>
      </c>
      <c r="Y303" t="s">
        <v>1252</v>
      </c>
      <c r="Z303">
        <v>41.5</v>
      </c>
      <c r="AA303" t="s">
        <v>35</v>
      </c>
      <c r="AB303" t="s">
        <v>35</v>
      </c>
      <c r="AC303" t="s">
        <v>34</v>
      </c>
      <c r="AK303"/>
    </row>
    <row r="304" spans="1:37">
      <c r="A304">
        <f t="shared" si="4"/>
        <v>2002</v>
      </c>
      <c r="B304" s="13">
        <v>37346</v>
      </c>
      <c r="C304" s="13" t="s">
        <v>37</v>
      </c>
      <c r="D304" s="13" t="s">
        <v>16</v>
      </c>
      <c r="E304" t="s">
        <v>775</v>
      </c>
      <c r="F304" s="3">
        <v>7</v>
      </c>
      <c r="G304" s="3">
        <v>1620.8999938964844</v>
      </c>
      <c r="H304" t="s">
        <v>35</v>
      </c>
      <c r="I304" t="s">
        <v>35</v>
      </c>
      <c r="J304" t="s">
        <v>34</v>
      </c>
      <c r="P304" t="s">
        <v>1257</v>
      </c>
      <c r="Q304" t="s">
        <v>1178</v>
      </c>
      <c r="R304">
        <v>41.5</v>
      </c>
      <c r="S304" t="s">
        <v>35</v>
      </c>
      <c r="T304" t="s">
        <v>35</v>
      </c>
      <c r="U304" t="s">
        <v>34</v>
      </c>
      <c r="X304">
        <v>2016</v>
      </c>
      <c r="Y304" t="s">
        <v>1185</v>
      </c>
      <c r="Z304">
        <v>65</v>
      </c>
      <c r="AA304" t="s">
        <v>35</v>
      </c>
      <c r="AB304" t="s">
        <v>35</v>
      </c>
      <c r="AC304" t="s">
        <v>34</v>
      </c>
      <c r="AK304"/>
    </row>
    <row r="305" spans="1:37">
      <c r="A305">
        <f t="shared" si="4"/>
        <v>2002</v>
      </c>
      <c r="B305" s="13">
        <v>37346</v>
      </c>
      <c r="C305" s="13" t="s">
        <v>37</v>
      </c>
      <c r="D305" s="13" t="s">
        <v>16</v>
      </c>
      <c r="E305" t="s">
        <v>774</v>
      </c>
      <c r="F305" s="3">
        <v>26</v>
      </c>
      <c r="G305" s="3">
        <v>325</v>
      </c>
      <c r="H305" t="s">
        <v>35</v>
      </c>
      <c r="I305" t="s">
        <v>35</v>
      </c>
      <c r="J305" t="s">
        <v>34</v>
      </c>
      <c r="P305" t="s">
        <v>1306</v>
      </c>
      <c r="Q305" t="s">
        <v>1178</v>
      </c>
      <c r="R305">
        <v>77</v>
      </c>
      <c r="S305" t="s">
        <v>35</v>
      </c>
      <c r="T305" t="s">
        <v>35</v>
      </c>
      <c r="U305" t="s">
        <v>34</v>
      </c>
      <c r="X305">
        <v>2016</v>
      </c>
      <c r="Y305" t="s">
        <v>72</v>
      </c>
      <c r="Z305">
        <v>0.10000000149011612</v>
      </c>
      <c r="AA305" t="s">
        <v>35</v>
      </c>
      <c r="AB305" t="s">
        <v>35</v>
      </c>
      <c r="AC305" t="s">
        <v>34</v>
      </c>
      <c r="AK305"/>
    </row>
    <row r="306" spans="1:37">
      <c r="A306">
        <f t="shared" si="4"/>
        <v>2002</v>
      </c>
      <c r="B306" s="13">
        <v>37346</v>
      </c>
      <c r="C306" s="13" t="s">
        <v>67</v>
      </c>
      <c r="D306" s="13" t="s">
        <v>25</v>
      </c>
      <c r="E306" t="s">
        <v>773</v>
      </c>
      <c r="F306" s="3">
        <v>40</v>
      </c>
      <c r="G306" s="3">
        <v>250</v>
      </c>
      <c r="H306" t="s">
        <v>35</v>
      </c>
      <c r="I306" t="s">
        <v>35</v>
      </c>
      <c r="J306" t="s">
        <v>34</v>
      </c>
      <c r="P306" t="s">
        <v>1258</v>
      </c>
      <c r="Q306" t="s">
        <v>1178</v>
      </c>
      <c r="R306">
        <v>7.5</v>
      </c>
      <c r="S306" t="s">
        <v>35</v>
      </c>
      <c r="T306" t="s">
        <v>35</v>
      </c>
      <c r="U306" t="s">
        <v>34</v>
      </c>
      <c r="X306">
        <v>2016</v>
      </c>
      <c r="Y306" t="s">
        <v>1213</v>
      </c>
      <c r="Z306">
        <v>50.299999237060547</v>
      </c>
      <c r="AA306" t="s">
        <v>35</v>
      </c>
      <c r="AB306" t="s">
        <v>35</v>
      </c>
      <c r="AC306" t="s">
        <v>34</v>
      </c>
      <c r="AK306"/>
    </row>
    <row r="307" spans="1:37">
      <c r="A307">
        <f t="shared" si="4"/>
        <v>2002</v>
      </c>
      <c r="B307" s="13">
        <v>37346</v>
      </c>
      <c r="C307" s="13" t="s">
        <v>67</v>
      </c>
      <c r="D307" s="13" t="s">
        <v>15</v>
      </c>
      <c r="E307" t="s">
        <v>772</v>
      </c>
      <c r="F307" s="3">
        <v>16</v>
      </c>
      <c r="G307" s="3">
        <v>215</v>
      </c>
      <c r="H307" t="s">
        <v>35</v>
      </c>
      <c r="I307" t="s">
        <v>35</v>
      </c>
      <c r="J307" t="s">
        <v>34</v>
      </c>
      <c r="P307" t="s">
        <v>90</v>
      </c>
      <c r="Q307" t="s">
        <v>1178</v>
      </c>
      <c r="R307">
        <v>40.5</v>
      </c>
      <c r="S307" t="s">
        <v>35</v>
      </c>
      <c r="T307" t="s">
        <v>35</v>
      </c>
      <c r="U307" t="s">
        <v>34</v>
      </c>
      <c r="X307">
        <v>2016</v>
      </c>
      <c r="Y307" t="s">
        <v>92</v>
      </c>
      <c r="Z307">
        <v>22.25</v>
      </c>
      <c r="AA307" t="s">
        <v>35</v>
      </c>
      <c r="AB307" t="s">
        <v>35</v>
      </c>
      <c r="AC307" t="s">
        <v>34</v>
      </c>
      <c r="AK307"/>
    </row>
    <row r="308" spans="1:37">
      <c r="A308">
        <f t="shared" si="4"/>
        <v>2002</v>
      </c>
      <c r="B308" s="13">
        <v>37346</v>
      </c>
      <c r="C308" s="13" t="s">
        <v>67</v>
      </c>
      <c r="D308" s="13" t="s">
        <v>16</v>
      </c>
      <c r="E308" t="s">
        <v>771</v>
      </c>
      <c r="F308" s="3">
        <v>2</v>
      </c>
      <c r="G308" s="3">
        <v>300</v>
      </c>
      <c r="H308" t="s">
        <v>35</v>
      </c>
      <c r="I308" t="s">
        <v>35</v>
      </c>
      <c r="J308" t="s">
        <v>34</v>
      </c>
      <c r="P308" t="s">
        <v>92</v>
      </c>
      <c r="Q308" t="s">
        <v>1202</v>
      </c>
      <c r="R308">
        <v>54</v>
      </c>
      <c r="S308" t="s">
        <v>35</v>
      </c>
      <c r="T308" t="s">
        <v>35</v>
      </c>
      <c r="U308" t="s">
        <v>34</v>
      </c>
      <c r="X308">
        <v>2016</v>
      </c>
      <c r="Y308" t="s">
        <v>1193</v>
      </c>
      <c r="Z308">
        <v>33.599998474121094</v>
      </c>
      <c r="AA308" t="s">
        <v>35</v>
      </c>
      <c r="AB308" t="s">
        <v>35</v>
      </c>
      <c r="AC308" t="s">
        <v>34</v>
      </c>
      <c r="AK308"/>
    </row>
    <row r="309" spans="1:37">
      <c r="A309">
        <f t="shared" si="4"/>
        <v>2002</v>
      </c>
      <c r="B309" s="13">
        <v>37376</v>
      </c>
      <c r="C309" s="13" t="s">
        <v>37</v>
      </c>
      <c r="D309" s="13" t="s">
        <v>9</v>
      </c>
      <c r="E309" t="s">
        <v>174</v>
      </c>
      <c r="F309" s="3">
        <v>67</v>
      </c>
      <c r="G309" s="3">
        <v>300</v>
      </c>
      <c r="H309" t="s">
        <v>35</v>
      </c>
      <c r="I309" t="s">
        <v>35</v>
      </c>
      <c r="J309" t="s">
        <v>34</v>
      </c>
      <c r="P309" t="s">
        <v>1205</v>
      </c>
      <c r="Q309" t="s">
        <v>1203</v>
      </c>
      <c r="R309">
        <v>50</v>
      </c>
      <c r="S309" t="s">
        <v>35</v>
      </c>
      <c r="T309" t="s">
        <v>35</v>
      </c>
      <c r="U309" t="s">
        <v>34</v>
      </c>
      <c r="X309">
        <v>2016</v>
      </c>
      <c r="Y309" t="s">
        <v>1214</v>
      </c>
      <c r="Z309">
        <v>67.762603759765625</v>
      </c>
      <c r="AA309" t="s">
        <v>35</v>
      </c>
      <c r="AB309" t="s">
        <v>35</v>
      </c>
      <c r="AC309" t="s">
        <v>34</v>
      </c>
      <c r="AK309"/>
    </row>
    <row r="310" spans="1:37">
      <c r="A310">
        <f t="shared" si="4"/>
        <v>2002</v>
      </c>
      <c r="B310" s="13">
        <v>37376</v>
      </c>
      <c r="C310" s="13" t="s">
        <v>37</v>
      </c>
      <c r="D310" s="13" t="s">
        <v>19</v>
      </c>
      <c r="E310" t="s">
        <v>770</v>
      </c>
      <c r="F310" s="3">
        <v>22</v>
      </c>
      <c r="G310" s="3">
        <v>400</v>
      </c>
      <c r="H310" t="s">
        <v>35</v>
      </c>
      <c r="I310" t="s">
        <v>35</v>
      </c>
      <c r="J310" t="s">
        <v>34</v>
      </c>
      <c r="P310" t="s">
        <v>1204</v>
      </c>
      <c r="Q310" t="s">
        <v>1203</v>
      </c>
      <c r="R310">
        <v>59.418732961018883</v>
      </c>
      <c r="S310" t="s">
        <v>35</v>
      </c>
      <c r="T310" t="s">
        <v>35</v>
      </c>
      <c r="U310" t="s">
        <v>34</v>
      </c>
      <c r="X310">
        <v>2016</v>
      </c>
      <c r="Y310" t="s">
        <v>1276</v>
      </c>
      <c r="Z310">
        <v>11.25</v>
      </c>
      <c r="AA310" t="s">
        <v>35</v>
      </c>
      <c r="AB310" t="s">
        <v>35</v>
      </c>
      <c r="AC310" t="s">
        <v>34</v>
      </c>
      <c r="AK310"/>
    </row>
    <row r="311" spans="1:37">
      <c r="A311">
        <f t="shared" si="4"/>
        <v>2002</v>
      </c>
      <c r="B311" s="13">
        <v>37376</v>
      </c>
      <c r="C311" s="13" t="s">
        <v>37</v>
      </c>
      <c r="D311" s="13" t="s">
        <v>23</v>
      </c>
      <c r="E311" t="s">
        <v>769</v>
      </c>
      <c r="F311" s="3">
        <v>40.875</v>
      </c>
      <c r="G311" s="3">
        <v>1327.7999877929688</v>
      </c>
      <c r="H311" t="s">
        <v>35</v>
      </c>
      <c r="I311" t="s">
        <v>35</v>
      </c>
      <c r="J311" t="s">
        <v>34</v>
      </c>
      <c r="Q311" t="s">
        <v>1192</v>
      </c>
      <c r="R311">
        <v>53.963050449072426</v>
      </c>
      <c r="S311" t="s">
        <v>35</v>
      </c>
      <c r="T311" t="s">
        <v>35</v>
      </c>
      <c r="U311" t="s">
        <v>34</v>
      </c>
      <c r="X311">
        <v>2016</v>
      </c>
      <c r="Y311" t="s">
        <v>1266</v>
      </c>
      <c r="Z311">
        <v>13.149999618530273</v>
      </c>
      <c r="AA311" t="s">
        <v>35</v>
      </c>
      <c r="AB311" t="s">
        <v>35</v>
      </c>
      <c r="AC311" t="s">
        <v>34</v>
      </c>
      <c r="AK311"/>
    </row>
    <row r="312" spans="1:37">
      <c r="A312">
        <f t="shared" si="4"/>
        <v>2002</v>
      </c>
      <c r="B312" s="13">
        <v>37376</v>
      </c>
      <c r="C312" s="13" t="s">
        <v>37</v>
      </c>
      <c r="D312" s="13" t="s">
        <v>23</v>
      </c>
      <c r="E312" t="s">
        <v>768</v>
      </c>
      <c r="F312" s="3">
        <v>37.065000534057617</v>
      </c>
      <c r="G312" s="3">
        <v>827.20001220703125</v>
      </c>
      <c r="H312" t="s">
        <v>35</v>
      </c>
      <c r="I312" t="s">
        <v>35</v>
      </c>
      <c r="J312" t="s">
        <v>34</v>
      </c>
      <c r="P312" t="s">
        <v>242</v>
      </c>
      <c r="Q312" t="s">
        <v>37</v>
      </c>
      <c r="R312">
        <v>19.194304784138996</v>
      </c>
      <c r="S312" t="s">
        <v>35</v>
      </c>
      <c r="T312" t="s">
        <v>35</v>
      </c>
      <c r="U312" t="s">
        <v>34</v>
      </c>
      <c r="X312">
        <v>2016</v>
      </c>
      <c r="Y312" t="s">
        <v>64</v>
      </c>
      <c r="Z312">
        <v>17.583100128173829</v>
      </c>
      <c r="AA312" t="s">
        <v>35</v>
      </c>
      <c r="AB312" t="s">
        <v>35</v>
      </c>
      <c r="AC312" t="s">
        <v>34</v>
      </c>
      <c r="AK312"/>
    </row>
    <row r="313" spans="1:37">
      <c r="A313">
        <f t="shared" si="4"/>
        <v>2002</v>
      </c>
      <c r="B313" s="13">
        <v>37376</v>
      </c>
      <c r="C313" s="13" t="s">
        <v>37</v>
      </c>
      <c r="D313" s="13" t="s">
        <v>23</v>
      </c>
      <c r="E313" t="s">
        <v>767</v>
      </c>
      <c r="F313" s="3">
        <v>36.907500267028809</v>
      </c>
      <c r="G313" s="3">
        <v>1758.1999969482422</v>
      </c>
      <c r="H313" t="s">
        <v>35</v>
      </c>
      <c r="I313" t="s">
        <v>35</v>
      </c>
      <c r="J313" t="s">
        <v>34</v>
      </c>
      <c r="P313" t="s">
        <v>470</v>
      </c>
      <c r="Q313" t="s">
        <v>37</v>
      </c>
      <c r="R313">
        <v>25</v>
      </c>
      <c r="S313" t="s">
        <v>35</v>
      </c>
      <c r="T313" t="s">
        <v>35</v>
      </c>
      <c r="U313" t="s">
        <v>34</v>
      </c>
      <c r="X313">
        <v>2016</v>
      </c>
      <c r="Y313" t="s">
        <v>1259</v>
      </c>
      <c r="Z313">
        <v>63</v>
      </c>
      <c r="AA313" t="s">
        <v>35</v>
      </c>
      <c r="AB313" t="s">
        <v>35</v>
      </c>
      <c r="AC313" t="s">
        <v>34</v>
      </c>
      <c r="AK313"/>
    </row>
    <row r="314" spans="1:37">
      <c r="A314">
        <f t="shared" si="4"/>
        <v>2002</v>
      </c>
      <c r="B314" s="13">
        <v>37376</v>
      </c>
      <c r="C314" s="13" t="s">
        <v>37</v>
      </c>
      <c r="D314" s="13" t="s">
        <v>16</v>
      </c>
      <c r="E314" t="s">
        <v>766</v>
      </c>
      <c r="F314" s="3">
        <v>25.416666666666668</v>
      </c>
      <c r="G314" s="3">
        <v>1783.9199981689453</v>
      </c>
      <c r="H314" t="s">
        <v>99</v>
      </c>
      <c r="I314" t="s">
        <v>98</v>
      </c>
      <c r="J314" t="s">
        <v>34</v>
      </c>
      <c r="P314" t="s">
        <v>327</v>
      </c>
      <c r="Q314" t="s">
        <v>37</v>
      </c>
      <c r="R314">
        <v>40</v>
      </c>
      <c r="S314" t="s">
        <v>35</v>
      </c>
      <c r="T314" t="s">
        <v>35</v>
      </c>
      <c r="U314" t="s">
        <v>34</v>
      </c>
      <c r="X314">
        <v>2016</v>
      </c>
      <c r="Y314" t="s">
        <v>91</v>
      </c>
      <c r="Z314">
        <v>1.2599999904632568</v>
      </c>
      <c r="AA314" t="s">
        <v>35</v>
      </c>
      <c r="AB314" t="s">
        <v>35</v>
      </c>
      <c r="AC314" t="s">
        <v>34</v>
      </c>
      <c r="AK314"/>
    </row>
    <row r="315" spans="1:37">
      <c r="A315">
        <f t="shared" si="4"/>
        <v>2002</v>
      </c>
      <c r="B315" s="13">
        <v>37376</v>
      </c>
      <c r="C315" s="13" t="s">
        <v>37</v>
      </c>
      <c r="D315" s="13" t="s">
        <v>16</v>
      </c>
      <c r="E315" t="s">
        <v>765</v>
      </c>
      <c r="F315" s="3">
        <v>28</v>
      </c>
      <c r="G315" s="3">
        <v>408</v>
      </c>
      <c r="H315" t="s">
        <v>133</v>
      </c>
      <c r="I315" t="s">
        <v>39</v>
      </c>
      <c r="J315" t="s">
        <v>34</v>
      </c>
      <c r="P315" t="s">
        <v>442</v>
      </c>
      <c r="Q315" t="s">
        <v>37</v>
      </c>
      <c r="R315">
        <v>0.30000001192092896</v>
      </c>
      <c r="S315" t="s">
        <v>35</v>
      </c>
      <c r="T315" t="s">
        <v>35</v>
      </c>
      <c r="U315" t="s">
        <v>34</v>
      </c>
      <c r="X315">
        <v>2016</v>
      </c>
      <c r="Y315" t="s">
        <v>1163</v>
      </c>
      <c r="Z315">
        <v>26.875</v>
      </c>
      <c r="AA315" t="s">
        <v>35</v>
      </c>
      <c r="AB315" t="s">
        <v>35</v>
      </c>
      <c r="AC315" t="s">
        <v>34</v>
      </c>
      <c r="AK315"/>
    </row>
    <row r="316" spans="1:37">
      <c r="A316">
        <f t="shared" si="4"/>
        <v>2002</v>
      </c>
      <c r="B316" s="13">
        <v>37376</v>
      </c>
      <c r="C316" s="13" t="s">
        <v>37</v>
      </c>
      <c r="D316" s="13" t="s">
        <v>16</v>
      </c>
      <c r="E316" t="s">
        <v>764</v>
      </c>
      <c r="F316" s="3">
        <v>20</v>
      </c>
      <c r="G316" s="3">
        <v>430</v>
      </c>
      <c r="H316" t="s">
        <v>133</v>
      </c>
      <c r="I316" t="s">
        <v>39</v>
      </c>
      <c r="J316" t="s">
        <v>34</v>
      </c>
      <c r="P316" t="s">
        <v>314</v>
      </c>
      <c r="Q316" t="s">
        <v>37</v>
      </c>
      <c r="R316">
        <v>75.75</v>
      </c>
      <c r="S316" t="s">
        <v>35</v>
      </c>
      <c r="T316" t="s">
        <v>35</v>
      </c>
      <c r="U316" t="s">
        <v>34</v>
      </c>
      <c r="X316">
        <v>2016</v>
      </c>
      <c r="Y316" t="s">
        <v>1190</v>
      </c>
      <c r="Z316">
        <v>11.370749950408936</v>
      </c>
      <c r="AA316" t="s">
        <v>35</v>
      </c>
      <c r="AB316" t="s">
        <v>35</v>
      </c>
      <c r="AC316" t="s">
        <v>34</v>
      </c>
      <c r="AK316"/>
    </row>
    <row r="317" spans="1:37">
      <c r="A317">
        <f t="shared" si="4"/>
        <v>2002</v>
      </c>
      <c r="B317" s="13">
        <v>37376</v>
      </c>
      <c r="C317" s="13" t="s">
        <v>37</v>
      </c>
      <c r="D317" s="13" t="s">
        <v>16</v>
      </c>
      <c r="E317" t="s">
        <v>763</v>
      </c>
      <c r="F317" s="3">
        <v>25</v>
      </c>
      <c r="G317" s="3">
        <v>128</v>
      </c>
      <c r="H317" t="s">
        <v>121</v>
      </c>
      <c r="I317" t="s">
        <v>47</v>
      </c>
      <c r="J317" t="s">
        <v>38</v>
      </c>
      <c r="P317" t="s">
        <v>107</v>
      </c>
      <c r="Q317" t="s">
        <v>37</v>
      </c>
      <c r="R317">
        <v>25</v>
      </c>
      <c r="S317" t="s">
        <v>35</v>
      </c>
      <c r="T317" t="s">
        <v>35</v>
      </c>
      <c r="U317" t="s">
        <v>34</v>
      </c>
      <c r="X317">
        <v>2016</v>
      </c>
      <c r="Y317" t="s">
        <v>1210</v>
      </c>
      <c r="Z317">
        <v>35.671249389648438</v>
      </c>
      <c r="AA317" t="s">
        <v>35</v>
      </c>
      <c r="AB317" t="s">
        <v>35</v>
      </c>
      <c r="AC317" t="s">
        <v>34</v>
      </c>
      <c r="AK317"/>
    </row>
    <row r="318" spans="1:37">
      <c r="A318">
        <f t="shared" si="4"/>
        <v>2002</v>
      </c>
      <c r="B318" s="13">
        <v>37376</v>
      </c>
      <c r="C318" s="13" t="s">
        <v>37</v>
      </c>
      <c r="D318" s="13" t="s">
        <v>16</v>
      </c>
      <c r="E318" t="s">
        <v>762</v>
      </c>
      <c r="F318" s="3">
        <v>5.5</v>
      </c>
      <c r="G318" s="3">
        <v>250</v>
      </c>
      <c r="H318" t="s">
        <v>35</v>
      </c>
      <c r="I318" t="s">
        <v>35</v>
      </c>
      <c r="J318" t="s">
        <v>34</v>
      </c>
      <c r="P318" t="s">
        <v>369</v>
      </c>
      <c r="Q318" t="s">
        <v>37</v>
      </c>
      <c r="R318">
        <v>62.5</v>
      </c>
      <c r="S318" t="s">
        <v>35</v>
      </c>
      <c r="T318" t="s">
        <v>35</v>
      </c>
      <c r="U318" t="s">
        <v>34</v>
      </c>
      <c r="X318">
        <v>2016</v>
      </c>
      <c r="Y318" t="s">
        <v>1164</v>
      </c>
      <c r="Z318">
        <v>53.924999237060547</v>
      </c>
      <c r="AA318" t="s">
        <v>35</v>
      </c>
      <c r="AB318" t="s">
        <v>35</v>
      </c>
      <c r="AC318" t="s">
        <v>34</v>
      </c>
      <c r="AK318"/>
    </row>
    <row r="319" spans="1:37">
      <c r="A319">
        <f t="shared" si="4"/>
        <v>2002</v>
      </c>
      <c r="B319" s="13">
        <v>37376</v>
      </c>
      <c r="C319" s="13" t="s">
        <v>37</v>
      </c>
      <c r="D319" s="13" t="s">
        <v>16</v>
      </c>
      <c r="E319" t="s">
        <v>761</v>
      </c>
      <c r="F319" s="3">
        <v>13.25</v>
      </c>
      <c r="G319" s="3">
        <v>3000</v>
      </c>
      <c r="H319" t="s">
        <v>35</v>
      </c>
      <c r="I319" t="s">
        <v>35</v>
      </c>
      <c r="J319" t="s">
        <v>34</v>
      </c>
      <c r="P319" t="s">
        <v>73</v>
      </c>
      <c r="Q319" t="s">
        <v>37</v>
      </c>
      <c r="R319">
        <v>3.2999999523162842</v>
      </c>
      <c r="S319" t="s">
        <v>35</v>
      </c>
      <c r="T319" t="s">
        <v>35</v>
      </c>
      <c r="U319" t="s">
        <v>34</v>
      </c>
      <c r="X319">
        <v>2016</v>
      </c>
      <c r="Y319" t="s">
        <v>1184</v>
      </c>
      <c r="Z319">
        <v>46</v>
      </c>
      <c r="AA319" t="s">
        <v>35</v>
      </c>
      <c r="AB319" t="s">
        <v>35</v>
      </c>
      <c r="AC319" t="s">
        <v>34</v>
      </c>
    </row>
    <row r="320" spans="1:37">
      <c r="A320">
        <f t="shared" si="4"/>
        <v>2002</v>
      </c>
      <c r="B320" s="13">
        <v>37376</v>
      </c>
      <c r="C320" s="13" t="s">
        <v>67</v>
      </c>
      <c r="D320" s="13" t="s">
        <v>14</v>
      </c>
      <c r="E320" t="s">
        <v>760</v>
      </c>
      <c r="F320" s="3">
        <v>44.5</v>
      </c>
      <c r="G320" s="3">
        <v>115</v>
      </c>
      <c r="H320" t="s">
        <v>35</v>
      </c>
      <c r="I320" t="s">
        <v>35</v>
      </c>
      <c r="J320" t="s">
        <v>34</v>
      </c>
      <c r="P320" t="s">
        <v>285</v>
      </c>
      <c r="Q320" t="s">
        <v>37</v>
      </c>
      <c r="R320">
        <v>16.875</v>
      </c>
      <c r="S320" t="s">
        <v>35</v>
      </c>
      <c r="T320" t="s">
        <v>35</v>
      </c>
      <c r="U320" t="s">
        <v>34</v>
      </c>
      <c r="X320">
        <v>2016</v>
      </c>
      <c r="Y320" t="s">
        <v>1183</v>
      </c>
      <c r="Z320">
        <v>11.375</v>
      </c>
      <c r="AA320" t="s">
        <v>35</v>
      </c>
      <c r="AB320" t="s">
        <v>35</v>
      </c>
      <c r="AC320" t="s">
        <v>34</v>
      </c>
    </row>
    <row r="321" spans="1:29">
      <c r="A321">
        <f t="shared" si="4"/>
        <v>2002</v>
      </c>
      <c r="B321" s="13">
        <v>37407</v>
      </c>
      <c r="C321" s="13" t="s">
        <v>37</v>
      </c>
      <c r="D321" s="13" t="s">
        <v>26</v>
      </c>
      <c r="E321" t="s">
        <v>759</v>
      </c>
      <c r="F321" s="3">
        <v>56</v>
      </c>
      <c r="G321" s="3">
        <v>340</v>
      </c>
      <c r="H321" t="s">
        <v>286</v>
      </c>
      <c r="I321" t="s">
        <v>39</v>
      </c>
      <c r="J321" t="s">
        <v>34</v>
      </c>
      <c r="P321" t="s">
        <v>1277</v>
      </c>
      <c r="Q321" t="s">
        <v>1192</v>
      </c>
      <c r="R321">
        <v>36.25</v>
      </c>
      <c r="S321" t="s">
        <v>35</v>
      </c>
      <c r="T321" t="s">
        <v>35</v>
      </c>
      <c r="U321" t="s">
        <v>34</v>
      </c>
      <c r="X321">
        <v>2016</v>
      </c>
      <c r="Y321" t="s">
        <v>90</v>
      </c>
      <c r="Z321">
        <v>6.0057000160217289</v>
      </c>
      <c r="AA321" t="s">
        <v>35</v>
      </c>
      <c r="AB321" t="s">
        <v>35</v>
      </c>
      <c r="AC321" t="s">
        <v>34</v>
      </c>
    </row>
    <row r="322" spans="1:29">
      <c r="A322">
        <f t="shared" si="4"/>
        <v>2002</v>
      </c>
      <c r="B322" s="13">
        <v>37407</v>
      </c>
      <c r="C322" s="13" t="s">
        <v>37</v>
      </c>
      <c r="D322" s="13" t="s">
        <v>25</v>
      </c>
      <c r="E322" t="s">
        <v>607</v>
      </c>
      <c r="F322" s="3">
        <v>67</v>
      </c>
      <c r="G322" s="3">
        <v>225</v>
      </c>
      <c r="H322" t="s">
        <v>35</v>
      </c>
      <c r="I322" t="s">
        <v>35</v>
      </c>
      <c r="J322" t="s">
        <v>34</v>
      </c>
      <c r="P322" t="s">
        <v>350</v>
      </c>
      <c r="Q322" t="s">
        <v>37</v>
      </c>
      <c r="R322">
        <v>35</v>
      </c>
      <c r="S322" t="s">
        <v>35</v>
      </c>
      <c r="T322" t="s">
        <v>35</v>
      </c>
      <c r="U322" t="s">
        <v>34</v>
      </c>
      <c r="X322">
        <v>2016</v>
      </c>
      <c r="Y322" t="s">
        <v>1218</v>
      </c>
      <c r="Z322">
        <v>6.75</v>
      </c>
      <c r="AA322" t="s">
        <v>35</v>
      </c>
      <c r="AB322" t="s">
        <v>35</v>
      </c>
      <c r="AC322" t="s">
        <v>34</v>
      </c>
    </row>
    <row r="323" spans="1:29">
      <c r="A323">
        <f t="shared" ref="A323:A386" si="5">YEAR(B323)</f>
        <v>2002</v>
      </c>
      <c r="B323" s="13">
        <v>37407</v>
      </c>
      <c r="C323" s="13" t="s">
        <v>37</v>
      </c>
      <c r="D323" s="13" t="s">
        <v>23</v>
      </c>
      <c r="E323" t="s">
        <v>758</v>
      </c>
      <c r="F323" s="3">
        <v>31.833333333333332</v>
      </c>
      <c r="G323" s="3">
        <v>1236.5500183105469</v>
      </c>
      <c r="H323" t="s">
        <v>83</v>
      </c>
      <c r="I323" t="s">
        <v>39</v>
      </c>
      <c r="J323" t="s">
        <v>34</v>
      </c>
      <c r="P323" t="s">
        <v>241</v>
      </c>
      <c r="Q323" t="s">
        <v>37</v>
      </c>
      <c r="R323">
        <v>92.156410217285156</v>
      </c>
      <c r="S323" t="s">
        <v>35</v>
      </c>
      <c r="T323" t="s">
        <v>35</v>
      </c>
      <c r="U323" t="s">
        <v>34</v>
      </c>
      <c r="X323">
        <v>2016</v>
      </c>
      <c r="Y323" t="s">
        <v>1254</v>
      </c>
      <c r="Z323">
        <v>83</v>
      </c>
      <c r="AA323" t="s">
        <v>35</v>
      </c>
      <c r="AB323" t="s">
        <v>35</v>
      </c>
      <c r="AC323" t="s">
        <v>34</v>
      </c>
    </row>
    <row r="324" spans="1:29">
      <c r="A324">
        <f t="shared" si="5"/>
        <v>2002</v>
      </c>
      <c r="B324" s="13">
        <v>37407</v>
      </c>
      <c r="C324" s="13" t="s">
        <v>37</v>
      </c>
      <c r="D324" s="13" t="s">
        <v>23</v>
      </c>
      <c r="E324" t="s">
        <v>757</v>
      </c>
      <c r="F324" s="3">
        <v>91.25</v>
      </c>
      <c r="G324" s="3">
        <v>110</v>
      </c>
      <c r="H324" t="s">
        <v>83</v>
      </c>
      <c r="I324" t="s">
        <v>39</v>
      </c>
      <c r="J324" t="s">
        <v>34</v>
      </c>
      <c r="P324" t="s">
        <v>332</v>
      </c>
      <c r="Q324" t="s">
        <v>37</v>
      </c>
      <c r="R324">
        <v>69.740997314453125</v>
      </c>
      <c r="S324" t="s">
        <v>35</v>
      </c>
      <c r="T324" t="s">
        <v>35</v>
      </c>
      <c r="U324" t="s">
        <v>34</v>
      </c>
      <c r="X324">
        <v>2016</v>
      </c>
      <c r="Y324" t="s">
        <v>1274</v>
      </c>
      <c r="Z324">
        <v>60.5</v>
      </c>
      <c r="AA324" t="s">
        <v>35</v>
      </c>
      <c r="AB324" t="s">
        <v>35</v>
      </c>
      <c r="AC324" t="s">
        <v>34</v>
      </c>
    </row>
    <row r="325" spans="1:29">
      <c r="A325">
        <f t="shared" si="5"/>
        <v>2002</v>
      </c>
      <c r="B325" s="13">
        <v>37407</v>
      </c>
      <c r="C325" s="13" t="s">
        <v>37</v>
      </c>
      <c r="D325" s="13" t="s">
        <v>23</v>
      </c>
      <c r="E325" t="s">
        <v>756</v>
      </c>
      <c r="F325" s="3">
        <v>72.57692307692308</v>
      </c>
      <c r="G325" s="3">
        <v>4905</v>
      </c>
      <c r="H325" t="s">
        <v>35</v>
      </c>
      <c r="I325" t="s">
        <v>35</v>
      </c>
      <c r="J325" t="s">
        <v>34</v>
      </c>
      <c r="P325" t="s">
        <v>85</v>
      </c>
      <c r="Q325" t="s">
        <v>37</v>
      </c>
      <c r="R325">
        <v>44</v>
      </c>
      <c r="S325" t="s">
        <v>35</v>
      </c>
      <c r="T325" t="s">
        <v>35</v>
      </c>
      <c r="U325" t="s">
        <v>34</v>
      </c>
      <c r="X325">
        <v>2016</v>
      </c>
      <c r="Y325" t="s">
        <v>42</v>
      </c>
      <c r="Z325">
        <v>4.75</v>
      </c>
      <c r="AA325" t="s">
        <v>35</v>
      </c>
      <c r="AB325" t="s">
        <v>35</v>
      </c>
      <c r="AC325" t="s">
        <v>34</v>
      </c>
    </row>
    <row r="326" spans="1:29">
      <c r="A326">
        <f t="shared" si="5"/>
        <v>2002</v>
      </c>
      <c r="B326" s="13">
        <v>37407</v>
      </c>
      <c r="C326" s="13" t="s">
        <v>37</v>
      </c>
      <c r="D326" s="13" t="s">
        <v>23</v>
      </c>
      <c r="E326" t="s">
        <v>755</v>
      </c>
      <c r="F326" s="3">
        <v>61.583333333333336</v>
      </c>
      <c r="G326" s="3">
        <v>1874</v>
      </c>
      <c r="H326" t="s">
        <v>35</v>
      </c>
      <c r="I326" t="s">
        <v>35</v>
      </c>
      <c r="J326" t="s">
        <v>34</v>
      </c>
      <c r="P326" t="s">
        <v>323</v>
      </c>
      <c r="Q326" t="s">
        <v>37</v>
      </c>
      <c r="R326">
        <v>81.129997253417969</v>
      </c>
      <c r="S326" t="s">
        <v>35</v>
      </c>
      <c r="T326" t="s">
        <v>35</v>
      </c>
      <c r="U326" t="s">
        <v>34</v>
      </c>
      <c r="X326">
        <v>2016</v>
      </c>
      <c r="Y326" t="s">
        <v>1260</v>
      </c>
      <c r="Z326">
        <v>94.125</v>
      </c>
      <c r="AA326" t="s">
        <v>35</v>
      </c>
      <c r="AB326" t="s">
        <v>35</v>
      </c>
      <c r="AC326" t="s">
        <v>34</v>
      </c>
    </row>
    <row r="327" spans="1:29">
      <c r="A327">
        <f t="shared" si="5"/>
        <v>2002</v>
      </c>
      <c r="B327" s="13">
        <v>37407</v>
      </c>
      <c r="C327" s="13" t="s">
        <v>37</v>
      </c>
      <c r="D327" s="13" t="s">
        <v>23</v>
      </c>
      <c r="E327" t="s">
        <v>754</v>
      </c>
      <c r="F327" s="3">
        <v>81</v>
      </c>
      <c r="G327" s="3">
        <v>200</v>
      </c>
      <c r="H327" t="s">
        <v>35</v>
      </c>
      <c r="I327" t="s">
        <v>35</v>
      </c>
      <c r="J327" t="s">
        <v>34</v>
      </c>
      <c r="P327" t="s">
        <v>232</v>
      </c>
      <c r="Q327" t="s">
        <v>37</v>
      </c>
      <c r="R327">
        <v>40.258274078369141</v>
      </c>
      <c r="S327" t="s">
        <v>35</v>
      </c>
      <c r="T327" t="s">
        <v>35</v>
      </c>
      <c r="U327" t="s">
        <v>34</v>
      </c>
      <c r="X327">
        <v>2016</v>
      </c>
      <c r="Y327" t="s">
        <v>1197</v>
      </c>
      <c r="Z327">
        <v>53</v>
      </c>
      <c r="AA327" t="s">
        <v>35</v>
      </c>
      <c r="AB327" t="s">
        <v>35</v>
      </c>
      <c r="AC327" t="s">
        <v>34</v>
      </c>
    </row>
    <row r="328" spans="1:29">
      <c r="A328">
        <f t="shared" si="5"/>
        <v>2002</v>
      </c>
      <c r="B328" s="13">
        <v>37407</v>
      </c>
      <c r="C328" s="13" t="s">
        <v>37</v>
      </c>
      <c r="D328" s="13" t="s">
        <v>16</v>
      </c>
      <c r="E328" t="s">
        <v>753</v>
      </c>
      <c r="F328" s="3">
        <v>4.6119999885559082</v>
      </c>
      <c r="G328" s="3">
        <v>1224</v>
      </c>
      <c r="H328" t="s">
        <v>99</v>
      </c>
      <c r="I328" t="s">
        <v>98</v>
      </c>
      <c r="J328" t="s">
        <v>34</v>
      </c>
      <c r="P328" t="s">
        <v>36</v>
      </c>
      <c r="Q328" t="s">
        <v>37</v>
      </c>
      <c r="R328">
        <v>0.59999999403953552</v>
      </c>
      <c r="S328" t="s">
        <v>35</v>
      </c>
      <c r="T328" t="s">
        <v>35</v>
      </c>
      <c r="U328" t="s">
        <v>34</v>
      </c>
      <c r="X328">
        <v>2016</v>
      </c>
      <c r="Y328" t="s">
        <v>1165</v>
      </c>
      <c r="Z328">
        <v>15.583333015441895</v>
      </c>
      <c r="AA328" t="s">
        <v>35</v>
      </c>
      <c r="AB328" t="s">
        <v>35</v>
      </c>
      <c r="AC328" t="s">
        <v>34</v>
      </c>
    </row>
    <row r="329" spans="1:29">
      <c r="A329">
        <f t="shared" si="5"/>
        <v>2002</v>
      </c>
      <c r="B329" s="13">
        <v>37407</v>
      </c>
      <c r="C329" s="13" t="s">
        <v>37</v>
      </c>
      <c r="D329" s="13" t="s">
        <v>16</v>
      </c>
      <c r="E329" t="s">
        <v>752</v>
      </c>
      <c r="F329" s="3">
        <v>7</v>
      </c>
      <c r="G329" s="3">
        <v>120.5</v>
      </c>
      <c r="H329" t="s">
        <v>255</v>
      </c>
      <c r="I329" t="s">
        <v>39</v>
      </c>
      <c r="J329" t="s">
        <v>34</v>
      </c>
      <c r="P329" t="s">
        <v>1251</v>
      </c>
      <c r="Q329" t="s">
        <v>1192</v>
      </c>
      <c r="R329">
        <v>20.25</v>
      </c>
      <c r="S329" t="s">
        <v>35</v>
      </c>
      <c r="T329" t="s">
        <v>35</v>
      </c>
      <c r="U329" t="s">
        <v>34</v>
      </c>
      <c r="X329">
        <v>2016</v>
      </c>
      <c r="Y329" t="s">
        <v>102</v>
      </c>
      <c r="Z329">
        <v>1.965999960899353</v>
      </c>
      <c r="AA329" t="s">
        <v>35</v>
      </c>
      <c r="AB329" t="s">
        <v>35</v>
      </c>
      <c r="AC329" t="s">
        <v>34</v>
      </c>
    </row>
    <row r="330" spans="1:29">
      <c r="A330">
        <f t="shared" si="5"/>
        <v>2002</v>
      </c>
      <c r="B330" s="13">
        <v>37407</v>
      </c>
      <c r="C330" s="13" t="s">
        <v>37</v>
      </c>
      <c r="D330" s="13" t="s">
        <v>16</v>
      </c>
      <c r="E330" t="s">
        <v>751</v>
      </c>
      <c r="F330" s="3">
        <v>1</v>
      </c>
      <c r="G330" s="3">
        <v>450</v>
      </c>
      <c r="H330" t="s">
        <v>183</v>
      </c>
      <c r="I330" t="s">
        <v>39</v>
      </c>
      <c r="J330" t="s">
        <v>34</v>
      </c>
      <c r="P330" t="s">
        <v>404</v>
      </c>
      <c r="Q330" t="s">
        <v>37</v>
      </c>
      <c r="R330">
        <v>19.5</v>
      </c>
      <c r="S330" t="s">
        <v>35</v>
      </c>
      <c r="T330" t="s">
        <v>35</v>
      </c>
      <c r="U330" t="s">
        <v>34</v>
      </c>
      <c r="X330">
        <v>2016</v>
      </c>
      <c r="Y330" t="s">
        <v>1261</v>
      </c>
      <c r="Z330">
        <v>30.25</v>
      </c>
      <c r="AA330" t="s">
        <v>35</v>
      </c>
      <c r="AB330" t="s">
        <v>35</v>
      </c>
      <c r="AC330" t="s">
        <v>34</v>
      </c>
    </row>
    <row r="331" spans="1:29">
      <c r="A331">
        <f t="shared" si="5"/>
        <v>2002</v>
      </c>
      <c r="B331" s="13">
        <v>37407</v>
      </c>
      <c r="C331" s="13" t="s">
        <v>37</v>
      </c>
      <c r="D331" s="13" t="s">
        <v>16</v>
      </c>
      <c r="E331" t="s">
        <v>750</v>
      </c>
      <c r="F331" s="3">
        <v>27.75</v>
      </c>
      <c r="G331" s="3">
        <v>485</v>
      </c>
      <c r="H331" t="s">
        <v>35</v>
      </c>
      <c r="I331" t="s">
        <v>35</v>
      </c>
      <c r="J331" t="s">
        <v>34</v>
      </c>
      <c r="P331" t="s">
        <v>1216</v>
      </c>
      <c r="Q331" t="s">
        <v>1192</v>
      </c>
      <c r="R331">
        <v>80.199996948242188</v>
      </c>
      <c r="S331" t="s">
        <v>35</v>
      </c>
      <c r="T331" t="s">
        <v>35</v>
      </c>
      <c r="U331" t="s">
        <v>34</v>
      </c>
      <c r="X331">
        <v>2017</v>
      </c>
      <c r="Z331">
        <v>70.0625</v>
      </c>
      <c r="AA331" t="s">
        <v>35</v>
      </c>
      <c r="AB331" t="s">
        <v>35</v>
      </c>
      <c r="AC331" t="s">
        <v>34</v>
      </c>
    </row>
    <row r="332" spans="1:29">
      <c r="A332">
        <f t="shared" si="5"/>
        <v>2002</v>
      </c>
      <c r="B332" s="13">
        <v>37407</v>
      </c>
      <c r="C332" s="13" t="s">
        <v>67</v>
      </c>
      <c r="D332" s="13" t="s">
        <v>11</v>
      </c>
      <c r="E332" t="s">
        <v>749</v>
      </c>
      <c r="F332" s="3">
        <v>4.75</v>
      </c>
      <c r="G332" s="3">
        <v>200</v>
      </c>
      <c r="H332" t="s">
        <v>35</v>
      </c>
      <c r="I332" t="s">
        <v>35</v>
      </c>
      <c r="J332" t="s">
        <v>34</v>
      </c>
      <c r="P332" t="s">
        <v>1262</v>
      </c>
      <c r="Q332" t="s">
        <v>1192</v>
      </c>
      <c r="R332">
        <v>43.099998474121094</v>
      </c>
      <c r="S332" t="s">
        <v>35</v>
      </c>
      <c r="T332" t="s">
        <v>35</v>
      </c>
      <c r="U332" t="s">
        <v>34</v>
      </c>
      <c r="X332">
        <v>2017</v>
      </c>
      <c r="Y332" t="s">
        <v>1302</v>
      </c>
      <c r="Z332">
        <v>88.049999237060547</v>
      </c>
      <c r="AA332" t="s">
        <v>35</v>
      </c>
      <c r="AB332" t="s">
        <v>35</v>
      </c>
      <c r="AC332" t="s">
        <v>34</v>
      </c>
    </row>
    <row r="333" spans="1:29">
      <c r="A333">
        <f t="shared" si="5"/>
        <v>2002</v>
      </c>
      <c r="B333" s="13">
        <v>37437</v>
      </c>
      <c r="C333" s="13" t="s">
        <v>37</v>
      </c>
      <c r="D333" s="13" t="s">
        <v>19</v>
      </c>
      <c r="E333" t="s">
        <v>748</v>
      </c>
      <c r="F333" s="3">
        <v>20</v>
      </c>
      <c r="G333" s="3">
        <v>200</v>
      </c>
      <c r="H333" t="s">
        <v>121</v>
      </c>
      <c r="I333" t="s">
        <v>47</v>
      </c>
      <c r="J333" t="s">
        <v>38</v>
      </c>
      <c r="P333" t="s">
        <v>328</v>
      </c>
      <c r="Q333" t="s">
        <v>37</v>
      </c>
      <c r="R333">
        <v>58.200000762939453</v>
      </c>
      <c r="S333" t="s">
        <v>35</v>
      </c>
      <c r="T333" t="s">
        <v>35</v>
      </c>
      <c r="U333" t="s">
        <v>34</v>
      </c>
      <c r="X333">
        <v>2017</v>
      </c>
      <c r="Y333" t="s">
        <v>1252</v>
      </c>
      <c r="Z333">
        <v>70.25</v>
      </c>
      <c r="AA333" t="s">
        <v>35</v>
      </c>
      <c r="AB333" t="s">
        <v>35</v>
      </c>
      <c r="AC333" t="s">
        <v>34</v>
      </c>
    </row>
    <row r="334" spans="1:29">
      <c r="A334">
        <f t="shared" si="5"/>
        <v>2002</v>
      </c>
      <c r="B334" s="13">
        <v>37437</v>
      </c>
      <c r="C334" s="13" t="s">
        <v>37</v>
      </c>
      <c r="D334" s="13" t="s">
        <v>23</v>
      </c>
      <c r="E334" t="s">
        <v>747</v>
      </c>
      <c r="F334" s="3">
        <v>59</v>
      </c>
      <c r="G334" s="3">
        <v>237.64999389648438</v>
      </c>
      <c r="H334" t="s">
        <v>35</v>
      </c>
      <c r="I334" t="s">
        <v>35</v>
      </c>
      <c r="J334" t="s">
        <v>34</v>
      </c>
      <c r="P334" t="s">
        <v>1206</v>
      </c>
      <c r="Q334" t="s">
        <v>1192</v>
      </c>
      <c r="R334">
        <v>27.4375</v>
      </c>
      <c r="S334" t="s">
        <v>35</v>
      </c>
      <c r="T334" t="s">
        <v>35</v>
      </c>
      <c r="U334" t="s">
        <v>34</v>
      </c>
      <c r="X334">
        <v>2017</v>
      </c>
      <c r="Y334" t="s">
        <v>1303</v>
      </c>
      <c r="Z334">
        <v>43.5625</v>
      </c>
      <c r="AA334" t="s">
        <v>35</v>
      </c>
      <c r="AB334" t="s">
        <v>35</v>
      </c>
      <c r="AC334" t="s">
        <v>34</v>
      </c>
    </row>
    <row r="335" spans="1:29">
      <c r="A335">
        <f t="shared" si="5"/>
        <v>2002</v>
      </c>
      <c r="B335" s="13">
        <v>37437</v>
      </c>
      <c r="C335" s="13" t="s">
        <v>37</v>
      </c>
      <c r="D335" s="13" t="s">
        <v>16</v>
      </c>
      <c r="E335" t="s">
        <v>746</v>
      </c>
      <c r="F335" s="3">
        <v>1</v>
      </c>
      <c r="G335" s="3">
        <v>855</v>
      </c>
      <c r="H335" t="s">
        <v>99</v>
      </c>
      <c r="I335" t="s">
        <v>98</v>
      </c>
      <c r="J335" t="s">
        <v>34</v>
      </c>
      <c r="P335" t="s">
        <v>1302</v>
      </c>
      <c r="Q335" t="s">
        <v>1192</v>
      </c>
      <c r="R335">
        <v>88.049999237060547</v>
      </c>
      <c r="S335" t="s">
        <v>35</v>
      </c>
      <c r="T335" t="s">
        <v>35</v>
      </c>
      <c r="U335" t="s">
        <v>34</v>
      </c>
      <c r="X335">
        <v>2017</v>
      </c>
      <c r="Y335" t="s">
        <v>1307</v>
      </c>
      <c r="Z335">
        <v>62</v>
      </c>
      <c r="AA335" t="s">
        <v>35</v>
      </c>
      <c r="AB335" t="s">
        <v>35</v>
      </c>
      <c r="AC335" t="s">
        <v>34</v>
      </c>
    </row>
    <row r="336" spans="1:29">
      <c r="A336">
        <f t="shared" si="5"/>
        <v>2002</v>
      </c>
      <c r="B336" s="13">
        <v>37437</v>
      </c>
      <c r="C336" s="13" t="s">
        <v>37</v>
      </c>
      <c r="D336" s="13" t="s">
        <v>16</v>
      </c>
      <c r="E336" t="s">
        <v>745</v>
      </c>
      <c r="F336" s="3">
        <v>27</v>
      </c>
      <c r="G336" s="3">
        <v>405</v>
      </c>
      <c r="H336" t="s">
        <v>183</v>
      </c>
      <c r="I336" t="s">
        <v>39</v>
      </c>
      <c r="J336" t="s">
        <v>34</v>
      </c>
      <c r="P336" t="s">
        <v>365</v>
      </c>
      <c r="Q336" t="s">
        <v>37</v>
      </c>
      <c r="R336">
        <v>22.046666463216145</v>
      </c>
      <c r="S336" t="s">
        <v>35</v>
      </c>
      <c r="T336" t="s">
        <v>35</v>
      </c>
      <c r="U336" t="s">
        <v>34</v>
      </c>
    </row>
    <row r="337" spans="1:21">
      <c r="A337">
        <f t="shared" si="5"/>
        <v>2002</v>
      </c>
      <c r="B337" s="13">
        <v>37437</v>
      </c>
      <c r="C337" s="13" t="s">
        <v>37</v>
      </c>
      <c r="D337" s="13" t="s">
        <v>18</v>
      </c>
      <c r="E337" t="s">
        <v>744</v>
      </c>
      <c r="F337" s="3">
        <v>92</v>
      </c>
      <c r="G337" s="3">
        <v>440</v>
      </c>
      <c r="H337" t="s">
        <v>35</v>
      </c>
      <c r="I337" t="s">
        <v>35</v>
      </c>
      <c r="J337" t="s">
        <v>34</v>
      </c>
      <c r="P337" t="s">
        <v>396</v>
      </c>
      <c r="Q337" t="s">
        <v>37</v>
      </c>
      <c r="R337">
        <v>15</v>
      </c>
      <c r="S337" t="s">
        <v>35</v>
      </c>
      <c r="T337" t="s">
        <v>35</v>
      </c>
      <c r="U337" t="s">
        <v>34</v>
      </c>
    </row>
    <row r="338" spans="1:21">
      <c r="A338">
        <f t="shared" si="5"/>
        <v>2002</v>
      </c>
      <c r="B338" s="13">
        <v>37437</v>
      </c>
      <c r="C338" s="13" t="s">
        <v>67</v>
      </c>
      <c r="D338" s="13" t="s">
        <v>23</v>
      </c>
      <c r="E338" t="s">
        <v>743</v>
      </c>
      <c r="F338" s="3">
        <v>73</v>
      </c>
      <c r="G338" s="3">
        <v>200</v>
      </c>
      <c r="H338" t="s">
        <v>35</v>
      </c>
      <c r="I338" t="s">
        <v>35</v>
      </c>
      <c r="J338" t="s">
        <v>34</v>
      </c>
      <c r="P338" t="s">
        <v>395</v>
      </c>
      <c r="Q338" t="s">
        <v>37</v>
      </c>
      <c r="R338">
        <v>14.5</v>
      </c>
      <c r="S338" t="s">
        <v>35</v>
      </c>
      <c r="T338" t="s">
        <v>35</v>
      </c>
      <c r="U338" t="s">
        <v>34</v>
      </c>
    </row>
    <row r="339" spans="1:21">
      <c r="A339">
        <f t="shared" si="5"/>
        <v>2002</v>
      </c>
      <c r="B339" s="13">
        <v>37437</v>
      </c>
      <c r="C339" s="13" t="s">
        <v>67</v>
      </c>
      <c r="D339" s="13" t="s">
        <v>21</v>
      </c>
      <c r="E339" t="s">
        <v>742</v>
      </c>
      <c r="F339" s="3">
        <v>15</v>
      </c>
      <c r="G339" s="3">
        <v>500</v>
      </c>
      <c r="H339" t="s">
        <v>35</v>
      </c>
      <c r="I339" t="s">
        <v>35</v>
      </c>
      <c r="J339" t="s">
        <v>34</v>
      </c>
      <c r="P339" t="s">
        <v>1207</v>
      </c>
      <c r="Q339" t="s">
        <v>1192</v>
      </c>
      <c r="R339">
        <v>17.037500381469727</v>
      </c>
      <c r="S339" t="s">
        <v>35</v>
      </c>
      <c r="T339" t="s">
        <v>35</v>
      </c>
      <c r="U339" t="s">
        <v>34</v>
      </c>
    </row>
    <row r="340" spans="1:21">
      <c r="A340">
        <f t="shared" si="5"/>
        <v>2002</v>
      </c>
      <c r="B340" s="13">
        <v>37468</v>
      </c>
      <c r="C340" s="13" t="s">
        <v>44</v>
      </c>
      <c r="D340" s="13" t="s">
        <v>17</v>
      </c>
      <c r="E340" t="s">
        <v>619</v>
      </c>
      <c r="F340" s="3">
        <v>90.487165451049805</v>
      </c>
      <c r="G340" s="3">
        <v>2154.3299865722656</v>
      </c>
      <c r="H340" t="s">
        <v>35</v>
      </c>
      <c r="I340" t="s">
        <v>35</v>
      </c>
      <c r="J340" t="s">
        <v>34</v>
      </c>
      <c r="P340" t="s">
        <v>386</v>
      </c>
      <c r="Q340" t="s">
        <v>37</v>
      </c>
      <c r="R340">
        <v>20.5</v>
      </c>
      <c r="S340" t="s">
        <v>35</v>
      </c>
      <c r="T340" t="s">
        <v>35</v>
      </c>
      <c r="U340" t="s">
        <v>34</v>
      </c>
    </row>
    <row r="341" spans="1:21">
      <c r="A341">
        <f t="shared" si="5"/>
        <v>2002</v>
      </c>
      <c r="B341" s="13">
        <v>37468</v>
      </c>
      <c r="C341" s="13" t="s">
        <v>44</v>
      </c>
      <c r="D341" s="13" t="s">
        <v>17</v>
      </c>
      <c r="E341" t="s">
        <v>734</v>
      </c>
      <c r="F341" s="3">
        <v>49</v>
      </c>
      <c r="G341" s="3">
        <v>162.67999267578125</v>
      </c>
      <c r="H341" t="s">
        <v>35</v>
      </c>
      <c r="I341" t="s">
        <v>35</v>
      </c>
      <c r="J341" t="s">
        <v>34</v>
      </c>
      <c r="P341" t="s">
        <v>425</v>
      </c>
      <c r="Q341" t="s">
        <v>37</v>
      </c>
      <c r="R341">
        <v>86</v>
      </c>
      <c r="S341" t="s">
        <v>35</v>
      </c>
      <c r="T341" t="s">
        <v>35</v>
      </c>
      <c r="U341" t="s">
        <v>34</v>
      </c>
    </row>
    <row r="342" spans="1:21">
      <c r="A342">
        <f t="shared" si="5"/>
        <v>2002</v>
      </c>
      <c r="B342" s="13">
        <v>37468</v>
      </c>
      <c r="C342" s="13" t="s">
        <v>37</v>
      </c>
      <c r="D342" s="13" t="s">
        <v>19</v>
      </c>
      <c r="E342" t="s">
        <v>741</v>
      </c>
      <c r="F342" s="3">
        <v>50</v>
      </c>
      <c r="G342" s="3">
        <v>100</v>
      </c>
      <c r="H342" t="s">
        <v>708</v>
      </c>
      <c r="I342" t="s">
        <v>47</v>
      </c>
      <c r="J342" t="s">
        <v>38</v>
      </c>
      <c r="P342" t="s">
        <v>424</v>
      </c>
      <c r="Q342" t="s">
        <v>37</v>
      </c>
      <c r="R342">
        <v>1.1299999952316284</v>
      </c>
      <c r="S342" t="s">
        <v>35</v>
      </c>
      <c r="T342" t="s">
        <v>35</v>
      </c>
      <c r="U342" t="s">
        <v>34</v>
      </c>
    </row>
    <row r="343" spans="1:21">
      <c r="A343">
        <f t="shared" si="5"/>
        <v>2002</v>
      </c>
      <c r="B343" s="13">
        <v>37468</v>
      </c>
      <c r="C343" s="13" t="s">
        <v>37</v>
      </c>
      <c r="D343" s="13" t="s">
        <v>23</v>
      </c>
      <c r="E343" t="s">
        <v>740</v>
      </c>
      <c r="F343" s="3">
        <v>1.5</v>
      </c>
      <c r="G343" s="3">
        <v>730.80999755859375</v>
      </c>
      <c r="H343" t="s">
        <v>61</v>
      </c>
      <c r="I343" t="s">
        <v>39</v>
      </c>
      <c r="J343" t="s">
        <v>34</v>
      </c>
      <c r="P343" t="s">
        <v>423</v>
      </c>
      <c r="Q343" t="s">
        <v>37</v>
      </c>
      <c r="R343">
        <v>88.5</v>
      </c>
      <c r="S343" t="s">
        <v>35</v>
      </c>
      <c r="T343" t="s">
        <v>35</v>
      </c>
      <c r="U343" t="s">
        <v>34</v>
      </c>
    </row>
    <row r="344" spans="1:21">
      <c r="A344">
        <f t="shared" si="5"/>
        <v>2002</v>
      </c>
      <c r="B344" s="13">
        <v>37468</v>
      </c>
      <c r="C344" s="13" t="s">
        <v>37</v>
      </c>
      <c r="D344" s="13" t="s">
        <v>22</v>
      </c>
      <c r="E344" t="s">
        <v>739</v>
      </c>
      <c r="F344" s="3">
        <v>18</v>
      </c>
      <c r="G344" s="3">
        <v>140</v>
      </c>
      <c r="H344" t="s">
        <v>35</v>
      </c>
      <c r="I344" t="s">
        <v>35</v>
      </c>
      <c r="J344" t="s">
        <v>34</v>
      </c>
      <c r="P344" t="s">
        <v>349</v>
      </c>
      <c r="Q344" t="s">
        <v>37</v>
      </c>
      <c r="R344">
        <v>99.7066650390625</v>
      </c>
      <c r="S344" t="s">
        <v>35</v>
      </c>
      <c r="T344" t="s">
        <v>35</v>
      </c>
      <c r="U344" t="s">
        <v>34</v>
      </c>
    </row>
    <row r="345" spans="1:21">
      <c r="A345">
        <f t="shared" si="5"/>
        <v>2002</v>
      </c>
      <c r="B345" s="13">
        <v>37468</v>
      </c>
      <c r="C345" s="13" t="s">
        <v>37</v>
      </c>
      <c r="D345" s="13" t="s">
        <v>16</v>
      </c>
      <c r="E345" t="s">
        <v>731</v>
      </c>
      <c r="F345" s="3">
        <v>20</v>
      </c>
      <c r="G345" s="3">
        <v>2109.25</v>
      </c>
      <c r="H345" t="s">
        <v>35</v>
      </c>
      <c r="I345" t="s">
        <v>35</v>
      </c>
      <c r="J345" t="s">
        <v>34</v>
      </c>
      <c r="P345" t="s">
        <v>339</v>
      </c>
      <c r="Q345" t="s">
        <v>37</v>
      </c>
      <c r="R345">
        <v>71.53000132242839</v>
      </c>
      <c r="S345" t="s">
        <v>35</v>
      </c>
      <c r="T345" t="s">
        <v>35</v>
      </c>
      <c r="U345" t="s">
        <v>34</v>
      </c>
    </row>
    <row r="346" spans="1:21">
      <c r="A346">
        <f t="shared" si="5"/>
        <v>2002</v>
      </c>
      <c r="B346" s="13">
        <v>37468</v>
      </c>
      <c r="C346" s="13" t="s">
        <v>37</v>
      </c>
      <c r="D346" s="13" t="s">
        <v>16</v>
      </c>
      <c r="E346" t="s">
        <v>738</v>
      </c>
      <c r="F346" s="3">
        <v>26</v>
      </c>
      <c r="G346" s="3">
        <v>2140</v>
      </c>
      <c r="H346" t="s">
        <v>35</v>
      </c>
      <c r="I346" t="s">
        <v>35</v>
      </c>
      <c r="J346" t="s">
        <v>34</v>
      </c>
      <c r="P346" t="s">
        <v>338</v>
      </c>
      <c r="Q346" t="s">
        <v>37</v>
      </c>
      <c r="R346">
        <v>70.222857339041568</v>
      </c>
      <c r="S346" t="s">
        <v>35</v>
      </c>
      <c r="T346" t="s">
        <v>35</v>
      </c>
      <c r="U346" t="s">
        <v>34</v>
      </c>
    </row>
    <row r="347" spans="1:21">
      <c r="A347">
        <f t="shared" si="5"/>
        <v>2002</v>
      </c>
      <c r="B347" s="13">
        <v>37468</v>
      </c>
      <c r="C347" s="13" t="s">
        <v>37</v>
      </c>
      <c r="D347" s="13" t="s">
        <v>16</v>
      </c>
      <c r="E347" t="s">
        <v>737</v>
      </c>
      <c r="F347" s="3">
        <v>10.75</v>
      </c>
      <c r="G347" s="3">
        <v>6600</v>
      </c>
      <c r="H347" t="s">
        <v>35</v>
      </c>
      <c r="I347" t="s">
        <v>35</v>
      </c>
      <c r="J347" t="s">
        <v>34</v>
      </c>
      <c r="P347" t="s">
        <v>348</v>
      </c>
      <c r="Q347" t="s">
        <v>37</v>
      </c>
      <c r="R347">
        <v>70.230000813802079</v>
      </c>
      <c r="S347" t="s">
        <v>35</v>
      </c>
      <c r="T347" t="s">
        <v>35</v>
      </c>
      <c r="U347" t="s">
        <v>34</v>
      </c>
    </row>
    <row r="348" spans="1:21">
      <c r="A348">
        <f t="shared" si="5"/>
        <v>2002</v>
      </c>
      <c r="B348" s="13">
        <v>37468</v>
      </c>
      <c r="C348" s="13" t="s">
        <v>37</v>
      </c>
      <c r="D348" s="13" t="s">
        <v>16</v>
      </c>
      <c r="E348" t="s">
        <v>736</v>
      </c>
      <c r="F348" s="3">
        <v>10.75</v>
      </c>
      <c r="G348" s="3">
        <v>15600</v>
      </c>
      <c r="H348" t="s">
        <v>35</v>
      </c>
      <c r="I348" t="s">
        <v>35</v>
      </c>
      <c r="J348" t="s">
        <v>34</v>
      </c>
      <c r="P348" t="s">
        <v>116</v>
      </c>
      <c r="Q348" t="s">
        <v>37</v>
      </c>
      <c r="R348">
        <v>26.102499961853027</v>
      </c>
      <c r="S348" t="s">
        <v>35</v>
      </c>
      <c r="T348" t="s">
        <v>35</v>
      </c>
      <c r="U348" t="s">
        <v>34</v>
      </c>
    </row>
    <row r="349" spans="1:21">
      <c r="A349">
        <f t="shared" si="5"/>
        <v>2002</v>
      </c>
      <c r="B349" s="13">
        <v>37468</v>
      </c>
      <c r="C349" s="13" t="s">
        <v>37</v>
      </c>
      <c r="D349" s="13" t="s">
        <v>17</v>
      </c>
      <c r="E349" t="s">
        <v>619</v>
      </c>
      <c r="F349" s="3">
        <v>103.40499877929688</v>
      </c>
      <c r="G349" s="3">
        <v>281.67999267578125</v>
      </c>
      <c r="H349" t="s">
        <v>35</v>
      </c>
      <c r="I349" t="s">
        <v>35</v>
      </c>
      <c r="J349" t="s">
        <v>34</v>
      </c>
      <c r="P349" t="s">
        <v>58</v>
      </c>
      <c r="Q349" t="s">
        <v>37</v>
      </c>
      <c r="R349">
        <v>48.949999491373696</v>
      </c>
      <c r="S349" t="s">
        <v>35</v>
      </c>
      <c r="T349" t="s">
        <v>35</v>
      </c>
      <c r="U349" t="s">
        <v>34</v>
      </c>
    </row>
    <row r="350" spans="1:21">
      <c r="A350">
        <f t="shared" si="5"/>
        <v>2002</v>
      </c>
      <c r="B350" s="13">
        <v>37468</v>
      </c>
      <c r="C350" s="13" t="s">
        <v>37</v>
      </c>
      <c r="D350" s="13" t="s">
        <v>17</v>
      </c>
      <c r="E350" t="s">
        <v>735</v>
      </c>
      <c r="F350" s="3">
        <v>96.777000427246094</v>
      </c>
      <c r="G350" s="3">
        <v>142.39999389648438</v>
      </c>
      <c r="H350" t="s">
        <v>35</v>
      </c>
      <c r="I350" t="s">
        <v>35</v>
      </c>
      <c r="J350" t="s">
        <v>34</v>
      </c>
      <c r="P350" t="s">
        <v>432</v>
      </c>
      <c r="Q350" t="s">
        <v>37</v>
      </c>
      <c r="R350">
        <v>23.045000076293945</v>
      </c>
      <c r="S350" t="s">
        <v>35</v>
      </c>
      <c r="T350" t="s">
        <v>35</v>
      </c>
      <c r="U350" t="s">
        <v>34</v>
      </c>
    </row>
    <row r="351" spans="1:21">
      <c r="A351">
        <f t="shared" si="5"/>
        <v>2002</v>
      </c>
      <c r="B351" s="13">
        <v>37468</v>
      </c>
      <c r="C351" s="13" t="s">
        <v>37</v>
      </c>
      <c r="D351" s="13" t="s">
        <v>17</v>
      </c>
      <c r="E351" t="s">
        <v>734</v>
      </c>
      <c r="F351" s="3">
        <v>65</v>
      </c>
      <c r="G351" s="3">
        <v>100</v>
      </c>
      <c r="H351" t="s">
        <v>35</v>
      </c>
      <c r="I351" t="s">
        <v>35</v>
      </c>
      <c r="J351" t="s">
        <v>34</v>
      </c>
      <c r="P351" t="s">
        <v>383</v>
      </c>
      <c r="Q351" t="s">
        <v>37</v>
      </c>
      <c r="R351">
        <v>57.5</v>
      </c>
      <c r="S351" t="s">
        <v>35</v>
      </c>
      <c r="T351" t="s">
        <v>35</v>
      </c>
      <c r="U351" t="s">
        <v>34</v>
      </c>
    </row>
    <row r="352" spans="1:21">
      <c r="A352">
        <f t="shared" si="5"/>
        <v>2002</v>
      </c>
      <c r="B352" s="13">
        <v>37468</v>
      </c>
      <c r="C352" s="13" t="s">
        <v>67</v>
      </c>
      <c r="D352" s="13" t="s">
        <v>10</v>
      </c>
      <c r="E352" t="s">
        <v>733</v>
      </c>
      <c r="F352" s="3">
        <v>7</v>
      </c>
      <c r="G352" s="3">
        <v>200</v>
      </c>
      <c r="H352" t="s">
        <v>35</v>
      </c>
      <c r="I352" t="s">
        <v>35</v>
      </c>
      <c r="J352" t="s">
        <v>34</v>
      </c>
      <c r="P352" t="s">
        <v>1221</v>
      </c>
      <c r="Q352" t="s">
        <v>1192</v>
      </c>
      <c r="R352">
        <v>92.199996948242188</v>
      </c>
      <c r="S352" t="s">
        <v>35</v>
      </c>
      <c r="T352" t="s">
        <v>35</v>
      </c>
      <c r="U352" t="s">
        <v>34</v>
      </c>
    </row>
    <row r="353" spans="1:21">
      <c r="A353">
        <f t="shared" si="5"/>
        <v>2002</v>
      </c>
      <c r="B353" s="13">
        <v>37468</v>
      </c>
      <c r="C353" s="13" t="s">
        <v>67</v>
      </c>
      <c r="D353" s="13" t="s">
        <v>23</v>
      </c>
      <c r="E353" t="s">
        <v>732</v>
      </c>
      <c r="F353" s="3">
        <v>27</v>
      </c>
      <c r="G353" s="3">
        <v>250</v>
      </c>
      <c r="H353" t="s">
        <v>35</v>
      </c>
      <c r="I353" t="s">
        <v>35</v>
      </c>
      <c r="J353" t="s">
        <v>34</v>
      </c>
      <c r="P353" t="s">
        <v>1208</v>
      </c>
      <c r="Q353" t="s">
        <v>37</v>
      </c>
      <c r="R353">
        <v>44.25</v>
      </c>
      <c r="S353" t="s">
        <v>35</v>
      </c>
      <c r="T353" t="s">
        <v>35</v>
      </c>
      <c r="U353" t="s">
        <v>34</v>
      </c>
    </row>
    <row r="354" spans="1:21">
      <c r="A354">
        <f t="shared" si="5"/>
        <v>2002</v>
      </c>
      <c r="B354" s="13">
        <v>37468</v>
      </c>
      <c r="C354" s="13" t="s">
        <v>67</v>
      </c>
      <c r="D354" s="13" t="s">
        <v>16</v>
      </c>
      <c r="E354" t="s">
        <v>731</v>
      </c>
      <c r="F354" s="3">
        <v>9.130000114440918</v>
      </c>
      <c r="G354" s="3">
        <v>364</v>
      </c>
      <c r="H354" t="s">
        <v>35</v>
      </c>
      <c r="I354" t="s">
        <v>35</v>
      </c>
      <c r="J354" t="s">
        <v>34</v>
      </c>
      <c r="P354" t="s">
        <v>1209</v>
      </c>
      <c r="Q354" t="s">
        <v>37</v>
      </c>
      <c r="R354">
        <v>43.5</v>
      </c>
      <c r="S354" t="s">
        <v>35</v>
      </c>
      <c r="T354" t="s">
        <v>35</v>
      </c>
      <c r="U354" t="s">
        <v>34</v>
      </c>
    </row>
    <row r="355" spans="1:21">
      <c r="A355">
        <f t="shared" si="5"/>
        <v>2002</v>
      </c>
      <c r="B355" s="13">
        <v>37499</v>
      </c>
      <c r="C355" s="13" t="s">
        <v>44</v>
      </c>
      <c r="D355" s="13" t="s">
        <v>17</v>
      </c>
      <c r="E355" t="s">
        <v>730</v>
      </c>
      <c r="F355" s="3">
        <v>15</v>
      </c>
      <c r="G355" s="3">
        <v>150</v>
      </c>
      <c r="H355" t="s">
        <v>35</v>
      </c>
      <c r="I355" t="s">
        <v>35</v>
      </c>
      <c r="J355" t="s">
        <v>34</v>
      </c>
      <c r="P355" t="s">
        <v>422</v>
      </c>
      <c r="Q355" t="s">
        <v>37</v>
      </c>
      <c r="R355">
        <v>0.5</v>
      </c>
      <c r="S355" t="s">
        <v>35</v>
      </c>
      <c r="T355" t="s">
        <v>35</v>
      </c>
      <c r="U355" t="s">
        <v>34</v>
      </c>
    </row>
    <row r="356" spans="1:21">
      <c r="A356">
        <f t="shared" si="5"/>
        <v>2002</v>
      </c>
      <c r="B356" s="13">
        <v>37499</v>
      </c>
      <c r="C356" s="13" t="s">
        <v>37</v>
      </c>
      <c r="D356" s="13" t="s">
        <v>11</v>
      </c>
      <c r="E356" t="s">
        <v>729</v>
      </c>
      <c r="F356" s="3">
        <v>30</v>
      </c>
      <c r="G356" s="3">
        <v>123.04000091552734</v>
      </c>
      <c r="H356" t="s">
        <v>83</v>
      </c>
      <c r="I356" t="s">
        <v>39</v>
      </c>
      <c r="J356" t="s">
        <v>34</v>
      </c>
      <c r="P356" t="s">
        <v>429</v>
      </c>
      <c r="Q356" t="s">
        <v>37</v>
      </c>
      <c r="R356">
        <v>48</v>
      </c>
      <c r="S356" t="s">
        <v>35</v>
      </c>
      <c r="T356" t="s">
        <v>35</v>
      </c>
      <c r="U356" t="s">
        <v>34</v>
      </c>
    </row>
    <row r="357" spans="1:21">
      <c r="A357">
        <f t="shared" si="5"/>
        <v>2002</v>
      </c>
      <c r="B357" s="13">
        <v>37499</v>
      </c>
      <c r="C357" s="13" t="s">
        <v>37</v>
      </c>
      <c r="D357" s="13" t="s">
        <v>19</v>
      </c>
      <c r="E357" t="s">
        <v>728</v>
      </c>
      <c r="F357" s="3">
        <v>12.090909090909092</v>
      </c>
      <c r="G357" s="3">
        <v>4126.7000122070313</v>
      </c>
      <c r="H357" t="s">
        <v>35</v>
      </c>
      <c r="I357" t="s">
        <v>35</v>
      </c>
      <c r="J357" t="s">
        <v>34</v>
      </c>
      <c r="P357" t="s">
        <v>57</v>
      </c>
      <c r="Q357" t="s">
        <v>37</v>
      </c>
      <c r="R357">
        <v>33.53125</v>
      </c>
      <c r="S357" t="s">
        <v>35</v>
      </c>
      <c r="T357" t="s">
        <v>35</v>
      </c>
      <c r="U357" t="s">
        <v>34</v>
      </c>
    </row>
    <row r="358" spans="1:21">
      <c r="A358">
        <f t="shared" si="5"/>
        <v>2002</v>
      </c>
      <c r="B358" s="13">
        <v>37499</v>
      </c>
      <c r="C358" s="13" t="s">
        <v>37</v>
      </c>
      <c r="D358" s="13" t="s">
        <v>19</v>
      </c>
      <c r="E358" t="s">
        <v>727</v>
      </c>
      <c r="F358" s="3">
        <v>0.12999999523162842</v>
      </c>
      <c r="G358" s="3">
        <v>325</v>
      </c>
      <c r="H358" t="s">
        <v>35</v>
      </c>
      <c r="I358" t="s">
        <v>35</v>
      </c>
      <c r="J358" t="s">
        <v>34</v>
      </c>
      <c r="P358" t="s">
        <v>1217</v>
      </c>
      <c r="Q358" t="s">
        <v>1192</v>
      </c>
      <c r="R358">
        <v>49</v>
      </c>
      <c r="S358" t="s">
        <v>35</v>
      </c>
      <c r="T358" t="s">
        <v>35</v>
      </c>
      <c r="U358" t="s">
        <v>34</v>
      </c>
    </row>
    <row r="359" spans="1:21">
      <c r="A359">
        <f t="shared" si="5"/>
        <v>2002</v>
      </c>
      <c r="B359" s="13">
        <v>37499</v>
      </c>
      <c r="C359" s="13" t="s">
        <v>37</v>
      </c>
      <c r="D359" s="13" t="s">
        <v>19</v>
      </c>
      <c r="E359" t="s">
        <v>726</v>
      </c>
      <c r="F359" s="3">
        <v>0.12999999523162842</v>
      </c>
      <c r="G359" s="3">
        <v>300</v>
      </c>
      <c r="H359" t="s">
        <v>35</v>
      </c>
      <c r="I359" t="s">
        <v>35</v>
      </c>
      <c r="J359" t="s">
        <v>34</v>
      </c>
      <c r="P359" t="s">
        <v>177</v>
      </c>
      <c r="Q359" t="s">
        <v>37</v>
      </c>
      <c r="R359">
        <v>56.5</v>
      </c>
      <c r="S359" t="s">
        <v>35</v>
      </c>
      <c r="T359" t="s">
        <v>35</v>
      </c>
      <c r="U359" t="s">
        <v>34</v>
      </c>
    </row>
    <row r="360" spans="1:21">
      <c r="A360">
        <f t="shared" si="5"/>
        <v>2002</v>
      </c>
      <c r="B360" s="13">
        <v>37499</v>
      </c>
      <c r="C360" s="13" t="s">
        <v>37</v>
      </c>
      <c r="D360" s="13" t="s">
        <v>19</v>
      </c>
      <c r="E360" t="s">
        <v>725</v>
      </c>
      <c r="F360" s="3">
        <v>8</v>
      </c>
      <c r="G360" s="3">
        <v>250</v>
      </c>
      <c r="H360" t="s">
        <v>35</v>
      </c>
      <c r="I360" t="s">
        <v>35</v>
      </c>
      <c r="J360" t="s">
        <v>34</v>
      </c>
      <c r="P360" t="s">
        <v>340</v>
      </c>
      <c r="Q360" t="s">
        <v>37</v>
      </c>
      <c r="R360">
        <v>40.899999891008648</v>
      </c>
      <c r="S360" t="s">
        <v>35</v>
      </c>
      <c r="T360" t="s">
        <v>35</v>
      </c>
      <c r="U360" t="s">
        <v>34</v>
      </c>
    </row>
    <row r="361" spans="1:21">
      <c r="A361">
        <f t="shared" si="5"/>
        <v>2002</v>
      </c>
      <c r="B361" s="13">
        <v>37499</v>
      </c>
      <c r="C361" s="13" t="s">
        <v>37</v>
      </c>
      <c r="D361" s="13" t="s">
        <v>16</v>
      </c>
      <c r="E361" t="s">
        <v>724</v>
      </c>
      <c r="F361" s="3">
        <v>11</v>
      </c>
      <c r="G361" s="3">
        <v>1800</v>
      </c>
      <c r="H361" t="s">
        <v>83</v>
      </c>
      <c r="I361" t="s">
        <v>39</v>
      </c>
      <c r="J361" t="s">
        <v>34</v>
      </c>
      <c r="P361" t="s">
        <v>1167</v>
      </c>
      <c r="Q361" t="s">
        <v>37</v>
      </c>
      <c r="R361">
        <v>13.273600006103516</v>
      </c>
      <c r="S361" t="s">
        <v>35</v>
      </c>
      <c r="T361" t="s">
        <v>35</v>
      </c>
      <c r="U361" t="s">
        <v>34</v>
      </c>
    </row>
    <row r="362" spans="1:21">
      <c r="A362">
        <f t="shared" si="5"/>
        <v>2002</v>
      </c>
      <c r="B362" s="13">
        <v>37499</v>
      </c>
      <c r="C362" s="13" t="s">
        <v>37</v>
      </c>
      <c r="D362" s="13" t="s">
        <v>16</v>
      </c>
      <c r="E362" t="s">
        <v>723</v>
      </c>
      <c r="F362" s="3">
        <v>10</v>
      </c>
      <c r="G362" s="3">
        <v>294.67999267578125</v>
      </c>
      <c r="H362" t="s">
        <v>183</v>
      </c>
      <c r="I362" t="s">
        <v>39</v>
      </c>
      <c r="J362" t="s">
        <v>34</v>
      </c>
      <c r="P362" t="s">
        <v>1263</v>
      </c>
      <c r="Q362" t="s">
        <v>37</v>
      </c>
      <c r="R362">
        <v>76.099998474121094</v>
      </c>
      <c r="S362" t="s">
        <v>35</v>
      </c>
      <c r="T362" t="s">
        <v>35</v>
      </c>
      <c r="U362" t="s">
        <v>34</v>
      </c>
    </row>
    <row r="363" spans="1:21">
      <c r="A363">
        <f t="shared" si="5"/>
        <v>2002</v>
      </c>
      <c r="B363" s="13">
        <v>37529</v>
      </c>
      <c r="C363" s="13" t="s">
        <v>44</v>
      </c>
      <c r="D363" s="13" t="s">
        <v>23</v>
      </c>
      <c r="E363" t="s">
        <v>722</v>
      </c>
      <c r="F363" s="3">
        <v>35</v>
      </c>
      <c r="G363" s="3">
        <v>458.20001220703125</v>
      </c>
      <c r="H363" t="s">
        <v>35</v>
      </c>
      <c r="I363" t="s">
        <v>35</v>
      </c>
      <c r="J363" t="s">
        <v>34</v>
      </c>
      <c r="P363" t="s">
        <v>86</v>
      </c>
      <c r="Q363" t="s">
        <v>37</v>
      </c>
      <c r="R363">
        <v>32</v>
      </c>
      <c r="S363" t="s">
        <v>35</v>
      </c>
      <c r="T363" t="s">
        <v>35</v>
      </c>
      <c r="U363" t="s">
        <v>34</v>
      </c>
    </row>
    <row r="364" spans="1:21">
      <c r="A364">
        <f t="shared" si="5"/>
        <v>2002</v>
      </c>
      <c r="B364" s="13">
        <v>37529</v>
      </c>
      <c r="C364" s="13" t="s">
        <v>44</v>
      </c>
      <c r="D364" s="13" t="s">
        <v>18</v>
      </c>
      <c r="E364" t="s">
        <v>721</v>
      </c>
      <c r="F364" s="3">
        <v>60.114999771118164</v>
      </c>
      <c r="G364" s="3">
        <v>800</v>
      </c>
      <c r="H364" t="s">
        <v>35</v>
      </c>
      <c r="I364" t="s">
        <v>35</v>
      </c>
      <c r="J364" t="s">
        <v>34</v>
      </c>
      <c r="P364" t="s">
        <v>351</v>
      </c>
      <c r="Q364" t="s">
        <v>37</v>
      </c>
      <c r="R364">
        <v>57</v>
      </c>
      <c r="S364" t="s">
        <v>35</v>
      </c>
      <c r="T364" t="s">
        <v>35</v>
      </c>
      <c r="U364" t="s">
        <v>34</v>
      </c>
    </row>
    <row r="365" spans="1:21">
      <c r="A365">
        <f t="shared" si="5"/>
        <v>2002</v>
      </c>
      <c r="B365" s="13">
        <v>37529</v>
      </c>
      <c r="C365" s="13" t="s">
        <v>37</v>
      </c>
      <c r="D365" s="13" t="s">
        <v>23</v>
      </c>
      <c r="E365" t="s">
        <v>720</v>
      </c>
      <c r="F365" s="3">
        <v>13.5</v>
      </c>
      <c r="G365" s="3">
        <v>3486.4100341796875</v>
      </c>
      <c r="H365" t="s">
        <v>83</v>
      </c>
      <c r="I365" t="s">
        <v>39</v>
      </c>
      <c r="J365" t="s">
        <v>34</v>
      </c>
      <c r="P365" t="s">
        <v>1162</v>
      </c>
      <c r="Q365" t="s">
        <v>37</v>
      </c>
      <c r="R365">
        <v>11.75</v>
      </c>
      <c r="S365" t="s">
        <v>35</v>
      </c>
      <c r="T365" t="s">
        <v>35</v>
      </c>
      <c r="U365" t="s">
        <v>34</v>
      </c>
    </row>
    <row r="366" spans="1:21">
      <c r="A366">
        <f t="shared" si="5"/>
        <v>2002</v>
      </c>
      <c r="B366" s="13">
        <v>37529</v>
      </c>
      <c r="C366" s="13" t="s">
        <v>37</v>
      </c>
      <c r="D366" s="13" t="s">
        <v>23</v>
      </c>
      <c r="E366" t="s">
        <v>719</v>
      </c>
      <c r="F366" s="3">
        <v>50</v>
      </c>
      <c r="G366" s="3">
        <v>174</v>
      </c>
      <c r="H366" t="s">
        <v>35</v>
      </c>
      <c r="I366" t="s">
        <v>35</v>
      </c>
      <c r="J366" t="s">
        <v>34</v>
      </c>
      <c r="P366" t="s">
        <v>353</v>
      </c>
      <c r="Q366" t="s">
        <v>37</v>
      </c>
      <c r="R366">
        <v>22.5</v>
      </c>
      <c r="S366" t="s">
        <v>35</v>
      </c>
      <c r="T366" t="s">
        <v>35</v>
      </c>
      <c r="U366" t="s">
        <v>34</v>
      </c>
    </row>
    <row r="367" spans="1:21">
      <c r="A367">
        <f t="shared" si="5"/>
        <v>2002</v>
      </c>
      <c r="B367" s="13">
        <v>37529</v>
      </c>
      <c r="C367" s="13" t="s">
        <v>37</v>
      </c>
      <c r="D367" s="13" t="s">
        <v>15</v>
      </c>
      <c r="E367" t="s">
        <v>718</v>
      </c>
      <c r="F367" s="3">
        <v>33</v>
      </c>
      <c r="G367" s="3">
        <v>100</v>
      </c>
      <c r="H367" t="s">
        <v>35</v>
      </c>
      <c r="I367" t="s">
        <v>35</v>
      </c>
      <c r="J367" t="s">
        <v>34</v>
      </c>
      <c r="P367" t="s">
        <v>231</v>
      </c>
      <c r="Q367" t="s">
        <v>37</v>
      </c>
      <c r="R367">
        <v>78.613998413085938</v>
      </c>
      <c r="S367" t="s">
        <v>35</v>
      </c>
      <c r="T367" t="s">
        <v>35</v>
      </c>
      <c r="U367" t="s">
        <v>34</v>
      </c>
    </row>
    <row r="368" spans="1:21">
      <c r="A368">
        <f t="shared" si="5"/>
        <v>2002</v>
      </c>
      <c r="B368" s="13">
        <v>37529</v>
      </c>
      <c r="C368" s="13" t="s">
        <v>37</v>
      </c>
      <c r="D368" s="13" t="s">
        <v>16</v>
      </c>
      <c r="E368" t="s">
        <v>717</v>
      </c>
      <c r="F368" s="3">
        <v>11</v>
      </c>
      <c r="G368" s="3">
        <v>1343.8600158691406</v>
      </c>
      <c r="H368" t="s">
        <v>99</v>
      </c>
      <c r="I368" t="s">
        <v>98</v>
      </c>
      <c r="J368" t="s">
        <v>34</v>
      </c>
      <c r="P368" t="s">
        <v>1182</v>
      </c>
      <c r="Q368" t="s">
        <v>37</v>
      </c>
      <c r="R368">
        <v>0.30000001192092896</v>
      </c>
      <c r="S368" t="s">
        <v>35</v>
      </c>
      <c r="T368" t="s">
        <v>35</v>
      </c>
      <c r="U368" t="s">
        <v>34</v>
      </c>
    </row>
    <row r="369" spans="1:21">
      <c r="A369">
        <f t="shared" si="5"/>
        <v>2002</v>
      </c>
      <c r="B369" s="13">
        <v>37529</v>
      </c>
      <c r="C369" s="13" t="s">
        <v>37</v>
      </c>
      <c r="D369" s="13" t="s">
        <v>16</v>
      </c>
      <c r="E369" t="s">
        <v>716</v>
      </c>
      <c r="F369" s="3">
        <v>9.875</v>
      </c>
      <c r="G369" s="3">
        <v>1616</v>
      </c>
      <c r="H369" t="s">
        <v>99</v>
      </c>
      <c r="I369" t="s">
        <v>98</v>
      </c>
      <c r="J369" t="s">
        <v>34</v>
      </c>
      <c r="P369" t="s">
        <v>378</v>
      </c>
      <c r="Q369" t="s">
        <v>37</v>
      </c>
      <c r="R369">
        <v>68</v>
      </c>
      <c r="S369" t="s">
        <v>35</v>
      </c>
      <c r="T369" t="s">
        <v>35</v>
      </c>
      <c r="U369" t="s">
        <v>34</v>
      </c>
    </row>
    <row r="370" spans="1:21">
      <c r="A370">
        <f t="shared" si="5"/>
        <v>2002</v>
      </c>
      <c r="B370" s="13">
        <v>37529</v>
      </c>
      <c r="C370" s="13" t="s">
        <v>37</v>
      </c>
      <c r="D370" s="13" t="s">
        <v>16</v>
      </c>
      <c r="E370" t="s">
        <v>715</v>
      </c>
      <c r="F370" s="3">
        <v>18.7</v>
      </c>
      <c r="G370" s="3">
        <v>1771.8399810791016</v>
      </c>
      <c r="H370" t="s">
        <v>35</v>
      </c>
      <c r="I370" t="s">
        <v>35</v>
      </c>
      <c r="J370" t="s">
        <v>34</v>
      </c>
      <c r="P370" t="s">
        <v>382</v>
      </c>
      <c r="Q370" t="s">
        <v>37</v>
      </c>
      <c r="R370">
        <v>12</v>
      </c>
      <c r="S370" t="s">
        <v>35</v>
      </c>
      <c r="T370" t="s">
        <v>35</v>
      </c>
      <c r="U370" t="s">
        <v>34</v>
      </c>
    </row>
    <row r="371" spans="1:21">
      <c r="A371">
        <f t="shared" si="5"/>
        <v>2002</v>
      </c>
      <c r="B371" s="13">
        <v>37529</v>
      </c>
      <c r="C371" s="13" t="s">
        <v>37</v>
      </c>
      <c r="D371" s="13" t="s">
        <v>18</v>
      </c>
      <c r="E371" t="s">
        <v>714</v>
      </c>
      <c r="F371" s="3">
        <v>19</v>
      </c>
      <c r="G371" s="3">
        <v>2090</v>
      </c>
      <c r="H371" t="s">
        <v>35</v>
      </c>
      <c r="I371" t="s">
        <v>35</v>
      </c>
      <c r="J371" t="s">
        <v>34</v>
      </c>
      <c r="P371" t="s">
        <v>216</v>
      </c>
      <c r="Q371" t="s">
        <v>37</v>
      </c>
      <c r="R371">
        <v>21.5</v>
      </c>
      <c r="S371" t="s">
        <v>35</v>
      </c>
      <c r="T371" t="s">
        <v>35</v>
      </c>
      <c r="U371" t="s">
        <v>34</v>
      </c>
    </row>
    <row r="372" spans="1:21">
      <c r="A372">
        <f t="shared" si="5"/>
        <v>2002</v>
      </c>
      <c r="B372" s="13">
        <v>37560</v>
      </c>
      <c r="C372" s="13" t="s">
        <v>37</v>
      </c>
      <c r="D372" s="13" t="s">
        <v>26</v>
      </c>
      <c r="E372" t="s">
        <v>713</v>
      </c>
      <c r="F372" s="3">
        <v>40</v>
      </c>
      <c r="G372" s="3">
        <v>235</v>
      </c>
      <c r="H372" t="s">
        <v>35</v>
      </c>
      <c r="I372" t="s">
        <v>35</v>
      </c>
      <c r="J372" t="s">
        <v>34</v>
      </c>
      <c r="P372" t="s">
        <v>239</v>
      </c>
      <c r="Q372" t="s">
        <v>37</v>
      </c>
      <c r="R372">
        <v>69.300914764404297</v>
      </c>
      <c r="S372" t="s">
        <v>35</v>
      </c>
      <c r="T372" t="s">
        <v>35</v>
      </c>
      <c r="U372" t="s">
        <v>34</v>
      </c>
    </row>
    <row r="373" spans="1:21">
      <c r="A373">
        <f t="shared" si="5"/>
        <v>2002</v>
      </c>
      <c r="B373" s="13">
        <v>37560</v>
      </c>
      <c r="C373" s="13" t="s">
        <v>37</v>
      </c>
      <c r="D373" s="13" t="s">
        <v>17</v>
      </c>
      <c r="E373" t="s">
        <v>712</v>
      </c>
      <c r="F373" s="3">
        <v>68.5</v>
      </c>
      <c r="G373" s="3">
        <v>375</v>
      </c>
      <c r="H373" t="s">
        <v>35</v>
      </c>
      <c r="I373" t="s">
        <v>35</v>
      </c>
      <c r="J373" t="s">
        <v>34</v>
      </c>
      <c r="P373" t="s">
        <v>68</v>
      </c>
      <c r="Q373" t="s">
        <v>37</v>
      </c>
      <c r="R373">
        <v>26.11870002746582</v>
      </c>
      <c r="S373" t="s">
        <v>35</v>
      </c>
      <c r="T373" t="s">
        <v>35</v>
      </c>
      <c r="U373" t="s">
        <v>34</v>
      </c>
    </row>
    <row r="374" spans="1:21">
      <c r="A374">
        <f t="shared" si="5"/>
        <v>2002</v>
      </c>
      <c r="B374" s="13">
        <v>37560</v>
      </c>
      <c r="C374" s="13" t="s">
        <v>37</v>
      </c>
      <c r="D374" s="13" t="s">
        <v>18</v>
      </c>
      <c r="E374" t="s">
        <v>711</v>
      </c>
      <c r="F374" s="3">
        <v>36</v>
      </c>
      <c r="G374" s="3">
        <v>500</v>
      </c>
      <c r="H374" t="s">
        <v>183</v>
      </c>
      <c r="I374" t="s">
        <v>39</v>
      </c>
      <c r="J374" t="s">
        <v>34</v>
      </c>
      <c r="P374" t="s">
        <v>218</v>
      </c>
      <c r="Q374" t="s">
        <v>37</v>
      </c>
      <c r="R374">
        <v>28.893966674804688</v>
      </c>
      <c r="S374" t="s">
        <v>35</v>
      </c>
      <c r="T374" t="s">
        <v>35</v>
      </c>
      <c r="U374" t="s">
        <v>34</v>
      </c>
    </row>
    <row r="375" spans="1:21">
      <c r="A375">
        <f t="shared" si="5"/>
        <v>2002</v>
      </c>
      <c r="B375" s="13">
        <v>37590</v>
      </c>
      <c r="C375" s="13" t="s">
        <v>44</v>
      </c>
      <c r="D375" s="13" t="s">
        <v>25</v>
      </c>
      <c r="E375" t="s">
        <v>710</v>
      </c>
      <c r="F375" s="3">
        <v>16</v>
      </c>
      <c r="G375" s="3">
        <v>120</v>
      </c>
      <c r="H375" t="s">
        <v>35</v>
      </c>
      <c r="I375" t="s">
        <v>35</v>
      </c>
      <c r="J375" t="s">
        <v>34</v>
      </c>
      <c r="P375" t="s">
        <v>194</v>
      </c>
      <c r="Q375" t="s">
        <v>37</v>
      </c>
      <c r="R375">
        <v>47.61854782104492</v>
      </c>
      <c r="S375" t="s">
        <v>35</v>
      </c>
      <c r="T375" t="s">
        <v>35</v>
      </c>
      <c r="U375" t="s">
        <v>34</v>
      </c>
    </row>
    <row r="376" spans="1:21">
      <c r="A376">
        <f t="shared" si="5"/>
        <v>2002</v>
      </c>
      <c r="B376" s="13">
        <v>37590</v>
      </c>
      <c r="C376" s="13" t="s">
        <v>37</v>
      </c>
      <c r="D376" s="13" t="s">
        <v>19</v>
      </c>
      <c r="E376" t="s">
        <v>709</v>
      </c>
      <c r="F376" s="3">
        <v>35</v>
      </c>
      <c r="G376" s="3">
        <v>100</v>
      </c>
      <c r="H376" t="s">
        <v>708</v>
      </c>
      <c r="I376" t="s">
        <v>47</v>
      </c>
      <c r="J376" t="s">
        <v>38</v>
      </c>
      <c r="P376" t="s">
        <v>193</v>
      </c>
      <c r="Q376" t="s">
        <v>37</v>
      </c>
      <c r="R376">
        <v>68.01500129699707</v>
      </c>
      <c r="S376" t="s">
        <v>35</v>
      </c>
      <c r="T376" t="s">
        <v>35</v>
      </c>
      <c r="U376" t="s">
        <v>34</v>
      </c>
    </row>
    <row r="377" spans="1:21">
      <c r="A377">
        <f t="shared" si="5"/>
        <v>2002</v>
      </c>
      <c r="B377" s="13">
        <v>37590</v>
      </c>
      <c r="C377" s="13" t="s">
        <v>37</v>
      </c>
      <c r="D377" s="13" t="s">
        <v>16</v>
      </c>
      <c r="E377" t="s">
        <v>707</v>
      </c>
      <c r="F377" s="3">
        <v>6.880000114440918</v>
      </c>
      <c r="G377" s="3">
        <v>86.5</v>
      </c>
      <c r="H377" t="s">
        <v>83</v>
      </c>
      <c r="I377" t="s">
        <v>39</v>
      </c>
      <c r="J377" t="s">
        <v>34</v>
      </c>
      <c r="P377" t="s">
        <v>187</v>
      </c>
      <c r="Q377" t="s">
        <v>37</v>
      </c>
      <c r="R377">
        <v>109.40000152587891</v>
      </c>
      <c r="S377" t="s">
        <v>35</v>
      </c>
      <c r="T377" t="s">
        <v>35</v>
      </c>
      <c r="U377" t="s">
        <v>34</v>
      </c>
    </row>
    <row r="378" spans="1:21">
      <c r="A378">
        <f t="shared" si="5"/>
        <v>2002</v>
      </c>
      <c r="B378" s="13">
        <v>37590</v>
      </c>
      <c r="C378" s="13" t="s">
        <v>37</v>
      </c>
      <c r="D378" s="13" t="s">
        <v>16</v>
      </c>
      <c r="E378" t="s">
        <v>706</v>
      </c>
      <c r="F378" s="3">
        <v>36</v>
      </c>
      <c r="G378" s="3">
        <v>300</v>
      </c>
      <c r="H378" t="s">
        <v>50</v>
      </c>
      <c r="I378" t="s">
        <v>47</v>
      </c>
      <c r="J378" t="s">
        <v>38</v>
      </c>
      <c r="P378" t="s">
        <v>385</v>
      </c>
      <c r="Q378" t="s">
        <v>37</v>
      </c>
      <c r="R378">
        <v>35.20433314641317</v>
      </c>
      <c r="S378" t="s">
        <v>35</v>
      </c>
      <c r="T378" t="s">
        <v>35</v>
      </c>
      <c r="U378" t="s">
        <v>34</v>
      </c>
    </row>
    <row r="379" spans="1:21">
      <c r="A379">
        <f t="shared" si="5"/>
        <v>2002</v>
      </c>
      <c r="B379" s="13">
        <v>37590</v>
      </c>
      <c r="C379" s="13" t="s">
        <v>37</v>
      </c>
      <c r="D379" s="13" t="s">
        <v>18</v>
      </c>
      <c r="E379" t="s">
        <v>705</v>
      </c>
      <c r="F379" s="3">
        <v>33</v>
      </c>
      <c r="G379" s="3">
        <v>1000</v>
      </c>
      <c r="H379" t="s">
        <v>35</v>
      </c>
      <c r="I379" t="s">
        <v>35</v>
      </c>
      <c r="J379" t="s">
        <v>34</v>
      </c>
      <c r="P379" t="s">
        <v>317</v>
      </c>
      <c r="Q379" t="s">
        <v>37</v>
      </c>
      <c r="R379">
        <v>21.31039991378784</v>
      </c>
      <c r="S379" t="s">
        <v>35</v>
      </c>
      <c r="T379" t="s">
        <v>35</v>
      </c>
      <c r="U379" t="s">
        <v>34</v>
      </c>
    </row>
    <row r="380" spans="1:21">
      <c r="A380">
        <f t="shared" si="5"/>
        <v>2002</v>
      </c>
      <c r="B380" s="13">
        <v>37590</v>
      </c>
      <c r="C380" s="13" t="s">
        <v>67</v>
      </c>
      <c r="D380" s="13" t="s">
        <v>10</v>
      </c>
      <c r="E380" t="s">
        <v>704</v>
      </c>
      <c r="F380" s="3">
        <v>40</v>
      </c>
      <c r="G380" s="3">
        <v>100</v>
      </c>
      <c r="H380" t="s">
        <v>35</v>
      </c>
      <c r="I380" t="s">
        <v>35</v>
      </c>
      <c r="J380" t="s">
        <v>34</v>
      </c>
      <c r="P380" t="s">
        <v>469</v>
      </c>
      <c r="Q380" t="s">
        <v>37</v>
      </c>
      <c r="R380">
        <v>31</v>
      </c>
      <c r="S380" t="s">
        <v>35</v>
      </c>
      <c r="T380" t="s">
        <v>35</v>
      </c>
      <c r="U380" t="s">
        <v>34</v>
      </c>
    </row>
    <row r="381" spans="1:21">
      <c r="A381">
        <f t="shared" si="5"/>
        <v>2002</v>
      </c>
      <c r="B381" s="13">
        <v>37590</v>
      </c>
      <c r="C381" s="13" t="s">
        <v>67</v>
      </c>
      <c r="D381" s="13" t="s">
        <v>20</v>
      </c>
      <c r="E381" t="s">
        <v>703</v>
      </c>
      <c r="F381" s="3">
        <v>3</v>
      </c>
      <c r="G381" s="3">
        <v>200</v>
      </c>
      <c r="H381" t="s">
        <v>35</v>
      </c>
      <c r="I381" t="s">
        <v>35</v>
      </c>
      <c r="J381" t="s">
        <v>34</v>
      </c>
      <c r="P381" t="s">
        <v>452</v>
      </c>
      <c r="Q381" t="s">
        <v>37</v>
      </c>
      <c r="R381">
        <v>15</v>
      </c>
      <c r="S381" t="s">
        <v>35</v>
      </c>
      <c r="T381" t="s">
        <v>35</v>
      </c>
      <c r="U381" t="s">
        <v>34</v>
      </c>
    </row>
    <row r="382" spans="1:21">
      <c r="A382">
        <f t="shared" si="5"/>
        <v>2002</v>
      </c>
      <c r="B382" s="13">
        <v>37590</v>
      </c>
      <c r="C382" s="13" t="s">
        <v>67</v>
      </c>
      <c r="D382" s="13" t="s">
        <v>20</v>
      </c>
      <c r="E382" t="s">
        <v>702</v>
      </c>
      <c r="F382" s="3">
        <v>3</v>
      </c>
      <c r="G382" s="3">
        <v>135</v>
      </c>
      <c r="H382" t="s">
        <v>35</v>
      </c>
      <c r="I382" t="s">
        <v>35</v>
      </c>
      <c r="J382" t="s">
        <v>34</v>
      </c>
      <c r="P382" t="s">
        <v>355</v>
      </c>
      <c r="Q382" t="s">
        <v>37</v>
      </c>
      <c r="R382">
        <v>17</v>
      </c>
      <c r="S382" t="s">
        <v>35</v>
      </c>
      <c r="T382" t="s">
        <v>35</v>
      </c>
      <c r="U382" t="s">
        <v>34</v>
      </c>
    </row>
    <row r="383" spans="1:21">
      <c r="A383">
        <f t="shared" si="5"/>
        <v>2002</v>
      </c>
      <c r="B383" s="13">
        <v>37590</v>
      </c>
      <c r="C383" s="13" t="s">
        <v>67</v>
      </c>
      <c r="D383" s="13" t="s">
        <v>19</v>
      </c>
      <c r="E383" t="s">
        <v>701</v>
      </c>
      <c r="F383" s="3">
        <v>20</v>
      </c>
      <c r="G383" s="3">
        <v>100</v>
      </c>
      <c r="H383" t="s">
        <v>35</v>
      </c>
      <c r="I383" t="s">
        <v>35</v>
      </c>
      <c r="J383" t="s">
        <v>34</v>
      </c>
      <c r="P383" t="s">
        <v>1252</v>
      </c>
      <c r="Q383" t="s">
        <v>1192</v>
      </c>
      <c r="R383">
        <v>55.875</v>
      </c>
      <c r="S383" t="s">
        <v>35</v>
      </c>
      <c r="T383" t="s">
        <v>35</v>
      </c>
      <c r="U383" t="s">
        <v>34</v>
      </c>
    </row>
    <row r="384" spans="1:21">
      <c r="A384">
        <f t="shared" si="5"/>
        <v>2002</v>
      </c>
      <c r="B384" s="13">
        <v>37621</v>
      </c>
      <c r="C384" s="13" t="s">
        <v>44</v>
      </c>
      <c r="D384" s="13" t="s">
        <v>17</v>
      </c>
      <c r="E384" t="s">
        <v>700</v>
      </c>
      <c r="F384" s="3">
        <v>31</v>
      </c>
      <c r="G384" s="3">
        <v>217</v>
      </c>
      <c r="H384" t="s">
        <v>699</v>
      </c>
      <c r="I384" t="s">
        <v>39</v>
      </c>
      <c r="J384" t="s">
        <v>34</v>
      </c>
      <c r="P384" t="s">
        <v>407</v>
      </c>
      <c r="Q384" t="s">
        <v>37</v>
      </c>
      <c r="R384">
        <v>32.875</v>
      </c>
      <c r="S384" t="s">
        <v>35</v>
      </c>
      <c r="T384" t="s">
        <v>35</v>
      </c>
      <c r="U384" t="s">
        <v>34</v>
      </c>
    </row>
    <row r="385" spans="1:21">
      <c r="A385">
        <f t="shared" si="5"/>
        <v>2002</v>
      </c>
      <c r="B385" s="13">
        <v>37621</v>
      </c>
      <c r="C385" s="13" t="s">
        <v>44</v>
      </c>
      <c r="D385" s="13" t="s">
        <v>17</v>
      </c>
      <c r="E385" t="s">
        <v>698</v>
      </c>
      <c r="F385" s="3">
        <v>23.301000595092773</v>
      </c>
      <c r="G385" s="3">
        <v>110</v>
      </c>
      <c r="H385" t="s">
        <v>35</v>
      </c>
      <c r="I385" t="s">
        <v>35</v>
      </c>
      <c r="J385" t="s">
        <v>34</v>
      </c>
      <c r="P385" t="s">
        <v>1185</v>
      </c>
      <c r="Q385" t="s">
        <v>37</v>
      </c>
      <c r="R385">
        <v>65</v>
      </c>
      <c r="S385" t="s">
        <v>35</v>
      </c>
      <c r="T385" t="s">
        <v>35</v>
      </c>
      <c r="U385" t="s">
        <v>34</v>
      </c>
    </row>
    <row r="386" spans="1:21">
      <c r="A386">
        <f t="shared" si="5"/>
        <v>2002</v>
      </c>
      <c r="B386" s="13">
        <v>37621</v>
      </c>
      <c r="C386" s="13" t="s">
        <v>44</v>
      </c>
      <c r="D386" s="13" t="s">
        <v>17</v>
      </c>
      <c r="E386" t="s">
        <v>697</v>
      </c>
      <c r="F386" s="3">
        <v>20.264999389648438</v>
      </c>
      <c r="G386" s="3">
        <v>130.46000671386719</v>
      </c>
      <c r="H386" t="s">
        <v>35</v>
      </c>
      <c r="I386" t="s">
        <v>35</v>
      </c>
      <c r="J386" t="s">
        <v>34</v>
      </c>
      <c r="P386" t="s">
        <v>81</v>
      </c>
      <c r="Q386" t="s">
        <v>37</v>
      </c>
      <c r="R386">
        <v>14.5</v>
      </c>
      <c r="S386" t="s">
        <v>35</v>
      </c>
      <c r="T386" t="s">
        <v>35</v>
      </c>
      <c r="U386" t="s">
        <v>34</v>
      </c>
    </row>
    <row r="387" spans="1:21">
      <c r="A387">
        <f t="shared" ref="A387:A450" si="6">YEAR(B387)</f>
        <v>2002</v>
      </c>
      <c r="B387" s="13">
        <v>37621</v>
      </c>
      <c r="C387" s="13" t="s">
        <v>44</v>
      </c>
      <c r="D387" s="13" t="s">
        <v>17</v>
      </c>
      <c r="E387" t="s">
        <v>696</v>
      </c>
      <c r="F387" s="3">
        <v>25.416000366210938</v>
      </c>
      <c r="G387" s="3">
        <v>122</v>
      </c>
      <c r="H387" t="s">
        <v>35</v>
      </c>
      <c r="I387" t="s">
        <v>35</v>
      </c>
      <c r="J387" t="s">
        <v>34</v>
      </c>
      <c r="P387" t="s">
        <v>409</v>
      </c>
      <c r="Q387" t="s">
        <v>37</v>
      </c>
      <c r="R387">
        <v>15.25</v>
      </c>
      <c r="S387" t="s">
        <v>35</v>
      </c>
      <c r="T387" t="s">
        <v>35</v>
      </c>
      <c r="U387" t="s">
        <v>34</v>
      </c>
    </row>
    <row r="388" spans="1:21">
      <c r="A388">
        <f t="shared" si="6"/>
        <v>2002</v>
      </c>
      <c r="B388" s="13">
        <v>37621</v>
      </c>
      <c r="C388" s="13" t="s">
        <v>44</v>
      </c>
      <c r="D388" s="13" t="s">
        <v>17</v>
      </c>
      <c r="E388" t="s">
        <v>695</v>
      </c>
      <c r="F388" s="3">
        <v>24.920000076293945</v>
      </c>
      <c r="G388" s="3">
        <v>131.47000122070313</v>
      </c>
      <c r="H388" t="s">
        <v>35</v>
      </c>
      <c r="I388" t="s">
        <v>35</v>
      </c>
      <c r="J388" t="s">
        <v>34</v>
      </c>
      <c r="P388" t="s">
        <v>249</v>
      </c>
      <c r="Q388" t="s">
        <v>37</v>
      </c>
      <c r="R388">
        <v>8.9791669845581055</v>
      </c>
      <c r="S388" t="s">
        <v>35</v>
      </c>
      <c r="T388" t="s">
        <v>35</v>
      </c>
      <c r="U388" t="s">
        <v>34</v>
      </c>
    </row>
    <row r="389" spans="1:21">
      <c r="A389">
        <f t="shared" si="6"/>
        <v>2002</v>
      </c>
      <c r="B389" s="13">
        <v>37621</v>
      </c>
      <c r="C389" s="13" t="s">
        <v>44</v>
      </c>
      <c r="D389" s="13" t="s">
        <v>18</v>
      </c>
      <c r="E389" t="s">
        <v>694</v>
      </c>
      <c r="F389" s="3">
        <v>86.626668294270829</v>
      </c>
      <c r="G389" s="3">
        <v>750</v>
      </c>
      <c r="H389" t="s">
        <v>35</v>
      </c>
      <c r="I389" t="s">
        <v>35</v>
      </c>
      <c r="J389" t="s">
        <v>34</v>
      </c>
      <c r="P389" t="s">
        <v>240</v>
      </c>
      <c r="Q389" t="s">
        <v>37</v>
      </c>
      <c r="R389">
        <v>1.75</v>
      </c>
      <c r="S389" t="s">
        <v>35</v>
      </c>
      <c r="T389" t="s">
        <v>35</v>
      </c>
      <c r="U389" t="s">
        <v>34</v>
      </c>
    </row>
    <row r="390" spans="1:21">
      <c r="A390">
        <f t="shared" si="6"/>
        <v>2002</v>
      </c>
      <c r="B390" s="13">
        <v>37621</v>
      </c>
      <c r="C390" t="s">
        <v>37</v>
      </c>
      <c r="D390" t="s">
        <v>26</v>
      </c>
      <c r="E390" t="s">
        <v>693</v>
      </c>
      <c r="F390" s="3">
        <v>40.4</v>
      </c>
      <c r="G390" s="3">
        <v>1460</v>
      </c>
      <c r="H390" t="s">
        <v>286</v>
      </c>
      <c r="I390" t="s">
        <v>39</v>
      </c>
      <c r="J390" t="s">
        <v>34</v>
      </c>
      <c r="P390" t="s">
        <v>371</v>
      </c>
      <c r="Q390" t="s">
        <v>37</v>
      </c>
      <c r="R390">
        <v>11.304285730634417</v>
      </c>
      <c r="S390" t="s">
        <v>35</v>
      </c>
      <c r="T390" t="s">
        <v>35</v>
      </c>
      <c r="U390" t="s">
        <v>34</v>
      </c>
    </row>
    <row r="391" spans="1:21">
      <c r="A391">
        <f t="shared" si="6"/>
        <v>2002</v>
      </c>
      <c r="B391" s="13">
        <v>37621</v>
      </c>
      <c r="C391" s="13" t="s">
        <v>37</v>
      </c>
      <c r="D391" s="13" t="s">
        <v>16</v>
      </c>
      <c r="E391" t="s">
        <v>692</v>
      </c>
      <c r="F391" s="3">
        <v>2.625</v>
      </c>
      <c r="G391" s="3">
        <v>690.20999145507813</v>
      </c>
      <c r="H391" t="s">
        <v>99</v>
      </c>
      <c r="I391" t="s">
        <v>98</v>
      </c>
      <c r="J391" t="s">
        <v>34</v>
      </c>
      <c r="P391" t="s">
        <v>380</v>
      </c>
      <c r="Q391" t="s">
        <v>37</v>
      </c>
      <c r="R391">
        <v>31.375</v>
      </c>
      <c r="S391" t="s">
        <v>35</v>
      </c>
      <c r="T391" t="s">
        <v>35</v>
      </c>
      <c r="U391" t="s">
        <v>34</v>
      </c>
    </row>
    <row r="392" spans="1:21">
      <c r="A392">
        <f t="shared" si="6"/>
        <v>2002</v>
      </c>
      <c r="B392" s="13">
        <v>37621</v>
      </c>
      <c r="C392" s="13" t="s">
        <v>37</v>
      </c>
      <c r="D392" s="13" t="s">
        <v>17</v>
      </c>
      <c r="E392" t="s">
        <v>691</v>
      </c>
      <c r="F392" s="3">
        <v>9.6666666666666661</v>
      </c>
      <c r="G392" s="3">
        <v>1641.2000122070313</v>
      </c>
      <c r="H392" t="s">
        <v>35</v>
      </c>
      <c r="I392" t="s">
        <v>35</v>
      </c>
      <c r="J392" t="s">
        <v>34</v>
      </c>
      <c r="P392" t="s">
        <v>150</v>
      </c>
      <c r="Q392" t="s">
        <v>37</v>
      </c>
      <c r="R392">
        <v>55</v>
      </c>
      <c r="S392" t="s">
        <v>35</v>
      </c>
      <c r="T392" t="s">
        <v>35</v>
      </c>
      <c r="U392" t="s">
        <v>34</v>
      </c>
    </row>
    <row r="393" spans="1:21">
      <c r="A393">
        <f t="shared" si="6"/>
        <v>2002</v>
      </c>
      <c r="B393" s="13">
        <v>37621</v>
      </c>
      <c r="C393" s="13" t="s">
        <v>67</v>
      </c>
      <c r="D393" s="13" t="s">
        <v>23</v>
      </c>
      <c r="E393" t="s">
        <v>690</v>
      </c>
      <c r="F393" s="3">
        <v>7.130000114440918</v>
      </c>
      <c r="G393" s="3">
        <v>300</v>
      </c>
      <c r="H393" t="s">
        <v>35</v>
      </c>
      <c r="I393" t="s">
        <v>35</v>
      </c>
      <c r="J393" t="s">
        <v>34</v>
      </c>
      <c r="P393" t="s">
        <v>215</v>
      </c>
      <c r="Q393" t="s">
        <v>37</v>
      </c>
      <c r="R393">
        <v>29.307954788208008</v>
      </c>
      <c r="S393" t="s">
        <v>35</v>
      </c>
      <c r="T393" t="s">
        <v>35</v>
      </c>
      <c r="U393" t="s">
        <v>34</v>
      </c>
    </row>
    <row r="394" spans="1:21">
      <c r="A394">
        <f t="shared" si="6"/>
        <v>2003</v>
      </c>
      <c r="B394" s="13">
        <v>37652</v>
      </c>
      <c r="C394" s="13" t="s">
        <v>44</v>
      </c>
      <c r="D394" s="13" t="s">
        <v>12</v>
      </c>
      <c r="E394" t="s">
        <v>689</v>
      </c>
      <c r="F394" s="3">
        <v>62</v>
      </c>
      <c r="G394" s="3">
        <v>115</v>
      </c>
      <c r="H394" t="s">
        <v>35</v>
      </c>
      <c r="I394" t="s">
        <v>35</v>
      </c>
      <c r="J394" t="s">
        <v>34</v>
      </c>
      <c r="P394" t="s">
        <v>178</v>
      </c>
      <c r="Q394" t="s">
        <v>37</v>
      </c>
      <c r="R394">
        <v>68</v>
      </c>
      <c r="S394" t="s">
        <v>35</v>
      </c>
      <c r="T394" t="s">
        <v>35</v>
      </c>
      <c r="U394" t="s">
        <v>34</v>
      </c>
    </row>
    <row r="395" spans="1:21">
      <c r="A395">
        <f t="shared" si="6"/>
        <v>2003</v>
      </c>
      <c r="B395" s="13">
        <v>37652</v>
      </c>
      <c r="C395" s="13" t="s">
        <v>44</v>
      </c>
      <c r="D395" s="13" t="s">
        <v>25</v>
      </c>
      <c r="E395" t="s">
        <v>687</v>
      </c>
      <c r="F395" s="3">
        <v>43</v>
      </c>
      <c r="G395" s="3">
        <v>301.76998901367188</v>
      </c>
      <c r="H395" t="s">
        <v>50</v>
      </c>
      <c r="I395" t="s">
        <v>47</v>
      </c>
      <c r="J395" t="s">
        <v>38</v>
      </c>
      <c r="P395" t="s">
        <v>72</v>
      </c>
      <c r="Q395" t="s">
        <v>37</v>
      </c>
      <c r="R395">
        <v>0.10000000149011612</v>
      </c>
      <c r="S395" t="s">
        <v>35</v>
      </c>
      <c r="T395" t="s">
        <v>35</v>
      </c>
      <c r="U395" t="s">
        <v>34</v>
      </c>
    </row>
    <row r="396" spans="1:21">
      <c r="A396">
        <f t="shared" si="6"/>
        <v>2003</v>
      </c>
      <c r="B396" s="13">
        <v>37652</v>
      </c>
      <c r="C396" s="13" t="s">
        <v>44</v>
      </c>
      <c r="D396" s="13" t="s">
        <v>17</v>
      </c>
      <c r="E396" t="s">
        <v>688</v>
      </c>
      <c r="F396" s="3">
        <v>80</v>
      </c>
      <c r="G396" s="3">
        <v>175</v>
      </c>
      <c r="H396" t="s">
        <v>83</v>
      </c>
      <c r="I396" t="s">
        <v>39</v>
      </c>
      <c r="J396" t="s">
        <v>34</v>
      </c>
      <c r="P396" t="s">
        <v>279</v>
      </c>
      <c r="Q396" t="s">
        <v>37</v>
      </c>
      <c r="R396">
        <v>27.927801132202148</v>
      </c>
      <c r="S396" t="s">
        <v>35</v>
      </c>
      <c r="T396" t="s">
        <v>35</v>
      </c>
      <c r="U396" t="s">
        <v>34</v>
      </c>
    </row>
    <row r="397" spans="1:21">
      <c r="A397">
        <f t="shared" si="6"/>
        <v>2003</v>
      </c>
      <c r="B397" s="13">
        <v>37652</v>
      </c>
      <c r="C397" s="13" t="s">
        <v>37</v>
      </c>
      <c r="D397" s="13" t="s">
        <v>25</v>
      </c>
      <c r="E397" t="s">
        <v>687</v>
      </c>
      <c r="F397" s="3">
        <v>40.5</v>
      </c>
      <c r="G397" s="3">
        <v>175</v>
      </c>
      <c r="H397" t="s">
        <v>50</v>
      </c>
      <c r="I397" t="s">
        <v>47</v>
      </c>
      <c r="J397" t="s">
        <v>38</v>
      </c>
      <c r="P397" t="s">
        <v>428</v>
      </c>
      <c r="Q397" t="s">
        <v>37</v>
      </c>
      <c r="R397">
        <v>26.5</v>
      </c>
      <c r="S397" t="s">
        <v>35</v>
      </c>
      <c r="T397" t="s">
        <v>35</v>
      </c>
      <c r="U397" t="s">
        <v>34</v>
      </c>
    </row>
    <row r="398" spans="1:21">
      <c r="A398">
        <f t="shared" si="6"/>
        <v>2003</v>
      </c>
      <c r="B398" s="13">
        <v>37652</v>
      </c>
      <c r="C398" s="13" t="s">
        <v>37</v>
      </c>
      <c r="D398" s="13" t="s">
        <v>25</v>
      </c>
      <c r="E398" t="s">
        <v>686</v>
      </c>
      <c r="F398" s="3">
        <v>44</v>
      </c>
      <c r="G398" s="3">
        <v>117.86000061035156</v>
      </c>
      <c r="H398" t="s">
        <v>50</v>
      </c>
      <c r="I398" t="s">
        <v>47</v>
      </c>
      <c r="J398" t="s">
        <v>38</v>
      </c>
      <c r="P398" t="s">
        <v>52</v>
      </c>
      <c r="Q398" t="s">
        <v>37</v>
      </c>
      <c r="R398">
        <v>33.049999237060547</v>
      </c>
      <c r="S398" t="s">
        <v>35</v>
      </c>
      <c r="T398" t="s">
        <v>35</v>
      </c>
      <c r="U398" t="s">
        <v>34</v>
      </c>
    </row>
    <row r="399" spans="1:21">
      <c r="A399">
        <f t="shared" si="6"/>
        <v>2003</v>
      </c>
      <c r="B399" s="13">
        <v>37680</v>
      </c>
      <c r="C399" s="13" t="s">
        <v>37</v>
      </c>
      <c r="D399" s="13" t="s">
        <v>23</v>
      </c>
      <c r="F399" s="3">
        <v>60.125</v>
      </c>
      <c r="G399" s="3">
        <v>158.08999633789063</v>
      </c>
      <c r="H399" t="s">
        <v>35</v>
      </c>
      <c r="I399" t="s">
        <v>35</v>
      </c>
      <c r="J399" t="s">
        <v>34</v>
      </c>
      <c r="P399" t="s">
        <v>1213</v>
      </c>
      <c r="Q399" t="s">
        <v>1192</v>
      </c>
      <c r="R399">
        <v>50.299999237060547</v>
      </c>
      <c r="S399" t="s">
        <v>35</v>
      </c>
      <c r="T399" t="s">
        <v>35</v>
      </c>
      <c r="U399" t="s">
        <v>34</v>
      </c>
    </row>
    <row r="400" spans="1:21">
      <c r="A400">
        <f t="shared" si="6"/>
        <v>2003</v>
      </c>
      <c r="B400" s="13">
        <v>37680</v>
      </c>
      <c r="C400" s="13" t="s">
        <v>37</v>
      </c>
      <c r="D400" s="13" t="s">
        <v>16</v>
      </c>
      <c r="E400" t="s">
        <v>685</v>
      </c>
      <c r="F400" s="3">
        <v>26</v>
      </c>
      <c r="G400" s="3">
        <v>280</v>
      </c>
      <c r="H400" t="s">
        <v>35</v>
      </c>
      <c r="I400" t="s">
        <v>35</v>
      </c>
      <c r="J400" t="s">
        <v>34</v>
      </c>
      <c r="P400" t="s">
        <v>330</v>
      </c>
      <c r="Q400" t="s">
        <v>37</v>
      </c>
      <c r="R400">
        <v>6.75</v>
      </c>
      <c r="S400" t="s">
        <v>35</v>
      </c>
      <c r="T400" t="s">
        <v>35</v>
      </c>
      <c r="U400" t="s">
        <v>34</v>
      </c>
    </row>
    <row r="401" spans="1:21">
      <c r="A401">
        <f t="shared" si="6"/>
        <v>2003</v>
      </c>
      <c r="B401" s="13">
        <v>37680</v>
      </c>
      <c r="C401" s="13" t="s">
        <v>37</v>
      </c>
      <c r="D401" s="13" t="s">
        <v>16</v>
      </c>
      <c r="E401" t="s">
        <v>684</v>
      </c>
      <c r="F401" s="3">
        <v>5</v>
      </c>
      <c r="G401" s="3">
        <v>300</v>
      </c>
      <c r="H401" t="s">
        <v>35</v>
      </c>
      <c r="I401" t="s">
        <v>35</v>
      </c>
      <c r="J401" t="s">
        <v>34</v>
      </c>
      <c r="P401" t="s">
        <v>329</v>
      </c>
      <c r="Q401" t="s">
        <v>37</v>
      </c>
      <c r="R401">
        <v>6.8000001907348633</v>
      </c>
      <c r="S401" t="s">
        <v>35</v>
      </c>
      <c r="T401" t="s">
        <v>35</v>
      </c>
      <c r="U401" t="s">
        <v>34</v>
      </c>
    </row>
    <row r="402" spans="1:21">
      <c r="A402">
        <f t="shared" si="6"/>
        <v>2003</v>
      </c>
      <c r="B402" s="13">
        <v>37680</v>
      </c>
      <c r="C402" s="13" t="s">
        <v>67</v>
      </c>
      <c r="D402" s="13" t="s">
        <v>16</v>
      </c>
      <c r="E402" t="s">
        <v>683</v>
      </c>
      <c r="F402" s="3">
        <v>8</v>
      </c>
      <c r="G402" s="3">
        <v>300</v>
      </c>
      <c r="H402" t="s">
        <v>35</v>
      </c>
      <c r="I402" t="s">
        <v>35</v>
      </c>
      <c r="J402" t="s">
        <v>34</v>
      </c>
      <c r="P402" t="s">
        <v>92</v>
      </c>
      <c r="Q402" t="s">
        <v>1192</v>
      </c>
      <c r="R402">
        <v>50.769999186197914</v>
      </c>
      <c r="S402" t="s">
        <v>35</v>
      </c>
      <c r="T402" t="s">
        <v>35</v>
      </c>
      <c r="U402" t="s">
        <v>34</v>
      </c>
    </row>
    <row r="403" spans="1:21">
      <c r="A403">
        <f t="shared" si="6"/>
        <v>2003</v>
      </c>
      <c r="B403" s="13">
        <v>37711</v>
      </c>
      <c r="C403" s="13" t="s">
        <v>44</v>
      </c>
      <c r="D403" s="13" t="s">
        <v>17</v>
      </c>
      <c r="E403" t="s">
        <v>681</v>
      </c>
      <c r="F403" s="3">
        <v>71.670667012532547</v>
      </c>
      <c r="G403" s="3">
        <v>693.09999084472656</v>
      </c>
      <c r="H403" t="s">
        <v>35</v>
      </c>
      <c r="I403" t="s">
        <v>35</v>
      </c>
      <c r="J403" t="s">
        <v>34</v>
      </c>
      <c r="P403" t="s">
        <v>264</v>
      </c>
      <c r="Q403" t="s">
        <v>37</v>
      </c>
      <c r="R403">
        <v>23</v>
      </c>
      <c r="S403" t="s">
        <v>35</v>
      </c>
      <c r="T403" t="s">
        <v>35</v>
      </c>
      <c r="U403" t="s">
        <v>34</v>
      </c>
    </row>
    <row r="404" spans="1:21">
      <c r="A404">
        <f t="shared" si="6"/>
        <v>2003</v>
      </c>
      <c r="B404" s="13">
        <v>37711</v>
      </c>
      <c r="C404" s="13" t="s">
        <v>37</v>
      </c>
      <c r="D404" s="13" t="s">
        <v>9</v>
      </c>
      <c r="E404" t="s">
        <v>682</v>
      </c>
      <c r="F404" s="3">
        <v>29.5</v>
      </c>
      <c r="G404" s="3">
        <v>330</v>
      </c>
      <c r="H404" t="s">
        <v>35</v>
      </c>
      <c r="I404" t="s">
        <v>35</v>
      </c>
      <c r="J404" t="s">
        <v>34</v>
      </c>
      <c r="P404" t="s">
        <v>207</v>
      </c>
      <c r="Q404" t="s">
        <v>37</v>
      </c>
      <c r="R404">
        <v>17.243790864944458</v>
      </c>
      <c r="S404" t="s">
        <v>35</v>
      </c>
      <c r="T404" t="s">
        <v>35</v>
      </c>
      <c r="U404" t="s">
        <v>34</v>
      </c>
    </row>
    <row r="405" spans="1:21">
      <c r="A405">
        <f t="shared" si="6"/>
        <v>2003</v>
      </c>
      <c r="B405" s="13">
        <v>37711</v>
      </c>
      <c r="C405" s="13" t="s">
        <v>37</v>
      </c>
      <c r="D405" s="13" t="s">
        <v>14</v>
      </c>
      <c r="E405" t="s">
        <v>679</v>
      </c>
      <c r="F405" s="3">
        <v>60.541666666666664</v>
      </c>
      <c r="G405" s="3">
        <v>3096</v>
      </c>
      <c r="H405" t="s">
        <v>35</v>
      </c>
      <c r="I405" t="s">
        <v>35</v>
      </c>
      <c r="J405" t="s">
        <v>34</v>
      </c>
      <c r="P405" t="s">
        <v>1193</v>
      </c>
      <c r="Q405" t="s">
        <v>1192</v>
      </c>
      <c r="R405">
        <v>33.599998474121094</v>
      </c>
      <c r="S405" t="s">
        <v>35</v>
      </c>
      <c r="T405" t="s">
        <v>35</v>
      </c>
      <c r="U405" t="s">
        <v>34</v>
      </c>
    </row>
    <row r="406" spans="1:21">
      <c r="A406">
        <f t="shared" si="6"/>
        <v>2003</v>
      </c>
      <c r="B406" s="13">
        <v>37711</v>
      </c>
      <c r="C406" s="13" t="s">
        <v>37</v>
      </c>
      <c r="D406" s="13" t="s">
        <v>14</v>
      </c>
      <c r="E406" t="s">
        <v>678</v>
      </c>
      <c r="F406" s="3">
        <v>83</v>
      </c>
      <c r="G406" s="3">
        <v>250</v>
      </c>
      <c r="H406" t="s">
        <v>35</v>
      </c>
      <c r="I406" t="s">
        <v>35</v>
      </c>
      <c r="J406" t="s">
        <v>34</v>
      </c>
      <c r="P406" t="s">
        <v>74</v>
      </c>
      <c r="Q406" t="s">
        <v>37</v>
      </c>
      <c r="R406">
        <v>35.700000762939453</v>
      </c>
      <c r="S406" t="s">
        <v>35</v>
      </c>
      <c r="T406" t="s">
        <v>35</v>
      </c>
      <c r="U406" t="s">
        <v>34</v>
      </c>
    </row>
    <row r="407" spans="1:21">
      <c r="A407">
        <f t="shared" si="6"/>
        <v>2003</v>
      </c>
      <c r="B407" s="13">
        <v>37711</v>
      </c>
      <c r="C407" s="13" t="s">
        <v>37</v>
      </c>
      <c r="D407" s="13" t="s">
        <v>17</v>
      </c>
      <c r="E407" t="s">
        <v>681</v>
      </c>
      <c r="F407" s="3">
        <v>18</v>
      </c>
      <c r="G407" s="3">
        <v>437.5</v>
      </c>
      <c r="H407" t="s">
        <v>35</v>
      </c>
      <c r="I407" t="s">
        <v>35</v>
      </c>
      <c r="J407" t="s">
        <v>34</v>
      </c>
      <c r="P407" t="s">
        <v>203</v>
      </c>
      <c r="Q407" t="s">
        <v>37</v>
      </c>
      <c r="R407">
        <v>55.25</v>
      </c>
      <c r="S407" t="s">
        <v>35</v>
      </c>
      <c r="T407" t="s">
        <v>35</v>
      </c>
      <c r="U407" t="s">
        <v>34</v>
      </c>
    </row>
    <row r="408" spans="1:21">
      <c r="A408">
        <f t="shared" si="6"/>
        <v>2003</v>
      </c>
      <c r="B408" s="13">
        <v>37711</v>
      </c>
      <c r="C408" s="13" t="s">
        <v>67</v>
      </c>
      <c r="D408" s="13" t="s">
        <v>19</v>
      </c>
      <c r="E408" t="s">
        <v>680</v>
      </c>
      <c r="F408" s="3">
        <v>11.5</v>
      </c>
      <c r="G408" s="3">
        <v>700</v>
      </c>
      <c r="H408" t="s">
        <v>35</v>
      </c>
      <c r="I408" t="s">
        <v>35</v>
      </c>
      <c r="J408" t="s">
        <v>34</v>
      </c>
      <c r="P408" t="s">
        <v>243</v>
      </c>
      <c r="Q408" t="s">
        <v>37</v>
      </c>
      <c r="R408">
        <v>39.054285866873606</v>
      </c>
      <c r="S408" t="s">
        <v>35</v>
      </c>
      <c r="T408" t="s">
        <v>35</v>
      </c>
      <c r="U408" t="s">
        <v>34</v>
      </c>
    </row>
    <row r="409" spans="1:21">
      <c r="A409">
        <f t="shared" si="6"/>
        <v>2003</v>
      </c>
      <c r="B409" s="13">
        <v>37711</v>
      </c>
      <c r="C409" s="13" t="s">
        <v>67</v>
      </c>
      <c r="D409" s="13" t="s">
        <v>14</v>
      </c>
      <c r="E409" t="s">
        <v>679</v>
      </c>
      <c r="F409" s="3">
        <v>41.25</v>
      </c>
      <c r="G409" s="3">
        <v>725</v>
      </c>
      <c r="H409" t="s">
        <v>35</v>
      </c>
      <c r="I409" t="s">
        <v>35</v>
      </c>
      <c r="J409" t="s">
        <v>34</v>
      </c>
      <c r="P409" t="s">
        <v>421</v>
      </c>
      <c r="Q409" t="s">
        <v>37</v>
      </c>
      <c r="R409">
        <v>2</v>
      </c>
      <c r="S409" t="s">
        <v>35</v>
      </c>
      <c r="T409" t="s">
        <v>35</v>
      </c>
      <c r="U409" t="s">
        <v>34</v>
      </c>
    </row>
    <row r="410" spans="1:21">
      <c r="A410">
        <f t="shared" si="6"/>
        <v>2003</v>
      </c>
      <c r="B410" s="13">
        <v>37711</v>
      </c>
      <c r="C410" s="13" t="s">
        <v>67</v>
      </c>
      <c r="D410" s="13" t="s">
        <v>14</v>
      </c>
      <c r="E410" t="s">
        <v>678</v>
      </c>
      <c r="F410" s="3">
        <v>26</v>
      </c>
      <c r="G410" s="3">
        <v>625</v>
      </c>
      <c r="H410" t="s">
        <v>35</v>
      </c>
      <c r="I410" t="s">
        <v>35</v>
      </c>
      <c r="J410" t="s">
        <v>34</v>
      </c>
      <c r="P410" t="s">
        <v>368</v>
      </c>
      <c r="Q410" t="s">
        <v>37</v>
      </c>
      <c r="R410">
        <v>38</v>
      </c>
      <c r="S410" t="s">
        <v>35</v>
      </c>
      <c r="T410" t="s">
        <v>35</v>
      </c>
      <c r="U410" t="s">
        <v>34</v>
      </c>
    </row>
    <row r="411" spans="1:21">
      <c r="A411">
        <f t="shared" si="6"/>
        <v>2003</v>
      </c>
      <c r="B411" s="13">
        <v>37741</v>
      </c>
      <c r="C411" s="13" t="s">
        <v>37</v>
      </c>
      <c r="D411" s="13" t="s">
        <v>12</v>
      </c>
      <c r="E411" t="s">
        <v>673</v>
      </c>
      <c r="F411" s="3">
        <v>14</v>
      </c>
      <c r="G411" s="3">
        <v>555</v>
      </c>
      <c r="H411" t="s">
        <v>35</v>
      </c>
      <c r="I411" t="s">
        <v>35</v>
      </c>
      <c r="J411" t="s">
        <v>34</v>
      </c>
      <c r="P411" t="s">
        <v>451</v>
      </c>
      <c r="Q411" t="s">
        <v>37</v>
      </c>
      <c r="R411">
        <v>74</v>
      </c>
      <c r="S411" t="s">
        <v>35</v>
      </c>
      <c r="T411" t="s">
        <v>35</v>
      </c>
      <c r="U411" t="s">
        <v>34</v>
      </c>
    </row>
    <row r="412" spans="1:21">
      <c r="A412">
        <f t="shared" si="6"/>
        <v>2003</v>
      </c>
      <c r="B412" s="13">
        <v>37741</v>
      </c>
      <c r="C412" s="13" t="s">
        <v>37</v>
      </c>
      <c r="D412" s="13" t="s">
        <v>23</v>
      </c>
      <c r="E412" t="s">
        <v>677</v>
      </c>
      <c r="F412" s="3">
        <v>13.25</v>
      </c>
      <c r="G412" s="3">
        <v>188.25999450683594</v>
      </c>
      <c r="H412" t="s">
        <v>61</v>
      </c>
      <c r="I412" t="s">
        <v>39</v>
      </c>
      <c r="J412" t="s">
        <v>34</v>
      </c>
      <c r="P412" t="s">
        <v>1214</v>
      </c>
      <c r="Q412" t="s">
        <v>1192</v>
      </c>
      <c r="R412">
        <v>67.762603759765625</v>
      </c>
      <c r="S412" t="s">
        <v>35</v>
      </c>
      <c r="T412" t="s">
        <v>35</v>
      </c>
      <c r="U412" t="s">
        <v>34</v>
      </c>
    </row>
    <row r="413" spans="1:21">
      <c r="A413">
        <f t="shared" si="6"/>
        <v>2003</v>
      </c>
      <c r="B413" s="13">
        <v>37741</v>
      </c>
      <c r="C413" s="13" t="s">
        <v>37</v>
      </c>
      <c r="D413" s="13" t="s">
        <v>16</v>
      </c>
      <c r="E413" t="s">
        <v>676</v>
      </c>
      <c r="F413" s="3">
        <v>12</v>
      </c>
      <c r="G413" s="3">
        <v>893</v>
      </c>
      <c r="H413" t="s">
        <v>35</v>
      </c>
      <c r="I413" t="s">
        <v>35</v>
      </c>
      <c r="J413" t="s">
        <v>34</v>
      </c>
      <c r="P413" t="s">
        <v>405</v>
      </c>
      <c r="Q413" t="s">
        <v>37</v>
      </c>
      <c r="R413">
        <v>25</v>
      </c>
      <c r="S413" t="s">
        <v>35</v>
      </c>
      <c r="T413" t="s">
        <v>35</v>
      </c>
      <c r="U413" t="s">
        <v>34</v>
      </c>
    </row>
    <row r="414" spans="1:21">
      <c r="A414">
        <f t="shared" si="6"/>
        <v>2003</v>
      </c>
      <c r="B414" s="13">
        <v>37741</v>
      </c>
      <c r="C414" s="13" t="s">
        <v>37</v>
      </c>
      <c r="D414" s="13" t="s">
        <v>17</v>
      </c>
      <c r="E414" t="s">
        <v>675</v>
      </c>
      <c r="F414" s="3">
        <v>22.666666666666668</v>
      </c>
      <c r="G414" s="3">
        <v>272.51000791788101</v>
      </c>
      <c r="H414" t="s">
        <v>99</v>
      </c>
      <c r="I414" t="s">
        <v>98</v>
      </c>
      <c r="J414" t="s">
        <v>34</v>
      </c>
      <c r="P414" t="s">
        <v>127</v>
      </c>
      <c r="Q414" t="s">
        <v>37</v>
      </c>
      <c r="R414">
        <v>85.949996948242188</v>
      </c>
      <c r="S414" t="s">
        <v>35</v>
      </c>
      <c r="T414" t="s">
        <v>35</v>
      </c>
      <c r="U414" t="s">
        <v>34</v>
      </c>
    </row>
    <row r="415" spans="1:21">
      <c r="A415">
        <f t="shared" si="6"/>
        <v>2003</v>
      </c>
      <c r="B415" s="13">
        <v>37741</v>
      </c>
      <c r="C415" s="13" t="s">
        <v>67</v>
      </c>
      <c r="D415" s="13" t="s">
        <v>10</v>
      </c>
      <c r="E415" t="s">
        <v>674</v>
      </c>
      <c r="F415" s="3">
        <v>42</v>
      </c>
      <c r="G415" s="3">
        <v>115</v>
      </c>
      <c r="H415" t="s">
        <v>35</v>
      </c>
      <c r="I415" t="s">
        <v>35</v>
      </c>
      <c r="J415" t="s">
        <v>34</v>
      </c>
      <c r="P415" t="s">
        <v>126</v>
      </c>
      <c r="Q415" t="s">
        <v>37</v>
      </c>
      <c r="R415">
        <v>32.799999237060547</v>
      </c>
      <c r="S415" t="s">
        <v>35</v>
      </c>
      <c r="T415" t="s">
        <v>35</v>
      </c>
      <c r="U415" t="s">
        <v>34</v>
      </c>
    </row>
    <row r="416" spans="1:21">
      <c r="A416">
        <f t="shared" si="6"/>
        <v>2003</v>
      </c>
      <c r="B416" s="13">
        <v>37741</v>
      </c>
      <c r="C416" s="13" t="s">
        <v>67</v>
      </c>
      <c r="D416" s="13" t="s">
        <v>12</v>
      </c>
      <c r="E416" t="s">
        <v>673</v>
      </c>
      <c r="F416" s="3">
        <v>0.5</v>
      </c>
      <c r="G416" s="3">
        <v>859.04998779296875</v>
      </c>
      <c r="H416" t="s">
        <v>35</v>
      </c>
      <c r="I416" t="s">
        <v>35</v>
      </c>
      <c r="J416" t="s">
        <v>34</v>
      </c>
      <c r="P416" t="s">
        <v>1276</v>
      </c>
      <c r="Q416" t="s">
        <v>1192</v>
      </c>
      <c r="R416">
        <v>11.25</v>
      </c>
      <c r="S416" t="s">
        <v>35</v>
      </c>
      <c r="T416" t="s">
        <v>35</v>
      </c>
      <c r="U416" t="s">
        <v>34</v>
      </c>
    </row>
    <row r="417" spans="1:21">
      <c r="A417">
        <f t="shared" si="6"/>
        <v>2003</v>
      </c>
      <c r="B417" s="13">
        <v>37741</v>
      </c>
      <c r="C417" s="13" t="s">
        <v>67</v>
      </c>
      <c r="D417" s="13" t="s">
        <v>25</v>
      </c>
      <c r="E417" t="s">
        <v>672</v>
      </c>
      <c r="F417" s="3">
        <v>24.75</v>
      </c>
      <c r="G417" s="3">
        <v>100</v>
      </c>
      <c r="H417" t="s">
        <v>671</v>
      </c>
      <c r="I417" t="s">
        <v>62</v>
      </c>
      <c r="J417" t="s">
        <v>38</v>
      </c>
      <c r="P417" t="s">
        <v>141</v>
      </c>
      <c r="Q417" t="s">
        <v>37</v>
      </c>
      <c r="R417">
        <v>26.000499963760376</v>
      </c>
      <c r="S417" t="s">
        <v>35</v>
      </c>
      <c r="T417" t="s">
        <v>35</v>
      </c>
      <c r="U417" t="s">
        <v>34</v>
      </c>
    </row>
    <row r="418" spans="1:21">
      <c r="A418">
        <f t="shared" si="6"/>
        <v>2003</v>
      </c>
      <c r="B418" s="13">
        <v>37741</v>
      </c>
      <c r="C418" s="13" t="s">
        <v>67</v>
      </c>
      <c r="D418" s="13" t="s">
        <v>22</v>
      </c>
      <c r="E418" t="s">
        <v>670</v>
      </c>
      <c r="F418" s="3">
        <v>94.5</v>
      </c>
      <c r="G418" s="3">
        <v>142</v>
      </c>
      <c r="H418" t="s">
        <v>35</v>
      </c>
      <c r="I418" t="s">
        <v>35</v>
      </c>
      <c r="J418" t="s">
        <v>34</v>
      </c>
      <c r="P418" t="s">
        <v>468</v>
      </c>
      <c r="Q418" t="s">
        <v>37</v>
      </c>
      <c r="R418">
        <v>8</v>
      </c>
      <c r="S418" t="s">
        <v>35</v>
      </c>
      <c r="T418" t="s">
        <v>35</v>
      </c>
      <c r="U418" t="s">
        <v>34</v>
      </c>
    </row>
    <row r="419" spans="1:21">
      <c r="A419">
        <f t="shared" si="6"/>
        <v>2003</v>
      </c>
      <c r="B419" s="13">
        <v>37741</v>
      </c>
      <c r="C419" s="13" t="s">
        <v>67</v>
      </c>
      <c r="D419" s="13" t="s">
        <v>22</v>
      </c>
      <c r="E419" t="s">
        <v>669</v>
      </c>
      <c r="F419" s="3">
        <v>19.129999160766602</v>
      </c>
      <c r="G419" s="3">
        <v>110</v>
      </c>
      <c r="H419" t="s">
        <v>35</v>
      </c>
      <c r="I419" t="s">
        <v>35</v>
      </c>
      <c r="J419" t="s">
        <v>34</v>
      </c>
      <c r="P419" t="s">
        <v>1266</v>
      </c>
      <c r="Q419" t="s">
        <v>37</v>
      </c>
      <c r="R419">
        <v>13.149999618530273</v>
      </c>
      <c r="S419" t="s">
        <v>35</v>
      </c>
      <c r="T419" t="s">
        <v>35</v>
      </c>
      <c r="U419" t="s">
        <v>34</v>
      </c>
    </row>
    <row r="420" spans="1:21">
      <c r="A420">
        <f t="shared" si="6"/>
        <v>2003</v>
      </c>
      <c r="B420" s="13">
        <v>37772</v>
      </c>
      <c r="C420" s="13" t="s">
        <v>44</v>
      </c>
      <c r="D420" s="13" t="s">
        <v>25</v>
      </c>
      <c r="E420" t="s">
        <v>668</v>
      </c>
      <c r="F420" s="3">
        <v>27.5</v>
      </c>
      <c r="G420" s="3">
        <v>300</v>
      </c>
      <c r="H420" t="s">
        <v>35</v>
      </c>
      <c r="I420" t="s">
        <v>35</v>
      </c>
      <c r="J420" t="s">
        <v>34</v>
      </c>
      <c r="P420" t="s">
        <v>364</v>
      </c>
      <c r="Q420" t="s">
        <v>37</v>
      </c>
      <c r="R420">
        <v>27.9</v>
      </c>
      <c r="S420" t="s">
        <v>35</v>
      </c>
      <c r="T420" t="s">
        <v>35</v>
      </c>
      <c r="U420" t="s">
        <v>34</v>
      </c>
    </row>
    <row r="421" spans="1:21">
      <c r="A421">
        <f t="shared" si="6"/>
        <v>2003</v>
      </c>
      <c r="B421" s="13">
        <v>37772</v>
      </c>
      <c r="C421" s="13" t="s">
        <v>44</v>
      </c>
      <c r="D421" s="13" t="s">
        <v>17</v>
      </c>
      <c r="E421" t="s">
        <v>665</v>
      </c>
      <c r="F421" s="3">
        <v>75</v>
      </c>
      <c r="G421" s="3">
        <v>200</v>
      </c>
      <c r="H421" t="s">
        <v>50</v>
      </c>
      <c r="I421" t="s">
        <v>47</v>
      </c>
      <c r="J421" t="s">
        <v>38</v>
      </c>
      <c r="P421" t="s">
        <v>360</v>
      </c>
      <c r="Q421" t="s">
        <v>37</v>
      </c>
      <c r="R421">
        <v>40.666666666666664</v>
      </c>
      <c r="S421" t="s">
        <v>35</v>
      </c>
      <c r="T421" t="s">
        <v>35</v>
      </c>
      <c r="U421" t="s">
        <v>34</v>
      </c>
    </row>
    <row r="422" spans="1:21">
      <c r="A422">
        <f t="shared" si="6"/>
        <v>2003</v>
      </c>
      <c r="B422" s="13">
        <v>37772</v>
      </c>
      <c r="C422" s="13" t="s">
        <v>37</v>
      </c>
      <c r="D422" s="13" t="s">
        <v>12</v>
      </c>
      <c r="E422" t="s">
        <v>667</v>
      </c>
      <c r="F422" s="3">
        <v>60</v>
      </c>
      <c r="G422" s="3">
        <v>100</v>
      </c>
      <c r="H422" t="s">
        <v>35</v>
      </c>
      <c r="I422" t="s">
        <v>35</v>
      </c>
      <c r="J422" t="s">
        <v>34</v>
      </c>
      <c r="P422" t="s">
        <v>145</v>
      </c>
      <c r="Q422" t="s">
        <v>37</v>
      </c>
      <c r="R422">
        <v>5</v>
      </c>
      <c r="S422" t="s">
        <v>35</v>
      </c>
      <c r="T422" t="s">
        <v>35</v>
      </c>
      <c r="U422" t="s">
        <v>34</v>
      </c>
    </row>
    <row r="423" spans="1:21">
      <c r="A423">
        <f t="shared" si="6"/>
        <v>2003</v>
      </c>
      <c r="B423" s="13">
        <v>37772</v>
      </c>
      <c r="C423" s="13" t="s">
        <v>37</v>
      </c>
      <c r="D423" s="13" t="s">
        <v>16</v>
      </c>
      <c r="E423" t="s">
        <v>666</v>
      </c>
      <c r="F423" s="3">
        <v>20.75</v>
      </c>
      <c r="G423" s="3">
        <v>650</v>
      </c>
      <c r="H423" t="s">
        <v>35</v>
      </c>
      <c r="I423" t="s">
        <v>35</v>
      </c>
      <c r="J423" t="s">
        <v>34</v>
      </c>
      <c r="P423" t="s">
        <v>103</v>
      </c>
      <c r="Q423" t="s">
        <v>37</v>
      </c>
      <c r="R423">
        <v>80</v>
      </c>
      <c r="S423" t="s">
        <v>35</v>
      </c>
      <c r="T423" t="s">
        <v>35</v>
      </c>
      <c r="U423" t="s">
        <v>34</v>
      </c>
    </row>
    <row r="424" spans="1:21">
      <c r="A424">
        <f t="shared" si="6"/>
        <v>2003</v>
      </c>
      <c r="B424" s="13">
        <v>37772</v>
      </c>
      <c r="C424" s="13" t="s">
        <v>37</v>
      </c>
      <c r="D424" s="13" t="s">
        <v>17</v>
      </c>
      <c r="E424" t="s">
        <v>665</v>
      </c>
      <c r="F424" s="3">
        <v>72</v>
      </c>
      <c r="G424" s="3">
        <v>200</v>
      </c>
      <c r="H424" t="s">
        <v>50</v>
      </c>
      <c r="I424" t="s">
        <v>47</v>
      </c>
      <c r="J424" t="s">
        <v>38</v>
      </c>
      <c r="P424" t="s">
        <v>64</v>
      </c>
      <c r="Q424" t="s">
        <v>1192</v>
      </c>
      <c r="R424">
        <v>17.583100128173829</v>
      </c>
      <c r="S424" t="s">
        <v>35</v>
      </c>
      <c r="T424" t="s">
        <v>35</v>
      </c>
      <c r="U424" t="s">
        <v>34</v>
      </c>
    </row>
    <row r="425" spans="1:21">
      <c r="A425">
        <f t="shared" si="6"/>
        <v>2003</v>
      </c>
      <c r="B425" s="13">
        <v>37772</v>
      </c>
      <c r="C425" s="13" t="s">
        <v>67</v>
      </c>
      <c r="D425" s="13" t="s">
        <v>20</v>
      </c>
      <c r="E425" t="s">
        <v>664</v>
      </c>
      <c r="F425" s="3">
        <v>20</v>
      </c>
      <c r="G425" s="3">
        <v>275</v>
      </c>
      <c r="H425" t="s">
        <v>35</v>
      </c>
      <c r="I425" t="s">
        <v>35</v>
      </c>
      <c r="J425" t="s">
        <v>34</v>
      </c>
      <c r="P425" t="s">
        <v>331</v>
      </c>
      <c r="Q425" t="s">
        <v>37</v>
      </c>
      <c r="R425">
        <v>46.130001068115234</v>
      </c>
      <c r="S425" t="s">
        <v>35</v>
      </c>
      <c r="T425" t="s">
        <v>35</v>
      </c>
      <c r="U425" t="s">
        <v>34</v>
      </c>
    </row>
    <row r="426" spans="1:21">
      <c r="A426">
        <f t="shared" si="6"/>
        <v>2003</v>
      </c>
      <c r="B426" s="13">
        <v>37772</v>
      </c>
      <c r="C426" s="13" t="s">
        <v>67</v>
      </c>
      <c r="D426" s="13" t="s">
        <v>25</v>
      </c>
      <c r="E426" t="s">
        <v>361</v>
      </c>
      <c r="F426" s="3">
        <v>39</v>
      </c>
      <c r="G426" s="3">
        <v>150</v>
      </c>
      <c r="H426" t="s">
        <v>35</v>
      </c>
      <c r="I426" t="s">
        <v>35</v>
      </c>
      <c r="J426" t="s">
        <v>34</v>
      </c>
      <c r="P426" t="s">
        <v>1259</v>
      </c>
      <c r="Q426" t="s">
        <v>1192</v>
      </c>
      <c r="R426">
        <v>63</v>
      </c>
      <c r="S426" t="s">
        <v>35</v>
      </c>
      <c r="T426" t="s">
        <v>35</v>
      </c>
      <c r="U426" t="s">
        <v>34</v>
      </c>
    </row>
    <row r="427" spans="1:21">
      <c r="A427">
        <f t="shared" si="6"/>
        <v>2003</v>
      </c>
      <c r="B427" s="13">
        <v>37772</v>
      </c>
      <c r="C427" s="13" t="s">
        <v>67</v>
      </c>
      <c r="D427" s="13" t="s">
        <v>16</v>
      </c>
      <c r="E427" t="s">
        <v>663</v>
      </c>
      <c r="F427" s="3">
        <v>86</v>
      </c>
      <c r="G427" s="3">
        <v>781</v>
      </c>
      <c r="H427" t="s">
        <v>244</v>
      </c>
      <c r="I427" t="s">
        <v>39</v>
      </c>
      <c r="J427" t="s">
        <v>34</v>
      </c>
      <c r="P427" t="s">
        <v>228</v>
      </c>
      <c r="Q427" t="s">
        <v>37</v>
      </c>
      <c r="R427">
        <v>29.302234104701451</v>
      </c>
      <c r="S427" t="s">
        <v>35</v>
      </c>
      <c r="T427" t="s">
        <v>35</v>
      </c>
      <c r="U427" t="s">
        <v>34</v>
      </c>
    </row>
    <row r="428" spans="1:21">
      <c r="A428">
        <f t="shared" si="6"/>
        <v>2003</v>
      </c>
      <c r="B428" s="13">
        <v>37802</v>
      </c>
      <c r="C428" s="13" t="s">
        <v>37</v>
      </c>
      <c r="D428" s="13" t="s">
        <v>11</v>
      </c>
      <c r="E428" t="s">
        <v>662</v>
      </c>
      <c r="F428" s="3">
        <v>21.5</v>
      </c>
      <c r="G428" s="3">
        <v>1000</v>
      </c>
      <c r="H428" t="s">
        <v>35</v>
      </c>
      <c r="I428" t="s">
        <v>35</v>
      </c>
      <c r="J428" t="s">
        <v>34</v>
      </c>
      <c r="P428" t="s">
        <v>250</v>
      </c>
      <c r="Q428" t="s">
        <v>37</v>
      </c>
      <c r="R428">
        <v>33.929088592529297</v>
      </c>
      <c r="S428" t="s">
        <v>35</v>
      </c>
      <c r="T428" t="s">
        <v>35</v>
      </c>
      <c r="U428" t="s">
        <v>34</v>
      </c>
    </row>
    <row r="429" spans="1:21">
      <c r="A429">
        <f t="shared" si="6"/>
        <v>2003</v>
      </c>
      <c r="B429" s="13">
        <v>37802</v>
      </c>
      <c r="C429" s="13" t="s">
        <v>37</v>
      </c>
      <c r="D429" s="13" t="s">
        <v>16</v>
      </c>
      <c r="E429" t="s">
        <v>661</v>
      </c>
      <c r="F429" s="3">
        <v>32</v>
      </c>
      <c r="G429" s="3">
        <v>350</v>
      </c>
      <c r="H429" t="s">
        <v>50</v>
      </c>
      <c r="I429" t="s">
        <v>47</v>
      </c>
      <c r="J429" t="s">
        <v>38</v>
      </c>
      <c r="P429" t="s">
        <v>56</v>
      </c>
      <c r="Q429" t="s">
        <v>37</v>
      </c>
      <c r="R429">
        <v>24.5</v>
      </c>
      <c r="S429" t="s">
        <v>35</v>
      </c>
      <c r="T429" t="s">
        <v>35</v>
      </c>
      <c r="U429" t="s">
        <v>34</v>
      </c>
    </row>
    <row r="430" spans="1:21">
      <c r="A430">
        <f t="shared" si="6"/>
        <v>2003</v>
      </c>
      <c r="B430" s="13">
        <v>37833</v>
      </c>
      <c r="C430" s="13" t="s">
        <v>37</v>
      </c>
      <c r="D430" s="13" t="s">
        <v>25</v>
      </c>
      <c r="E430" t="s">
        <v>660</v>
      </c>
      <c r="F430" s="3">
        <v>50</v>
      </c>
      <c r="G430" s="3">
        <v>300</v>
      </c>
      <c r="H430" t="s">
        <v>151</v>
      </c>
      <c r="I430" t="s">
        <v>62</v>
      </c>
      <c r="J430" t="s">
        <v>34</v>
      </c>
      <c r="P430" t="s">
        <v>309</v>
      </c>
      <c r="Q430" t="s">
        <v>37</v>
      </c>
      <c r="R430">
        <v>61.25</v>
      </c>
      <c r="S430" t="s">
        <v>35</v>
      </c>
      <c r="T430" t="s">
        <v>35</v>
      </c>
      <c r="U430" t="s">
        <v>34</v>
      </c>
    </row>
    <row r="431" spans="1:21">
      <c r="A431">
        <f t="shared" si="6"/>
        <v>2003</v>
      </c>
      <c r="B431" s="13">
        <v>37833</v>
      </c>
      <c r="C431" s="13" t="s">
        <v>37</v>
      </c>
      <c r="D431" s="13" t="s">
        <v>23</v>
      </c>
      <c r="E431" t="s">
        <v>659</v>
      </c>
      <c r="F431" s="3">
        <v>30</v>
      </c>
      <c r="G431" s="3">
        <v>459.69999694824219</v>
      </c>
      <c r="H431" t="s">
        <v>35</v>
      </c>
      <c r="I431" t="s">
        <v>35</v>
      </c>
      <c r="J431" t="s">
        <v>34</v>
      </c>
      <c r="P431" t="s">
        <v>1303</v>
      </c>
      <c r="Q431" t="s">
        <v>1192</v>
      </c>
      <c r="R431">
        <v>43.5625</v>
      </c>
      <c r="S431" t="s">
        <v>35</v>
      </c>
      <c r="T431" t="s">
        <v>35</v>
      </c>
      <c r="U431" t="s">
        <v>34</v>
      </c>
    </row>
    <row r="432" spans="1:21">
      <c r="A432">
        <f t="shared" si="6"/>
        <v>2003</v>
      </c>
      <c r="B432" s="13">
        <v>37833</v>
      </c>
      <c r="C432" s="13" t="s">
        <v>37</v>
      </c>
      <c r="D432" s="13" t="s">
        <v>16</v>
      </c>
      <c r="E432" t="s">
        <v>658</v>
      </c>
      <c r="F432" s="3">
        <v>27</v>
      </c>
      <c r="G432" s="3">
        <v>350</v>
      </c>
      <c r="H432" t="s">
        <v>133</v>
      </c>
      <c r="I432" t="s">
        <v>39</v>
      </c>
      <c r="J432" t="s">
        <v>34</v>
      </c>
      <c r="P432" t="s">
        <v>91</v>
      </c>
      <c r="Q432" t="s">
        <v>37</v>
      </c>
      <c r="R432">
        <v>1.2599999904632568</v>
      </c>
      <c r="S432" t="s">
        <v>35</v>
      </c>
      <c r="T432" t="s">
        <v>35</v>
      </c>
      <c r="U432" t="s">
        <v>34</v>
      </c>
    </row>
    <row r="433" spans="1:21">
      <c r="A433">
        <f t="shared" si="6"/>
        <v>2003</v>
      </c>
      <c r="B433" s="13">
        <v>37833</v>
      </c>
      <c r="C433" s="13" t="s">
        <v>67</v>
      </c>
      <c r="D433" s="13" t="s">
        <v>12</v>
      </c>
      <c r="E433" t="s">
        <v>657</v>
      </c>
      <c r="F433" s="3">
        <v>49.333333333333336</v>
      </c>
      <c r="G433" s="3">
        <v>400</v>
      </c>
      <c r="H433" t="s">
        <v>35</v>
      </c>
      <c r="I433" t="s">
        <v>35</v>
      </c>
      <c r="J433" t="s">
        <v>34</v>
      </c>
      <c r="P433" t="s">
        <v>467</v>
      </c>
      <c r="Q433" t="s">
        <v>37</v>
      </c>
      <c r="R433">
        <v>7</v>
      </c>
      <c r="S433" t="s">
        <v>35</v>
      </c>
      <c r="T433" t="s">
        <v>35</v>
      </c>
      <c r="U433" t="s">
        <v>34</v>
      </c>
    </row>
    <row r="434" spans="1:21">
      <c r="A434">
        <f t="shared" si="6"/>
        <v>2003</v>
      </c>
      <c r="B434" s="13">
        <v>37833</v>
      </c>
      <c r="C434" s="13" t="s">
        <v>67</v>
      </c>
      <c r="D434" s="13" t="s">
        <v>25</v>
      </c>
      <c r="E434" t="s">
        <v>656</v>
      </c>
      <c r="F434" s="3">
        <v>26</v>
      </c>
      <c r="G434" s="3">
        <v>175</v>
      </c>
      <c r="H434" t="s">
        <v>35</v>
      </c>
      <c r="I434" t="s">
        <v>35</v>
      </c>
      <c r="J434" t="s">
        <v>34</v>
      </c>
      <c r="P434" t="s">
        <v>138</v>
      </c>
      <c r="Q434" t="s">
        <v>37</v>
      </c>
      <c r="R434">
        <v>34.75</v>
      </c>
      <c r="S434" t="s">
        <v>35</v>
      </c>
      <c r="T434" t="s">
        <v>35</v>
      </c>
      <c r="U434" t="s">
        <v>34</v>
      </c>
    </row>
    <row r="435" spans="1:21">
      <c r="A435">
        <f t="shared" si="6"/>
        <v>2003</v>
      </c>
      <c r="B435" s="13">
        <v>37864</v>
      </c>
      <c r="C435" s="13" t="s">
        <v>37</v>
      </c>
      <c r="D435" s="13" t="s">
        <v>19</v>
      </c>
      <c r="E435" t="s">
        <v>655</v>
      </c>
      <c r="F435" s="3">
        <v>99.5</v>
      </c>
      <c r="G435" s="3">
        <v>100</v>
      </c>
      <c r="H435" t="s">
        <v>654</v>
      </c>
      <c r="I435" t="s">
        <v>47</v>
      </c>
      <c r="J435" t="s">
        <v>38</v>
      </c>
      <c r="P435" t="s">
        <v>454</v>
      </c>
      <c r="Q435" t="s">
        <v>37</v>
      </c>
      <c r="R435">
        <v>50</v>
      </c>
      <c r="S435" t="s">
        <v>35</v>
      </c>
      <c r="T435" t="s">
        <v>35</v>
      </c>
      <c r="U435" t="s">
        <v>34</v>
      </c>
    </row>
    <row r="436" spans="1:21">
      <c r="A436">
        <f t="shared" si="6"/>
        <v>2003</v>
      </c>
      <c r="B436" s="13">
        <v>37864</v>
      </c>
      <c r="C436" s="13" t="s">
        <v>37</v>
      </c>
      <c r="D436" s="13" t="s">
        <v>19</v>
      </c>
      <c r="E436" t="s">
        <v>653</v>
      </c>
      <c r="F436" s="3">
        <v>25</v>
      </c>
      <c r="G436" s="3">
        <v>100</v>
      </c>
      <c r="H436" t="s">
        <v>35</v>
      </c>
      <c r="I436" t="s">
        <v>35</v>
      </c>
      <c r="J436" t="s">
        <v>34</v>
      </c>
      <c r="P436" t="s">
        <v>80</v>
      </c>
      <c r="Q436" t="s">
        <v>37</v>
      </c>
      <c r="R436">
        <v>11.25</v>
      </c>
      <c r="S436" t="s">
        <v>35</v>
      </c>
      <c r="T436" t="s">
        <v>35</v>
      </c>
      <c r="U436" t="s">
        <v>34</v>
      </c>
    </row>
    <row r="437" spans="1:21">
      <c r="A437">
        <f t="shared" si="6"/>
        <v>2003</v>
      </c>
      <c r="B437" s="13">
        <v>37864</v>
      </c>
      <c r="C437" s="13" t="s">
        <v>37</v>
      </c>
      <c r="D437" s="13" t="s">
        <v>23</v>
      </c>
      <c r="F437" s="3">
        <v>69.25</v>
      </c>
      <c r="G437" s="3">
        <v>158.08999633789063</v>
      </c>
      <c r="H437" t="s">
        <v>35</v>
      </c>
      <c r="I437" t="s">
        <v>35</v>
      </c>
      <c r="J437" t="s">
        <v>34</v>
      </c>
      <c r="P437" t="s">
        <v>238</v>
      </c>
      <c r="Q437" t="s">
        <v>37</v>
      </c>
      <c r="R437">
        <v>64.659025192260742</v>
      </c>
      <c r="S437" t="s">
        <v>35</v>
      </c>
      <c r="T437" t="s">
        <v>35</v>
      </c>
      <c r="U437" t="s">
        <v>34</v>
      </c>
    </row>
    <row r="438" spans="1:21">
      <c r="A438">
        <f t="shared" si="6"/>
        <v>2003</v>
      </c>
      <c r="B438" s="13">
        <v>37864</v>
      </c>
      <c r="C438" s="13" t="s">
        <v>37</v>
      </c>
      <c r="D438" s="13" t="s">
        <v>16</v>
      </c>
      <c r="E438" t="s">
        <v>652</v>
      </c>
      <c r="F438" s="3">
        <v>47.5</v>
      </c>
      <c r="G438" s="3">
        <v>320</v>
      </c>
      <c r="H438" t="s">
        <v>50</v>
      </c>
      <c r="I438" t="s">
        <v>47</v>
      </c>
      <c r="J438" t="s">
        <v>38</v>
      </c>
      <c r="P438" t="s">
        <v>237</v>
      </c>
      <c r="Q438" t="s">
        <v>37</v>
      </c>
      <c r="R438">
        <v>22.75</v>
      </c>
      <c r="S438" t="s">
        <v>35</v>
      </c>
      <c r="T438" t="s">
        <v>35</v>
      </c>
      <c r="U438" t="s">
        <v>34</v>
      </c>
    </row>
    <row r="439" spans="1:21">
      <c r="A439">
        <f t="shared" si="6"/>
        <v>2003</v>
      </c>
      <c r="B439" s="13">
        <v>37864</v>
      </c>
      <c r="C439" s="13" t="s">
        <v>37</v>
      </c>
      <c r="D439" s="13" t="s">
        <v>16</v>
      </c>
      <c r="E439" t="s">
        <v>651</v>
      </c>
      <c r="F439" s="3">
        <v>16.5</v>
      </c>
      <c r="G439" s="3">
        <v>470</v>
      </c>
      <c r="H439" t="s">
        <v>35</v>
      </c>
      <c r="I439" t="s">
        <v>35</v>
      </c>
      <c r="J439" t="s">
        <v>34</v>
      </c>
      <c r="P439" t="s">
        <v>125</v>
      </c>
      <c r="Q439" t="s">
        <v>37</v>
      </c>
      <c r="R439">
        <v>63.75</v>
      </c>
      <c r="S439" t="s">
        <v>35</v>
      </c>
      <c r="T439" t="s">
        <v>35</v>
      </c>
      <c r="U439" t="s">
        <v>34</v>
      </c>
    </row>
    <row r="440" spans="1:21">
      <c r="A440">
        <f t="shared" si="6"/>
        <v>2003</v>
      </c>
      <c r="B440" s="13">
        <v>37864</v>
      </c>
      <c r="C440" s="13" t="s">
        <v>67</v>
      </c>
      <c r="D440" s="13" t="s">
        <v>25</v>
      </c>
      <c r="E440" t="s">
        <v>650</v>
      </c>
      <c r="F440" s="3">
        <v>45</v>
      </c>
      <c r="G440" s="3">
        <v>120</v>
      </c>
      <c r="H440" t="s">
        <v>35</v>
      </c>
      <c r="I440" t="s">
        <v>35</v>
      </c>
      <c r="J440" t="s">
        <v>34</v>
      </c>
      <c r="P440" t="s">
        <v>1307</v>
      </c>
      <c r="Q440" t="s">
        <v>1192</v>
      </c>
      <c r="R440">
        <v>62</v>
      </c>
      <c r="S440" t="s">
        <v>35</v>
      </c>
      <c r="T440" t="s">
        <v>35</v>
      </c>
      <c r="U440" t="s">
        <v>34</v>
      </c>
    </row>
    <row r="441" spans="1:21">
      <c r="A441">
        <f t="shared" si="6"/>
        <v>2003</v>
      </c>
      <c r="B441" s="13">
        <v>37864</v>
      </c>
      <c r="C441" s="13" t="s">
        <v>67</v>
      </c>
      <c r="D441" s="13" t="s">
        <v>25</v>
      </c>
      <c r="E441" t="s">
        <v>649</v>
      </c>
      <c r="F441" s="3">
        <v>34</v>
      </c>
      <c r="G441" s="3">
        <v>100</v>
      </c>
      <c r="H441" t="s">
        <v>35</v>
      </c>
      <c r="I441" t="s">
        <v>35</v>
      </c>
      <c r="J441" t="s">
        <v>34</v>
      </c>
      <c r="P441" t="s">
        <v>300</v>
      </c>
      <c r="Q441" t="s">
        <v>37</v>
      </c>
      <c r="R441">
        <v>50</v>
      </c>
      <c r="S441" t="s">
        <v>35</v>
      </c>
      <c r="T441" t="s">
        <v>35</v>
      </c>
      <c r="U441" t="s">
        <v>34</v>
      </c>
    </row>
    <row r="442" spans="1:21">
      <c r="A442">
        <f t="shared" si="6"/>
        <v>2003</v>
      </c>
      <c r="B442" s="13">
        <v>37894</v>
      </c>
      <c r="C442" s="13" t="s">
        <v>44</v>
      </c>
      <c r="D442" s="13" t="s">
        <v>18</v>
      </c>
      <c r="E442" t="s">
        <v>648</v>
      </c>
      <c r="F442" s="3">
        <v>101.25</v>
      </c>
      <c r="G442" s="3">
        <v>150</v>
      </c>
      <c r="H442" t="s">
        <v>35</v>
      </c>
      <c r="I442" t="s">
        <v>35</v>
      </c>
      <c r="J442" t="s">
        <v>34</v>
      </c>
      <c r="P442" t="s">
        <v>394</v>
      </c>
      <c r="Q442" t="s">
        <v>37</v>
      </c>
      <c r="R442">
        <v>93</v>
      </c>
      <c r="S442" t="s">
        <v>35</v>
      </c>
      <c r="T442" t="s">
        <v>35</v>
      </c>
      <c r="U442" t="s">
        <v>34</v>
      </c>
    </row>
    <row r="443" spans="1:21">
      <c r="A443">
        <f t="shared" si="6"/>
        <v>2003</v>
      </c>
      <c r="B443" s="13">
        <v>37894</v>
      </c>
      <c r="C443" s="13" t="s">
        <v>37</v>
      </c>
      <c r="D443" s="13" t="s">
        <v>11</v>
      </c>
      <c r="E443" t="s">
        <v>647</v>
      </c>
      <c r="F443" s="3">
        <v>40</v>
      </c>
      <c r="G443" s="3">
        <v>100</v>
      </c>
      <c r="H443" t="s">
        <v>35</v>
      </c>
      <c r="I443" t="s">
        <v>35</v>
      </c>
      <c r="J443" t="s">
        <v>34</v>
      </c>
      <c r="P443" t="s">
        <v>301</v>
      </c>
      <c r="Q443" t="s">
        <v>37</v>
      </c>
      <c r="R443">
        <v>31.478000640869141</v>
      </c>
      <c r="S443" t="s">
        <v>35</v>
      </c>
      <c r="T443" t="s">
        <v>35</v>
      </c>
      <c r="U443" t="s">
        <v>34</v>
      </c>
    </row>
    <row r="444" spans="1:21">
      <c r="A444">
        <f t="shared" si="6"/>
        <v>2003</v>
      </c>
      <c r="B444" s="13">
        <v>37894</v>
      </c>
      <c r="C444" s="13" t="s">
        <v>37</v>
      </c>
      <c r="D444" s="13" t="s">
        <v>18</v>
      </c>
      <c r="E444" t="s">
        <v>646</v>
      </c>
      <c r="F444" s="3">
        <v>83</v>
      </c>
      <c r="G444" s="3">
        <v>825</v>
      </c>
      <c r="H444" t="s">
        <v>35</v>
      </c>
      <c r="I444" t="s">
        <v>35</v>
      </c>
      <c r="J444" t="s">
        <v>34</v>
      </c>
      <c r="P444" t="s">
        <v>124</v>
      </c>
      <c r="Q444" t="s">
        <v>37</v>
      </c>
      <c r="R444">
        <v>23.83329963684082</v>
      </c>
      <c r="S444" t="s">
        <v>35</v>
      </c>
      <c r="T444" t="s">
        <v>35</v>
      </c>
      <c r="U444" t="s">
        <v>34</v>
      </c>
    </row>
    <row r="445" spans="1:21">
      <c r="A445">
        <f t="shared" si="6"/>
        <v>2003</v>
      </c>
      <c r="B445" s="13">
        <v>37894</v>
      </c>
      <c r="C445" s="13" t="s">
        <v>67</v>
      </c>
      <c r="D445" s="13" t="s">
        <v>12</v>
      </c>
      <c r="E445" t="s">
        <v>645</v>
      </c>
      <c r="F445" s="3">
        <v>56</v>
      </c>
      <c r="G445" s="3">
        <v>39.919998168945313</v>
      </c>
      <c r="H445" t="s">
        <v>35</v>
      </c>
      <c r="I445" t="s">
        <v>35</v>
      </c>
      <c r="J445" t="s">
        <v>34</v>
      </c>
      <c r="P445" t="s">
        <v>431</v>
      </c>
      <c r="Q445" t="s">
        <v>37</v>
      </c>
      <c r="R445">
        <v>30</v>
      </c>
      <c r="S445" t="s">
        <v>35</v>
      </c>
      <c r="T445" t="s">
        <v>35</v>
      </c>
      <c r="U445" t="s">
        <v>34</v>
      </c>
    </row>
    <row r="446" spans="1:21">
      <c r="A446">
        <f t="shared" si="6"/>
        <v>2003</v>
      </c>
      <c r="B446" s="13">
        <v>37925</v>
      </c>
      <c r="C446" s="13" t="s">
        <v>37</v>
      </c>
      <c r="D446" s="13" t="s">
        <v>23</v>
      </c>
      <c r="E446" t="s">
        <v>644</v>
      </c>
      <c r="F446" s="3">
        <v>67.5</v>
      </c>
      <c r="G446" s="3">
        <v>158.08999633789063</v>
      </c>
      <c r="H446" t="s">
        <v>35</v>
      </c>
      <c r="I446" t="s">
        <v>35</v>
      </c>
      <c r="J446" t="s">
        <v>34</v>
      </c>
      <c r="P446" t="s">
        <v>197</v>
      </c>
      <c r="Q446" t="s">
        <v>37</v>
      </c>
      <c r="R446">
        <v>36.988740285237633</v>
      </c>
      <c r="S446" t="s">
        <v>35</v>
      </c>
      <c r="T446" t="s">
        <v>35</v>
      </c>
      <c r="U446" t="s">
        <v>34</v>
      </c>
    </row>
    <row r="447" spans="1:21">
      <c r="A447">
        <f t="shared" si="6"/>
        <v>2003</v>
      </c>
      <c r="B447" s="13">
        <v>37925</v>
      </c>
      <c r="C447" s="13" t="s">
        <v>67</v>
      </c>
      <c r="D447" s="13" t="s">
        <v>20</v>
      </c>
      <c r="E447" t="s">
        <v>643</v>
      </c>
      <c r="F447" s="3">
        <v>22.5</v>
      </c>
      <c r="G447" s="3">
        <v>95</v>
      </c>
      <c r="H447" t="s">
        <v>35</v>
      </c>
      <c r="I447" t="s">
        <v>35</v>
      </c>
      <c r="J447" t="s">
        <v>34</v>
      </c>
      <c r="P447" t="s">
        <v>247</v>
      </c>
      <c r="Q447" t="s">
        <v>37</v>
      </c>
      <c r="R447">
        <v>20.25</v>
      </c>
      <c r="S447" t="s">
        <v>35</v>
      </c>
      <c r="T447" t="s">
        <v>35</v>
      </c>
      <c r="U447" t="s">
        <v>34</v>
      </c>
    </row>
    <row r="448" spans="1:21">
      <c r="A448">
        <f t="shared" si="6"/>
        <v>2003</v>
      </c>
      <c r="B448" s="13">
        <v>37955</v>
      </c>
      <c r="C448" s="13" t="s">
        <v>37</v>
      </c>
      <c r="D448" s="13" t="s">
        <v>16</v>
      </c>
      <c r="E448" t="s">
        <v>642</v>
      </c>
      <c r="F448" s="3">
        <v>97</v>
      </c>
      <c r="G448" s="3">
        <v>400</v>
      </c>
      <c r="H448" t="s">
        <v>35</v>
      </c>
      <c r="I448" t="s">
        <v>35</v>
      </c>
      <c r="J448" t="s">
        <v>34</v>
      </c>
      <c r="P448" t="s">
        <v>246</v>
      </c>
      <c r="Q448" t="s">
        <v>37</v>
      </c>
      <c r="R448">
        <v>0.58923780918121338</v>
      </c>
      <c r="S448" t="s">
        <v>35</v>
      </c>
      <c r="T448" t="s">
        <v>35</v>
      </c>
      <c r="U448" t="s">
        <v>34</v>
      </c>
    </row>
    <row r="449" spans="1:21">
      <c r="A449">
        <f t="shared" si="6"/>
        <v>2003</v>
      </c>
      <c r="B449" s="13">
        <v>37955</v>
      </c>
      <c r="C449" s="13" t="s">
        <v>37</v>
      </c>
      <c r="D449" s="13" t="s">
        <v>16</v>
      </c>
      <c r="E449" t="s">
        <v>641</v>
      </c>
      <c r="F449" s="3">
        <v>79.5</v>
      </c>
      <c r="G449" s="3">
        <v>350</v>
      </c>
      <c r="H449" t="s">
        <v>35</v>
      </c>
      <c r="I449" t="s">
        <v>35</v>
      </c>
      <c r="J449" t="s">
        <v>34</v>
      </c>
      <c r="P449" t="s">
        <v>1163</v>
      </c>
      <c r="Q449" t="s">
        <v>37</v>
      </c>
      <c r="R449">
        <v>26.875</v>
      </c>
      <c r="S449" t="s">
        <v>35</v>
      </c>
      <c r="T449" t="s">
        <v>35</v>
      </c>
      <c r="U449" t="s">
        <v>34</v>
      </c>
    </row>
    <row r="450" spans="1:21">
      <c r="A450">
        <f t="shared" si="6"/>
        <v>2003</v>
      </c>
      <c r="B450" s="13">
        <v>37986</v>
      </c>
      <c r="C450" s="13" t="s">
        <v>44</v>
      </c>
      <c r="D450" s="13" t="s">
        <v>25</v>
      </c>
      <c r="E450" t="s">
        <v>639</v>
      </c>
      <c r="F450" s="3">
        <v>94.5</v>
      </c>
      <c r="G450" s="3">
        <v>223</v>
      </c>
      <c r="H450" t="s">
        <v>35</v>
      </c>
      <c r="I450" t="s">
        <v>35</v>
      </c>
      <c r="J450" t="s">
        <v>34</v>
      </c>
      <c r="P450" t="s">
        <v>202</v>
      </c>
      <c r="Q450" t="s">
        <v>37</v>
      </c>
      <c r="R450">
        <v>46.263412475585938</v>
      </c>
      <c r="S450" t="s">
        <v>35</v>
      </c>
      <c r="T450" t="s">
        <v>35</v>
      </c>
      <c r="U450" t="s">
        <v>34</v>
      </c>
    </row>
    <row r="451" spans="1:21">
      <c r="A451">
        <f t="shared" ref="A451:A514" si="7">YEAR(B451)</f>
        <v>2003</v>
      </c>
      <c r="B451" s="13">
        <v>37986</v>
      </c>
      <c r="C451" s="13" t="s">
        <v>37</v>
      </c>
      <c r="D451" s="13" t="s">
        <v>25</v>
      </c>
      <c r="E451" t="s">
        <v>640</v>
      </c>
      <c r="F451" s="3">
        <v>37</v>
      </c>
      <c r="G451" s="3">
        <v>121</v>
      </c>
      <c r="H451" t="s">
        <v>35</v>
      </c>
      <c r="I451" t="s">
        <v>35</v>
      </c>
      <c r="J451" t="s">
        <v>34</v>
      </c>
      <c r="P451" t="s">
        <v>1190</v>
      </c>
      <c r="Q451" t="s">
        <v>1192</v>
      </c>
      <c r="R451">
        <v>11.370749950408936</v>
      </c>
      <c r="S451" t="s">
        <v>35</v>
      </c>
      <c r="T451" t="s">
        <v>35</v>
      </c>
      <c r="U451" t="s">
        <v>34</v>
      </c>
    </row>
    <row r="452" spans="1:21">
      <c r="A452">
        <f t="shared" si="7"/>
        <v>2003</v>
      </c>
      <c r="B452" s="13">
        <v>37986</v>
      </c>
      <c r="C452" s="13" t="s">
        <v>37</v>
      </c>
      <c r="D452" s="13" t="s">
        <v>25</v>
      </c>
      <c r="E452" t="s">
        <v>639</v>
      </c>
      <c r="F452" s="3">
        <v>46</v>
      </c>
      <c r="G452" s="3">
        <v>450</v>
      </c>
      <c r="H452" t="s">
        <v>35</v>
      </c>
      <c r="I452" t="s">
        <v>35</v>
      </c>
      <c r="J452" t="s">
        <v>34</v>
      </c>
      <c r="P452" t="s">
        <v>1210</v>
      </c>
      <c r="Q452" t="s">
        <v>1192</v>
      </c>
      <c r="R452">
        <v>35.671249389648438</v>
      </c>
      <c r="S452" t="s">
        <v>35</v>
      </c>
      <c r="T452" t="s">
        <v>35</v>
      </c>
      <c r="U452" t="s">
        <v>34</v>
      </c>
    </row>
    <row r="453" spans="1:21">
      <c r="A453">
        <f t="shared" si="7"/>
        <v>2003</v>
      </c>
      <c r="B453" s="13">
        <v>37986</v>
      </c>
      <c r="C453" s="13" t="s">
        <v>37</v>
      </c>
      <c r="D453" s="13" t="s">
        <v>15</v>
      </c>
      <c r="E453" t="s">
        <v>638</v>
      </c>
      <c r="F453" s="3">
        <v>61</v>
      </c>
      <c r="G453" s="3">
        <v>100</v>
      </c>
      <c r="H453" t="s">
        <v>35</v>
      </c>
      <c r="I453" t="s">
        <v>35</v>
      </c>
      <c r="J453" t="s">
        <v>34</v>
      </c>
      <c r="P453" t="s">
        <v>1164</v>
      </c>
      <c r="Q453" t="s">
        <v>37</v>
      </c>
      <c r="R453">
        <v>53.924999237060547</v>
      </c>
      <c r="S453" t="s">
        <v>35</v>
      </c>
      <c r="T453" t="s">
        <v>35</v>
      </c>
      <c r="U453" t="s">
        <v>34</v>
      </c>
    </row>
    <row r="454" spans="1:21">
      <c r="A454">
        <f t="shared" si="7"/>
        <v>2003</v>
      </c>
      <c r="B454" s="13">
        <v>37986</v>
      </c>
      <c r="C454" s="13" t="s">
        <v>67</v>
      </c>
      <c r="D454" s="13" t="s">
        <v>25</v>
      </c>
      <c r="E454" t="s">
        <v>637</v>
      </c>
      <c r="F454" s="3">
        <v>61</v>
      </c>
      <c r="G454" s="3">
        <v>300</v>
      </c>
      <c r="H454" t="s">
        <v>35</v>
      </c>
      <c r="I454" t="s">
        <v>35</v>
      </c>
      <c r="J454" t="s">
        <v>34</v>
      </c>
      <c r="P454" t="s">
        <v>171</v>
      </c>
      <c r="Q454" t="s">
        <v>37</v>
      </c>
      <c r="R454">
        <v>55</v>
      </c>
      <c r="S454" t="s">
        <v>35</v>
      </c>
      <c r="T454" t="s">
        <v>35</v>
      </c>
      <c r="U454" t="s">
        <v>34</v>
      </c>
    </row>
    <row r="455" spans="1:21">
      <c r="A455">
        <f t="shared" si="7"/>
        <v>2004</v>
      </c>
      <c r="B455" s="13">
        <v>38017</v>
      </c>
      <c r="C455" s="13" t="s">
        <v>37</v>
      </c>
      <c r="D455" s="13" t="s">
        <v>16</v>
      </c>
      <c r="E455" t="s">
        <v>636</v>
      </c>
      <c r="F455" s="3">
        <v>57.2</v>
      </c>
      <c r="G455" s="3">
        <v>1251.4599914550781</v>
      </c>
      <c r="H455" t="s">
        <v>35</v>
      </c>
      <c r="I455" t="s">
        <v>35</v>
      </c>
      <c r="J455" t="s">
        <v>34</v>
      </c>
      <c r="P455" t="s">
        <v>1184</v>
      </c>
      <c r="Q455" t="s">
        <v>37</v>
      </c>
      <c r="R455">
        <v>46</v>
      </c>
      <c r="S455" t="s">
        <v>35</v>
      </c>
      <c r="T455" t="s">
        <v>35</v>
      </c>
      <c r="U455" t="s">
        <v>34</v>
      </c>
    </row>
    <row r="456" spans="1:21">
      <c r="A456">
        <f t="shared" si="7"/>
        <v>2004</v>
      </c>
      <c r="B456" s="13">
        <v>38017</v>
      </c>
      <c r="C456" s="13" t="s">
        <v>37</v>
      </c>
      <c r="D456" s="13" t="s">
        <v>18</v>
      </c>
      <c r="E456" t="s">
        <v>635</v>
      </c>
      <c r="F456" s="3">
        <v>95.800003051757813</v>
      </c>
      <c r="G456" s="3">
        <v>500</v>
      </c>
      <c r="H456" t="s">
        <v>83</v>
      </c>
      <c r="I456" t="s">
        <v>39</v>
      </c>
      <c r="J456" t="s">
        <v>34</v>
      </c>
      <c r="P456" t="s">
        <v>106</v>
      </c>
      <c r="Q456" t="s">
        <v>37</v>
      </c>
      <c r="R456">
        <v>13.5</v>
      </c>
      <c r="S456" t="s">
        <v>35</v>
      </c>
      <c r="T456" t="s">
        <v>35</v>
      </c>
      <c r="U456" t="s">
        <v>34</v>
      </c>
    </row>
    <row r="457" spans="1:21">
      <c r="A457">
        <f t="shared" si="7"/>
        <v>2004</v>
      </c>
      <c r="B457" s="13">
        <v>38046</v>
      </c>
      <c r="C457" s="13" t="s">
        <v>37</v>
      </c>
      <c r="D457" s="13" t="s">
        <v>10</v>
      </c>
      <c r="E457" t="s">
        <v>634</v>
      </c>
      <c r="F457" s="3">
        <v>60</v>
      </c>
      <c r="G457" s="3">
        <v>244.91999816894531</v>
      </c>
      <c r="H457" t="s">
        <v>35</v>
      </c>
      <c r="I457" t="s">
        <v>35</v>
      </c>
      <c r="J457" t="s">
        <v>34</v>
      </c>
      <c r="P457" t="s">
        <v>70</v>
      </c>
      <c r="Q457" t="s">
        <v>37</v>
      </c>
      <c r="R457">
        <v>8.3000001907348633</v>
      </c>
      <c r="S457" t="s">
        <v>35</v>
      </c>
      <c r="T457" t="s">
        <v>35</v>
      </c>
      <c r="U457" t="s">
        <v>34</v>
      </c>
    </row>
    <row r="458" spans="1:21">
      <c r="A458">
        <f t="shared" si="7"/>
        <v>2004</v>
      </c>
      <c r="B458" s="13">
        <v>38077</v>
      </c>
      <c r="C458" s="13" t="s">
        <v>37</v>
      </c>
      <c r="D458" s="13" t="s">
        <v>11</v>
      </c>
      <c r="E458" t="s">
        <v>633</v>
      </c>
      <c r="F458" s="3">
        <v>26</v>
      </c>
      <c r="G458" s="3">
        <v>157</v>
      </c>
      <c r="H458" t="s">
        <v>35</v>
      </c>
      <c r="I458" t="s">
        <v>35</v>
      </c>
      <c r="J458" t="s">
        <v>34</v>
      </c>
      <c r="P458" t="s">
        <v>111</v>
      </c>
      <c r="Q458" t="s">
        <v>37</v>
      </c>
      <c r="R458">
        <v>11.5</v>
      </c>
      <c r="S458" t="s">
        <v>35</v>
      </c>
      <c r="T458" t="s">
        <v>35</v>
      </c>
      <c r="U458" t="s">
        <v>34</v>
      </c>
    </row>
    <row r="459" spans="1:21">
      <c r="A459">
        <f t="shared" si="7"/>
        <v>2004</v>
      </c>
      <c r="B459" s="13">
        <v>38077</v>
      </c>
      <c r="C459" s="13" t="s">
        <v>37</v>
      </c>
      <c r="D459" s="13" t="s">
        <v>25</v>
      </c>
      <c r="E459" t="s">
        <v>632</v>
      </c>
      <c r="F459" s="3">
        <v>53</v>
      </c>
      <c r="G459" s="3">
        <v>230</v>
      </c>
      <c r="H459" t="s">
        <v>35</v>
      </c>
      <c r="I459" t="s">
        <v>35</v>
      </c>
      <c r="J459" t="s">
        <v>34</v>
      </c>
      <c r="P459" t="s">
        <v>359</v>
      </c>
      <c r="Q459" t="s">
        <v>37</v>
      </c>
      <c r="R459">
        <v>35.5</v>
      </c>
      <c r="S459" t="s">
        <v>35</v>
      </c>
      <c r="T459" t="s">
        <v>35</v>
      </c>
      <c r="U459" t="s">
        <v>34</v>
      </c>
    </row>
    <row r="460" spans="1:21">
      <c r="A460">
        <f t="shared" si="7"/>
        <v>2004</v>
      </c>
      <c r="B460" s="13">
        <v>38077</v>
      </c>
      <c r="C460" s="13" t="s">
        <v>37</v>
      </c>
      <c r="D460" s="13" t="s">
        <v>25</v>
      </c>
      <c r="E460" t="s">
        <v>631</v>
      </c>
      <c r="F460" s="3">
        <v>68</v>
      </c>
      <c r="G460" s="3">
        <v>140</v>
      </c>
      <c r="H460" t="s">
        <v>35</v>
      </c>
      <c r="I460" t="s">
        <v>35</v>
      </c>
      <c r="J460" t="s">
        <v>34</v>
      </c>
      <c r="P460" t="s">
        <v>406</v>
      </c>
      <c r="Q460" t="s">
        <v>37</v>
      </c>
      <c r="R460">
        <v>70.5</v>
      </c>
      <c r="S460" t="s">
        <v>35</v>
      </c>
      <c r="T460" t="s">
        <v>35</v>
      </c>
      <c r="U460" t="s">
        <v>34</v>
      </c>
    </row>
    <row r="461" spans="1:21">
      <c r="A461">
        <f t="shared" si="7"/>
        <v>2004</v>
      </c>
      <c r="B461" s="13">
        <v>38077</v>
      </c>
      <c r="C461" s="13" t="s">
        <v>37</v>
      </c>
      <c r="D461" s="13" t="s">
        <v>25</v>
      </c>
      <c r="E461" t="s">
        <v>630</v>
      </c>
      <c r="F461" s="3">
        <v>53</v>
      </c>
      <c r="G461" s="3">
        <v>100</v>
      </c>
      <c r="H461" t="s">
        <v>35</v>
      </c>
      <c r="I461" t="s">
        <v>35</v>
      </c>
      <c r="J461" t="s">
        <v>34</v>
      </c>
      <c r="P461" t="s">
        <v>322</v>
      </c>
      <c r="Q461" t="s">
        <v>37</v>
      </c>
      <c r="R461">
        <v>82.5</v>
      </c>
      <c r="S461" t="s">
        <v>35</v>
      </c>
      <c r="T461" t="s">
        <v>35</v>
      </c>
      <c r="U461" t="s">
        <v>34</v>
      </c>
    </row>
    <row r="462" spans="1:21">
      <c r="A462">
        <f t="shared" si="7"/>
        <v>2004</v>
      </c>
      <c r="B462" s="13">
        <v>38107</v>
      </c>
      <c r="C462" s="13" t="s">
        <v>37</v>
      </c>
      <c r="D462" s="13" t="s">
        <v>12</v>
      </c>
      <c r="E462" t="s">
        <v>629</v>
      </c>
      <c r="F462" s="3">
        <v>62</v>
      </c>
      <c r="G462" s="3">
        <v>80.300003051757813</v>
      </c>
      <c r="H462" t="s">
        <v>35</v>
      </c>
      <c r="I462" t="s">
        <v>35</v>
      </c>
      <c r="J462" t="s">
        <v>34</v>
      </c>
      <c r="P462" t="s">
        <v>208</v>
      </c>
      <c r="Q462" t="s">
        <v>37</v>
      </c>
      <c r="R462">
        <v>55.75</v>
      </c>
      <c r="S462" t="s">
        <v>35</v>
      </c>
      <c r="T462" t="s">
        <v>35</v>
      </c>
      <c r="U462" t="s">
        <v>34</v>
      </c>
    </row>
    <row r="463" spans="1:21">
      <c r="A463">
        <f t="shared" si="7"/>
        <v>2004</v>
      </c>
      <c r="B463" s="13">
        <v>38107</v>
      </c>
      <c r="C463" s="13" t="s">
        <v>67</v>
      </c>
      <c r="D463" s="13" t="s">
        <v>14</v>
      </c>
      <c r="E463" t="s">
        <v>628</v>
      </c>
      <c r="F463" s="3">
        <v>90</v>
      </c>
      <c r="G463" s="3">
        <v>175</v>
      </c>
      <c r="H463" t="s">
        <v>35</v>
      </c>
      <c r="I463" t="s">
        <v>35</v>
      </c>
      <c r="J463" t="s">
        <v>34</v>
      </c>
      <c r="P463" t="s">
        <v>217</v>
      </c>
      <c r="Q463" t="s">
        <v>37</v>
      </c>
      <c r="R463">
        <v>51</v>
      </c>
      <c r="S463" t="s">
        <v>35</v>
      </c>
      <c r="T463" t="s">
        <v>35</v>
      </c>
      <c r="U463" t="s">
        <v>34</v>
      </c>
    </row>
    <row r="464" spans="1:21">
      <c r="A464">
        <f t="shared" si="7"/>
        <v>2004</v>
      </c>
      <c r="B464" s="13">
        <v>38138</v>
      </c>
      <c r="C464" s="13" t="s">
        <v>44</v>
      </c>
      <c r="D464" s="13" t="s">
        <v>24</v>
      </c>
      <c r="E464" t="s">
        <v>627</v>
      </c>
      <c r="F464" s="3">
        <v>58</v>
      </c>
      <c r="G464" s="3">
        <v>161.77000427246094</v>
      </c>
      <c r="H464" t="s">
        <v>35</v>
      </c>
      <c r="I464" t="s">
        <v>35</v>
      </c>
      <c r="J464" t="s">
        <v>34</v>
      </c>
      <c r="P464" t="s">
        <v>205</v>
      </c>
      <c r="Q464" t="s">
        <v>37</v>
      </c>
      <c r="R464">
        <v>21.633066177368164</v>
      </c>
      <c r="S464" t="s">
        <v>35</v>
      </c>
      <c r="T464" t="s">
        <v>35</v>
      </c>
      <c r="U464" t="s">
        <v>34</v>
      </c>
    </row>
    <row r="465" spans="1:21">
      <c r="A465">
        <f t="shared" si="7"/>
        <v>2004</v>
      </c>
      <c r="B465" s="13">
        <v>38138</v>
      </c>
      <c r="C465" s="13" t="s">
        <v>37</v>
      </c>
      <c r="D465" s="13" t="s">
        <v>26</v>
      </c>
      <c r="E465" t="s">
        <v>626</v>
      </c>
      <c r="F465" s="3">
        <v>50</v>
      </c>
      <c r="G465" s="3">
        <v>250</v>
      </c>
      <c r="H465" t="s">
        <v>35</v>
      </c>
      <c r="I465" t="s">
        <v>35</v>
      </c>
      <c r="J465" t="s">
        <v>34</v>
      </c>
      <c r="P465" t="s">
        <v>261</v>
      </c>
      <c r="Q465" t="s">
        <v>37</v>
      </c>
      <c r="R465">
        <v>15.5</v>
      </c>
      <c r="S465" t="s">
        <v>35</v>
      </c>
      <c r="T465" t="s">
        <v>35</v>
      </c>
      <c r="U465" t="s">
        <v>34</v>
      </c>
    </row>
    <row r="466" spans="1:21">
      <c r="A466">
        <f t="shared" si="7"/>
        <v>2004</v>
      </c>
      <c r="B466" s="13">
        <v>38168</v>
      </c>
      <c r="C466" s="13" t="s">
        <v>37</v>
      </c>
      <c r="D466" s="13" t="s">
        <v>25</v>
      </c>
      <c r="E466" t="s">
        <v>625</v>
      </c>
      <c r="F466" s="3">
        <v>79</v>
      </c>
      <c r="G466" s="3">
        <v>135</v>
      </c>
      <c r="H466" t="s">
        <v>35</v>
      </c>
      <c r="I466" t="s">
        <v>35</v>
      </c>
      <c r="J466" t="s">
        <v>34</v>
      </c>
      <c r="P466" t="s">
        <v>1183</v>
      </c>
      <c r="Q466" t="s">
        <v>37</v>
      </c>
      <c r="R466">
        <v>11.375</v>
      </c>
      <c r="S466" t="s">
        <v>35</v>
      </c>
      <c r="T466" t="s">
        <v>35</v>
      </c>
      <c r="U466" t="s">
        <v>34</v>
      </c>
    </row>
    <row r="467" spans="1:21">
      <c r="A467">
        <f t="shared" si="7"/>
        <v>2004</v>
      </c>
      <c r="B467" s="13">
        <v>38168</v>
      </c>
      <c r="C467" s="13" t="s">
        <v>37</v>
      </c>
      <c r="D467" s="13" t="s">
        <v>25</v>
      </c>
      <c r="E467" t="s">
        <v>624</v>
      </c>
      <c r="F467" s="3">
        <v>47</v>
      </c>
      <c r="G467" s="3">
        <v>100</v>
      </c>
      <c r="H467" t="s">
        <v>35</v>
      </c>
      <c r="I467" t="s">
        <v>35</v>
      </c>
      <c r="J467" t="s">
        <v>34</v>
      </c>
      <c r="P467" t="s">
        <v>236</v>
      </c>
      <c r="Q467" t="s">
        <v>37</v>
      </c>
      <c r="R467">
        <v>60.565643310546875</v>
      </c>
      <c r="S467" t="s">
        <v>35</v>
      </c>
      <c r="T467" t="s">
        <v>35</v>
      </c>
      <c r="U467" t="s">
        <v>34</v>
      </c>
    </row>
    <row r="468" spans="1:21">
      <c r="A468">
        <f t="shared" si="7"/>
        <v>2004</v>
      </c>
      <c r="B468" s="13">
        <v>38168</v>
      </c>
      <c r="C468" s="13" t="s">
        <v>37</v>
      </c>
      <c r="D468" s="13" t="s">
        <v>23</v>
      </c>
      <c r="E468" t="s">
        <v>622</v>
      </c>
      <c r="F468" s="3">
        <v>44.375</v>
      </c>
      <c r="G468" s="3">
        <v>333.21000671386719</v>
      </c>
      <c r="H468" t="s">
        <v>35</v>
      </c>
      <c r="I468" t="s">
        <v>35</v>
      </c>
      <c r="J468" t="s">
        <v>34</v>
      </c>
      <c r="P468" t="s">
        <v>419</v>
      </c>
      <c r="Q468" t="s">
        <v>37</v>
      </c>
      <c r="R468">
        <v>50</v>
      </c>
      <c r="S468" t="s">
        <v>35</v>
      </c>
      <c r="T468" t="s">
        <v>35</v>
      </c>
      <c r="U468" t="s">
        <v>34</v>
      </c>
    </row>
    <row r="469" spans="1:21">
      <c r="A469">
        <f t="shared" si="7"/>
        <v>2004</v>
      </c>
      <c r="B469" s="13">
        <v>38168</v>
      </c>
      <c r="C469" s="13" t="s">
        <v>37</v>
      </c>
      <c r="D469" s="13" t="s">
        <v>23</v>
      </c>
      <c r="E469" t="s">
        <v>623</v>
      </c>
      <c r="F469" s="3">
        <v>42.833333333333336</v>
      </c>
      <c r="G469" s="3">
        <v>270.21999359130859</v>
      </c>
      <c r="H469" t="s">
        <v>35</v>
      </c>
      <c r="I469" t="s">
        <v>35</v>
      </c>
      <c r="J469" t="s">
        <v>34</v>
      </c>
      <c r="P469" t="s">
        <v>418</v>
      </c>
      <c r="Q469" t="s">
        <v>37</v>
      </c>
      <c r="R469">
        <v>56.5</v>
      </c>
      <c r="S469" t="s">
        <v>35</v>
      </c>
      <c r="T469" t="s">
        <v>35</v>
      </c>
      <c r="U469" t="s">
        <v>34</v>
      </c>
    </row>
    <row r="470" spans="1:21">
      <c r="A470">
        <f t="shared" si="7"/>
        <v>2004</v>
      </c>
      <c r="B470" s="13">
        <v>38168</v>
      </c>
      <c r="C470" s="13" t="s">
        <v>67</v>
      </c>
      <c r="D470" s="13" t="s">
        <v>23</v>
      </c>
      <c r="E470" t="s">
        <v>622</v>
      </c>
      <c r="F470" s="3">
        <v>8</v>
      </c>
      <c r="G470" s="3">
        <v>193</v>
      </c>
      <c r="H470" t="s">
        <v>35</v>
      </c>
      <c r="I470" t="s">
        <v>35</v>
      </c>
      <c r="J470" t="s">
        <v>34</v>
      </c>
      <c r="P470" t="s">
        <v>164</v>
      </c>
      <c r="Q470" t="s">
        <v>37</v>
      </c>
      <c r="R470">
        <v>27.5</v>
      </c>
      <c r="S470" t="s">
        <v>35</v>
      </c>
      <c r="T470" t="s">
        <v>35</v>
      </c>
      <c r="U470" t="s">
        <v>34</v>
      </c>
    </row>
    <row r="471" spans="1:21">
      <c r="A471">
        <f t="shared" si="7"/>
        <v>2004</v>
      </c>
      <c r="B471" s="13">
        <v>38199</v>
      </c>
      <c r="C471" s="13" t="s">
        <v>37</v>
      </c>
      <c r="D471" s="13" t="s">
        <v>25</v>
      </c>
      <c r="E471" t="s">
        <v>621</v>
      </c>
      <c r="F471" s="3">
        <v>62</v>
      </c>
      <c r="G471" s="3">
        <v>275</v>
      </c>
      <c r="H471" t="s">
        <v>35</v>
      </c>
      <c r="I471" t="s">
        <v>35</v>
      </c>
      <c r="J471" t="s">
        <v>34</v>
      </c>
      <c r="P471" t="s">
        <v>71</v>
      </c>
      <c r="Q471" t="s">
        <v>37</v>
      </c>
      <c r="R471">
        <v>0.40000000596046448</v>
      </c>
      <c r="S471" t="s">
        <v>35</v>
      </c>
      <c r="T471" t="s">
        <v>35</v>
      </c>
      <c r="U471" t="s">
        <v>34</v>
      </c>
    </row>
    <row r="472" spans="1:21">
      <c r="A472">
        <f t="shared" si="7"/>
        <v>2004</v>
      </c>
      <c r="B472" s="13">
        <v>38260</v>
      </c>
      <c r="C472" s="13" t="s">
        <v>44</v>
      </c>
      <c r="D472" s="13" t="s">
        <v>20</v>
      </c>
      <c r="E472" t="s">
        <v>620</v>
      </c>
      <c r="F472" s="3">
        <v>100</v>
      </c>
      <c r="G472" s="3">
        <v>188.58000183105469</v>
      </c>
      <c r="H472" t="s">
        <v>35</v>
      </c>
      <c r="I472" t="s">
        <v>35</v>
      </c>
      <c r="J472" t="s">
        <v>34</v>
      </c>
      <c r="P472" t="s">
        <v>90</v>
      </c>
      <c r="Q472" t="s">
        <v>1192</v>
      </c>
      <c r="R472">
        <v>23.332643304552352</v>
      </c>
      <c r="S472" t="s">
        <v>35</v>
      </c>
      <c r="T472" t="s">
        <v>35</v>
      </c>
      <c r="U472" t="s">
        <v>34</v>
      </c>
    </row>
    <row r="473" spans="1:21">
      <c r="A473">
        <f t="shared" si="7"/>
        <v>2004</v>
      </c>
      <c r="B473" s="13">
        <v>38260</v>
      </c>
      <c r="C473" s="13" t="s">
        <v>44</v>
      </c>
      <c r="D473" s="13" t="s">
        <v>17</v>
      </c>
      <c r="E473" t="s">
        <v>619</v>
      </c>
      <c r="F473" s="3">
        <v>107.31199645996094</v>
      </c>
      <c r="G473" s="3">
        <v>458.04998779296875</v>
      </c>
      <c r="H473" t="s">
        <v>35</v>
      </c>
      <c r="I473" t="s">
        <v>35</v>
      </c>
      <c r="J473" t="s">
        <v>34</v>
      </c>
      <c r="P473" t="s">
        <v>265</v>
      </c>
      <c r="Q473" t="s">
        <v>37</v>
      </c>
      <c r="R473">
        <v>22</v>
      </c>
      <c r="S473" t="s">
        <v>35</v>
      </c>
      <c r="T473" t="s">
        <v>35</v>
      </c>
      <c r="U473" t="s">
        <v>34</v>
      </c>
    </row>
    <row r="474" spans="1:21">
      <c r="A474">
        <f t="shared" si="7"/>
        <v>2004</v>
      </c>
      <c r="B474" s="13">
        <v>38260</v>
      </c>
      <c r="C474" s="13" t="s">
        <v>37</v>
      </c>
      <c r="D474" s="13" t="s">
        <v>9</v>
      </c>
      <c r="E474" t="s">
        <v>618</v>
      </c>
      <c r="F474" s="3">
        <v>39.5</v>
      </c>
      <c r="G474" s="3">
        <v>175</v>
      </c>
      <c r="H474" t="s">
        <v>35</v>
      </c>
      <c r="I474" t="s">
        <v>35</v>
      </c>
      <c r="J474" t="s">
        <v>34</v>
      </c>
      <c r="P474" t="s">
        <v>436</v>
      </c>
      <c r="Q474" t="s">
        <v>37</v>
      </c>
      <c r="R474">
        <v>37.270000457763672</v>
      </c>
      <c r="S474" t="s">
        <v>35</v>
      </c>
      <c r="T474" t="s">
        <v>35</v>
      </c>
      <c r="U474" t="s">
        <v>34</v>
      </c>
    </row>
    <row r="475" spans="1:21">
      <c r="A475">
        <f t="shared" si="7"/>
        <v>2004</v>
      </c>
      <c r="B475" s="13">
        <v>38291</v>
      </c>
      <c r="C475" s="13" t="s">
        <v>37</v>
      </c>
      <c r="D475" s="13" t="s">
        <v>11</v>
      </c>
      <c r="E475" t="s">
        <v>617</v>
      </c>
      <c r="F475" s="3">
        <v>44.25</v>
      </c>
      <c r="G475" s="3">
        <v>118.30000305175781</v>
      </c>
      <c r="H475" t="s">
        <v>35</v>
      </c>
      <c r="I475" t="s">
        <v>35</v>
      </c>
      <c r="J475" t="s">
        <v>34</v>
      </c>
      <c r="P475" t="s">
        <v>1218</v>
      </c>
      <c r="Q475" t="s">
        <v>1192</v>
      </c>
      <c r="R475">
        <v>6.75</v>
      </c>
      <c r="S475" t="s">
        <v>35</v>
      </c>
      <c r="T475" t="s">
        <v>35</v>
      </c>
      <c r="U475" t="s">
        <v>34</v>
      </c>
    </row>
    <row r="476" spans="1:21">
      <c r="A476">
        <f t="shared" si="7"/>
        <v>2004</v>
      </c>
      <c r="B476" s="13">
        <v>38321</v>
      </c>
      <c r="C476" s="13" t="s">
        <v>44</v>
      </c>
      <c r="D476" s="13" t="s">
        <v>13</v>
      </c>
      <c r="E476" t="s">
        <v>616</v>
      </c>
      <c r="F476" s="3">
        <v>90.5</v>
      </c>
      <c r="G476" s="3">
        <v>1200</v>
      </c>
      <c r="H476" t="s">
        <v>35</v>
      </c>
      <c r="I476" t="s">
        <v>35</v>
      </c>
      <c r="J476" t="s">
        <v>34</v>
      </c>
      <c r="P476" t="s">
        <v>1254</v>
      </c>
      <c r="Q476" t="s">
        <v>1192</v>
      </c>
      <c r="R476">
        <v>83</v>
      </c>
      <c r="S476" t="s">
        <v>35</v>
      </c>
      <c r="T476" t="s">
        <v>35</v>
      </c>
      <c r="U476" t="s">
        <v>34</v>
      </c>
    </row>
    <row r="477" spans="1:21">
      <c r="A477">
        <f t="shared" si="7"/>
        <v>2004</v>
      </c>
      <c r="B477" s="13">
        <v>38321</v>
      </c>
      <c r="C477" s="13" t="s">
        <v>44</v>
      </c>
      <c r="D477" s="13" t="s">
        <v>13</v>
      </c>
      <c r="E477" t="s">
        <v>615</v>
      </c>
      <c r="F477" s="3">
        <v>101.5</v>
      </c>
      <c r="G477" s="3">
        <v>425</v>
      </c>
      <c r="H477" t="s">
        <v>35</v>
      </c>
      <c r="I477" t="s">
        <v>35</v>
      </c>
      <c r="J477" t="s">
        <v>34</v>
      </c>
      <c r="P477" t="s">
        <v>449</v>
      </c>
      <c r="Q477" t="s">
        <v>37</v>
      </c>
      <c r="R477">
        <v>8</v>
      </c>
      <c r="S477" t="s">
        <v>35</v>
      </c>
      <c r="T477" t="s">
        <v>35</v>
      </c>
      <c r="U477" t="s">
        <v>34</v>
      </c>
    </row>
    <row r="478" spans="1:21">
      <c r="A478">
        <f t="shared" si="7"/>
        <v>2004</v>
      </c>
      <c r="B478" s="13">
        <v>38321</v>
      </c>
      <c r="C478" s="13" t="s">
        <v>67</v>
      </c>
      <c r="D478" s="13" t="s">
        <v>16</v>
      </c>
      <c r="E478" t="s">
        <v>614</v>
      </c>
      <c r="F478" s="3">
        <v>48</v>
      </c>
      <c r="G478" s="3">
        <v>183</v>
      </c>
      <c r="H478" t="s">
        <v>613</v>
      </c>
      <c r="I478" t="s">
        <v>147</v>
      </c>
      <c r="J478" t="s">
        <v>38</v>
      </c>
      <c r="P478" t="s">
        <v>367</v>
      </c>
      <c r="Q478" t="s">
        <v>37</v>
      </c>
      <c r="R478">
        <v>14</v>
      </c>
      <c r="S478" t="s">
        <v>35</v>
      </c>
      <c r="T478" t="s">
        <v>35</v>
      </c>
      <c r="U478" t="s">
        <v>34</v>
      </c>
    </row>
    <row r="479" spans="1:21">
      <c r="A479">
        <f t="shared" si="7"/>
        <v>2004</v>
      </c>
      <c r="B479" s="13">
        <v>38352</v>
      </c>
      <c r="C479" s="13" t="s">
        <v>37</v>
      </c>
      <c r="D479" s="13" t="s">
        <v>16</v>
      </c>
      <c r="E479" t="s">
        <v>479</v>
      </c>
      <c r="F479" s="3">
        <v>89.333333333333329</v>
      </c>
      <c r="G479" s="3">
        <v>744.89999389648438</v>
      </c>
      <c r="H479" t="s">
        <v>35</v>
      </c>
      <c r="I479" t="s">
        <v>35</v>
      </c>
      <c r="J479" t="s">
        <v>34</v>
      </c>
      <c r="P479" t="s">
        <v>466</v>
      </c>
      <c r="Q479" t="s">
        <v>37</v>
      </c>
      <c r="R479">
        <v>8.75</v>
      </c>
      <c r="S479" t="s">
        <v>35</v>
      </c>
      <c r="T479" t="s">
        <v>35</v>
      </c>
      <c r="U479" t="s">
        <v>34</v>
      </c>
    </row>
    <row r="480" spans="1:21">
      <c r="A480">
        <f t="shared" si="7"/>
        <v>2004</v>
      </c>
      <c r="B480" s="13">
        <v>38352</v>
      </c>
      <c r="C480" s="13" t="s">
        <v>67</v>
      </c>
      <c r="D480" s="13" t="s">
        <v>15</v>
      </c>
      <c r="E480" t="s">
        <v>612</v>
      </c>
      <c r="F480" s="3">
        <v>45</v>
      </c>
      <c r="G480" s="3">
        <v>100</v>
      </c>
      <c r="H480" t="s">
        <v>35</v>
      </c>
      <c r="I480" t="s">
        <v>35</v>
      </c>
      <c r="J480" t="s">
        <v>34</v>
      </c>
      <c r="P480" t="s">
        <v>333</v>
      </c>
      <c r="Q480" t="s">
        <v>37</v>
      </c>
      <c r="R480">
        <v>38</v>
      </c>
      <c r="S480" t="s">
        <v>35</v>
      </c>
      <c r="T480" t="s">
        <v>35</v>
      </c>
      <c r="U480" t="s">
        <v>34</v>
      </c>
    </row>
    <row r="481" spans="1:21">
      <c r="A481">
        <f t="shared" si="7"/>
        <v>2005</v>
      </c>
      <c r="B481" s="13">
        <v>38411</v>
      </c>
      <c r="C481" s="13" t="s">
        <v>37</v>
      </c>
      <c r="D481" s="13" t="s">
        <v>9</v>
      </c>
      <c r="E481" t="s">
        <v>611</v>
      </c>
      <c r="F481" s="3">
        <v>62.5</v>
      </c>
      <c r="G481" s="3">
        <v>258</v>
      </c>
      <c r="H481" t="s">
        <v>35</v>
      </c>
      <c r="I481" t="s">
        <v>35</v>
      </c>
      <c r="J481" t="s">
        <v>34</v>
      </c>
      <c r="P481" t="s">
        <v>413</v>
      </c>
      <c r="Q481" t="s">
        <v>37</v>
      </c>
      <c r="R481">
        <v>33.375</v>
      </c>
      <c r="S481" t="s">
        <v>35</v>
      </c>
      <c r="T481" t="s">
        <v>35</v>
      </c>
      <c r="U481" t="s">
        <v>34</v>
      </c>
    </row>
    <row r="482" spans="1:21">
      <c r="A482">
        <f t="shared" si="7"/>
        <v>2005</v>
      </c>
      <c r="B482" s="13">
        <v>38411</v>
      </c>
      <c r="C482" s="13" t="s">
        <v>37</v>
      </c>
      <c r="D482" s="13" t="s">
        <v>12</v>
      </c>
      <c r="E482" t="s">
        <v>610</v>
      </c>
      <c r="F482" s="3">
        <v>58</v>
      </c>
      <c r="G482" s="3">
        <v>300</v>
      </c>
      <c r="H482" t="s">
        <v>35</v>
      </c>
      <c r="I482" t="s">
        <v>35</v>
      </c>
      <c r="J482" t="s">
        <v>34</v>
      </c>
      <c r="P482" t="s">
        <v>465</v>
      </c>
      <c r="Q482" t="s">
        <v>37</v>
      </c>
      <c r="R482">
        <v>8</v>
      </c>
      <c r="S482" t="s">
        <v>35</v>
      </c>
      <c r="T482" t="s">
        <v>35</v>
      </c>
      <c r="U482" t="s">
        <v>34</v>
      </c>
    </row>
    <row r="483" spans="1:21">
      <c r="A483">
        <f t="shared" si="7"/>
        <v>2005</v>
      </c>
      <c r="B483" s="13">
        <v>38442</v>
      </c>
      <c r="C483" s="13" t="s">
        <v>37</v>
      </c>
      <c r="D483" s="13" t="s">
        <v>25</v>
      </c>
      <c r="E483" t="s">
        <v>609</v>
      </c>
      <c r="F483" s="3">
        <v>99.25</v>
      </c>
      <c r="G483" s="3">
        <v>92.800003051757813</v>
      </c>
      <c r="H483" t="s">
        <v>35</v>
      </c>
      <c r="I483" t="s">
        <v>35</v>
      </c>
      <c r="J483" t="s">
        <v>34</v>
      </c>
      <c r="P483" t="s">
        <v>464</v>
      </c>
      <c r="Q483" t="s">
        <v>37</v>
      </c>
      <c r="R483">
        <v>11</v>
      </c>
      <c r="S483" t="s">
        <v>35</v>
      </c>
      <c r="T483" t="s">
        <v>35</v>
      </c>
      <c r="U483" t="s">
        <v>34</v>
      </c>
    </row>
    <row r="484" spans="1:21">
      <c r="A484">
        <f t="shared" si="7"/>
        <v>2005</v>
      </c>
      <c r="B484" s="13">
        <v>38472</v>
      </c>
      <c r="C484" s="13" t="s">
        <v>37</v>
      </c>
      <c r="D484" s="13" t="s">
        <v>9</v>
      </c>
      <c r="E484" t="s">
        <v>608</v>
      </c>
      <c r="F484" s="3">
        <v>63</v>
      </c>
      <c r="G484" s="3">
        <v>250</v>
      </c>
      <c r="H484" t="s">
        <v>35</v>
      </c>
      <c r="I484" t="s">
        <v>35</v>
      </c>
      <c r="J484" t="s">
        <v>34</v>
      </c>
      <c r="P484" t="s">
        <v>1274</v>
      </c>
      <c r="Q484" t="s">
        <v>1192</v>
      </c>
      <c r="R484">
        <v>60.5</v>
      </c>
      <c r="S484" t="s">
        <v>35</v>
      </c>
      <c r="T484" t="s">
        <v>35</v>
      </c>
      <c r="U484" t="s">
        <v>34</v>
      </c>
    </row>
    <row r="485" spans="1:21">
      <c r="A485">
        <f t="shared" si="7"/>
        <v>2005</v>
      </c>
      <c r="B485" s="13">
        <v>38503</v>
      </c>
      <c r="C485" s="13" t="s">
        <v>37</v>
      </c>
      <c r="D485" s="13" t="s">
        <v>9</v>
      </c>
      <c r="E485" t="s">
        <v>606</v>
      </c>
      <c r="F485" s="3">
        <v>42.5</v>
      </c>
      <c r="G485" s="3">
        <v>500</v>
      </c>
      <c r="H485" t="s">
        <v>35</v>
      </c>
      <c r="I485" t="s">
        <v>35</v>
      </c>
      <c r="J485" t="s">
        <v>34</v>
      </c>
      <c r="P485" t="s">
        <v>42</v>
      </c>
      <c r="Q485" t="s">
        <v>37</v>
      </c>
      <c r="R485">
        <v>4.75</v>
      </c>
      <c r="S485" t="s">
        <v>35</v>
      </c>
      <c r="T485" t="s">
        <v>35</v>
      </c>
      <c r="U485" t="s">
        <v>34</v>
      </c>
    </row>
    <row r="486" spans="1:21">
      <c r="A486">
        <f t="shared" si="7"/>
        <v>2005</v>
      </c>
      <c r="B486" s="13">
        <v>38503</v>
      </c>
      <c r="C486" s="13" t="s">
        <v>37</v>
      </c>
      <c r="D486" s="13" t="s">
        <v>25</v>
      </c>
      <c r="E486" t="s">
        <v>607</v>
      </c>
      <c r="F486" s="3">
        <v>46</v>
      </c>
      <c r="G486" s="3">
        <v>225</v>
      </c>
      <c r="H486" t="s">
        <v>35</v>
      </c>
      <c r="I486" t="s">
        <v>35</v>
      </c>
      <c r="J486" t="s">
        <v>34</v>
      </c>
      <c r="P486" t="s">
        <v>140</v>
      </c>
      <c r="Q486" t="s">
        <v>37</v>
      </c>
      <c r="R486">
        <v>64.581668217976883</v>
      </c>
      <c r="S486" t="s">
        <v>35</v>
      </c>
      <c r="T486" t="s">
        <v>35</v>
      </c>
      <c r="U486" t="s">
        <v>34</v>
      </c>
    </row>
    <row r="487" spans="1:21">
      <c r="A487">
        <f t="shared" si="7"/>
        <v>2005</v>
      </c>
      <c r="B487" s="13">
        <v>38503</v>
      </c>
      <c r="C487" s="13" t="s">
        <v>67</v>
      </c>
      <c r="D487" s="13" t="s">
        <v>9</v>
      </c>
      <c r="E487" t="s">
        <v>606</v>
      </c>
      <c r="F487" s="3">
        <v>5.25</v>
      </c>
      <c r="G487" s="3">
        <v>415</v>
      </c>
      <c r="H487" t="s">
        <v>35</v>
      </c>
      <c r="I487" t="s">
        <v>35</v>
      </c>
      <c r="J487" t="s">
        <v>34</v>
      </c>
      <c r="P487" t="s">
        <v>139</v>
      </c>
      <c r="Q487" t="s">
        <v>37</v>
      </c>
      <c r="R487">
        <v>34.648333390553795</v>
      </c>
      <c r="S487" t="s">
        <v>35</v>
      </c>
      <c r="T487" t="s">
        <v>35</v>
      </c>
      <c r="U487" t="s">
        <v>34</v>
      </c>
    </row>
    <row r="488" spans="1:21">
      <c r="A488">
        <f t="shared" si="7"/>
        <v>2005</v>
      </c>
      <c r="B488" s="13">
        <v>38564</v>
      </c>
      <c r="C488" s="13" t="s">
        <v>44</v>
      </c>
      <c r="D488" s="13" t="s">
        <v>11</v>
      </c>
      <c r="E488" t="s">
        <v>604</v>
      </c>
      <c r="F488" s="3">
        <v>69</v>
      </c>
      <c r="G488" s="3">
        <v>100</v>
      </c>
      <c r="H488" t="s">
        <v>35</v>
      </c>
      <c r="I488" t="s">
        <v>35</v>
      </c>
      <c r="J488" t="s">
        <v>34</v>
      </c>
      <c r="P488" t="s">
        <v>399</v>
      </c>
      <c r="Q488" t="s">
        <v>37</v>
      </c>
      <c r="R488">
        <v>3</v>
      </c>
      <c r="S488" t="s">
        <v>35</v>
      </c>
      <c r="T488" t="s">
        <v>35</v>
      </c>
      <c r="U488" t="s">
        <v>34</v>
      </c>
    </row>
    <row r="489" spans="1:21">
      <c r="A489">
        <f t="shared" si="7"/>
        <v>2005</v>
      </c>
      <c r="B489" s="13">
        <v>38564</v>
      </c>
      <c r="C489" s="13" t="s">
        <v>37</v>
      </c>
      <c r="D489" s="13" t="s">
        <v>17</v>
      </c>
      <c r="E489" t="s">
        <v>605</v>
      </c>
      <c r="F489" s="3">
        <v>57.380001068115234</v>
      </c>
      <c r="G489" s="3">
        <v>150</v>
      </c>
      <c r="H489" t="s">
        <v>35</v>
      </c>
      <c r="I489" t="s">
        <v>35</v>
      </c>
      <c r="J489" t="s">
        <v>34</v>
      </c>
      <c r="P489" t="s">
        <v>1260</v>
      </c>
      <c r="Q489" t="s">
        <v>1192</v>
      </c>
      <c r="R489">
        <v>94.125</v>
      </c>
      <c r="S489" t="s">
        <v>35</v>
      </c>
      <c r="T489" t="s">
        <v>35</v>
      </c>
      <c r="U489" t="s">
        <v>34</v>
      </c>
    </row>
    <row r="490" spans="1:21">
      <c r="A490">
        <f t="shared" si="7"/>
        <v>2005</v>
      </c>
      <c r="B490" s="13">
        <v>38564</v>
      </c>
      <c r="C490" s="13" t="s">
        <v>67</v>
      </c>
      <c r="D490" s="13" t="s">
        <v>11</v>
      </c>
      <c r="E490" t="s">
        <v>604</v>
      </c>
      <c r="F490" s="3">
        <v>20.629999160766602</v>
      </c>
      <c r="G490" s="3">
        <v>95.349998474121094</v>
      </c>
      <c r="H490" t="s">
        <v>35</v>
      </c>
      <c r="I490" t="s">
        <v>35</v>
      </c>
      <c r="J490" t="s">
        <v>34</v>
      </c>
      <c r="P490" t="s">
        <v>1248</v>
      </c>
      <c r="Q490" t="s">
        <v>1192</v>
      </c>
      <c r="R490">
        <v>52</v>
      </c>
      <c r="S490" t="s">
        <v>35</v>
      </c>
      <c r="T490" t="s">
        <v>35</v>
      </c>
      <c r="U490" t="s">
        <v>34</v>
      </c>
    </row>
    <row r="491" spans="1:21">
      <c r="A491">
        <f t="shared" si="7"/>
        <v>2005</v>
      </c>
      <c r="B491" s="13">
        <v>38595</v>
      </c>
      <c r="C491" s="13" t="s">
        <v>44</v>
      </c>
      <c r="D491" s="13" t="s">
        <v>10</v>
      </c>
      <c r="E491" t="s">
        <v>601</v>
      </c>
      <c r="F491" s="3">
        <v>84.5</v>
      </c>
      <c r="G491" s="3">
        <v>300</v>
      </c>
      <c r="H491" t="s">
        <v>35</v>
      </c>
      <c r="I491" t="s">
        <v>35</v>
      </c>
      <c r="J491" t="s">
        <v>34</v>
      </c>
      <c r="P491" t="s">
        <v>1197</v>
      </c>
      <c r="Q491" t="s">
        <v>37</v>
      </c>
      <c r="R491">
        <v>53</v>
      </c>
      <c r="S491" t="s">
        <v>35</v>
      </c>
      <c r="T491" t="s">
        <v>35</v>
      </c>
      <c r="U491" t="s">
        <v>34</v>
      </c>
    </row>
    <row r="492" spans="1:21">
      <c r="A492">
        <f t="shared" si="7"/>
        <v>2005</v>
      </c>
      <c r="B492" s="13">
        <v>38595</v>
      </c>
      <c r="C492" s="13" t="s">
        <v>44</v>
      </c>
      <c r="D492" s="13" t="s">
        <v>25</v>
      </c>
      <c r="E492" t="s">
        <v>603</v>
      </c>
      <c r="F492" s="3">
        <v>66</v>
      </c>
      <c r="G492" s="3">
        <v>350</v>
      </c>
      <c r="H492" t="s">
        <v>35</v>
      </c>
      <c r="I492" t="s">
        <v>35</v>
      </c>
      <c r="J492" t="s">
        <v>34</v>
      </c>
      <c r="P492" t="s">
        <v>356</v>
      </c>
      <c r="Q492" t="s">
        <v>37</v>
      </c>
      <c r="R492">
        <v>78.625</v>
      </c>
      <c r="S492" t="s">
        <v>35</v>
      </c>
      <c r="T492" t="s">
        <v>35</v>
      </c>
      <c r="U492" t="s">
        <v>34</v>
      </c>
    </row>
    <row r="493" spans="1:21">
      <c r="A493">
        <f t="shared" si="7"/>
        <v>2005</v>
      </c>
      <c r="B493" s="13">
        <v>38595</v>
      </c>
      <c r="C493" s="13" t="s">
        <v>37</v>
      </c>
      <c r="D493" s="13" t="s">
        <v>25</v>
      </c>
      <c r="E493" t="s">
        <v>602</v>
      </c>
      <c r="F493" s="3">
        <v>57</v>
      </c>
      <c r="G493" s="3">
        <v>250</v>
      </c>
      <c r="H493" t="s">
        <v>35</v>
      </c>
      <c r="I493" t="s">
        <v>35</v>
      </c>
      <c r="J493" t="s">
        <v>34</v>
      </c>
      <c r="P493" t="s">
        <v>310</v>
      </c>
      <c r="Q493" t="s">
        <v>37</v>
      </c>
      <c r="R493">
        <v>59.75</v>
      </c>
      <c r="S493" t="s">
        <v>35</v>
      </c>
      <c r="T493" t="s">
        <v>35</v>
      </c>
      <c r="U493" t="s">
        <v>34</v>
      </c>
    </row>
    <row r="494" spans="1:21">
      <c r="A494">
        <f t="shared" si="7"/>
        <v>2005</v>
      </c>
      <c r="B494" s="13">
        <v>38595</v>
      </c>
      <c r="C494" s="13" t="s">
        <v>67</v>
      </c>
      <c r="D494" s="13" t="s">
        <v>10</v>
      </c>
      <c r="E494" t="s">
        <v>601</v>
      </c>
      <c r="F494" s="3">
        <v>9</v>
      </c>
      <c r="G494" s="3">
        <v>148.5</v>
      </c>
      <c r="H494" t="s">
        <v>35</v>
      </c>
      <c r="I494" t="s">
        <v>35</v>
      </c>
      <c r="J494" t="s">
        <v>34</v>
      </c>
      <c r="P494" t="s">
        <v>1165</v>
      </c>
      <c r="Q494" t="s">
        <v>37</v>
      </c>
      <c r="R494">
        <v>15.583333015441895</v>
      </c>
      <c r="S494" t="s">
        <v>35</v>
      </c>
      <c r="T494" t="s">
        <v>35</v>
      </c>
      <c r="U494" t="s">
        <v>34</v>
      </c>
    </row>
    <row r="495" spans="1:21">
      <c r="A495">
        <f t="shared" si="7"/>
        <v>2005</v>
      </c>
      <c r="B495" s="13">
        <v>38625</v>
      </c>
      <c r="C495" s="13" t="s">
        <v>44</v>
      </c>
      <c r="D495" s="13" t="s">
        <v>17</v>
      </c>
      <c r="E495" t="s">
        <v>600</v>
      </c>
      <c r="F495" s="3">
        <v>42.369001388549805</v>
      </c>
      <c r="G495" s="3">
        <v>335.10000610351563</v>
      </c>
      <c r="H495" t="s">
        <v>35</v>
      </c>
      <c r="I495" t="s">
        <v>35</v>
      </c>
      <c r="J495" t="s">
        <v>34</v>
      </c>
      <c r="P495" t="s">
        <v>102</v>
      </c>
      <c r="Q495" t="s">
        <v>37</v>
      </c>
      <c r="R495">
        <v>1.965999960899353</v>
      </c>
      <c r="S495" t="s">
        <v>35</v>
      </c>
      <c r="T495" t="s">
        <v>35</v>
      </c>
      <c r="U495" t="s">
        <v>34</v>
      </c>
    </row>
    <row r="496" spans="1:21">
      <c r="A496">
        <f t="shared" si="7"/>
        <v>2005</v>
      </c>
      <c r="B496" s="13">
        <v>38625</v>
      </c>
      <c r="C496" s="13" t="s">
        <v>37</v>
      </c>
      <c r="D496" s="13" t="s">
        <v>23</v>
      </c>
      <c r="E496" t="s">
        <v>422</v>
      </c>
      <c r="F496" s="3">
        <v>71.884615384615387</v>
      </c>
      <c r="G496" s="3">
        <v>6862.0599212646484</v>
      </c>
      <c r="H496" t="s">
        <v>35</v>
      </c>
      <c r="I496" t="s">
        <v>35</v>
      </c>
      <c r="J496" t="s">
        <v>34</v>
      </c>
      <c r="P496" t="s">
        <v>388</v>
      </c>
      <c r="Q496" t="s">
        <v>37</v>
      </c>
      <c r="R496">
        <v>6.75</v>
      </c>
      <c r="S496" t="s">
        <v>35</v>
      </c>
      <c r="T496" t="s">
        <v>35</v>
      </c>
      <c r="U496" t="s">
        <v>34</v>
      </c>
    </row>
    <row r="497" spans="1:21">
      <c r="A497">
        <f t="shared" si="7"/>
        <v>2005</v>
      </c>
      <c r="B497" s="13">
        <v>38625</v>
      </c>
      <c r="C497" s="13" t="s">
        <v>37</v>
      </c>
      <c r="D497" s="13" t="s">
        <v>17</v>
      </c>
      <c r="E497" t="s">
        <v>599</v>
      </c>
      <c r="F497" s="3">
        <v>17.694444444444443</v>
      </c>
      <c r="G497" s="3">
        <v>2601.8700180053711</v>
      </c>
      <c r="H497" t="s">
        <v>35</v>
      </c>
      <c r="I497" t="s">
        <v>35</v>
      </c>
      <c r="J497" t="s">
        <v>34</v>
      </c>
      <c r="P497" t="s">
        <v>1261</v>
      </c>
      <c r="Q497" t="s">
        <v>1192</v>
      </c>
      <c r="R497">
        <v>30.25</v>
      </c>
      <c r="S497" t="s">
        <v>35</v>
      </c>
      <c r="T497" t="s">
        <v>35</v>
      </c>
      <c r="U497" t="s">
        <v>34</v>
      </c>
    </row>
    <row r="498" spans="1:21">
      <c r="A498">
        <f t="shared" si="7"/>
        <v>2005</v>
      </c>
      <c r="B498" s="13">
        <v>38625</v>
      </c>
      <c r="C498" s="13" t="s">
        <v>37</v>
      </c>
      <c r="D498" s="13" t="s">
        <v>17</v>
      </c>
      <c r="E498" t="s">
        <v>598</v>
      </c>
      <c r="F498" s="3">
        <v>28.75</v>
      </c>
      <c r="G498" s="3">
        <v>600</v>
      </c>
      <c r="H498" t="s">
        <v>35</v>
      </c>
      <c r="I498" t="s">
        <v>35</v>
      </c>
      <c r="J498" t="s">
        <v>34</v>
      </c>
      <c r="P498" t="s">
        <v>78</v>
      </c>
      <c r="Q498" t="s">
        <v>37</v>
      </c>
      <c r="R498">
        <v>1.2999999523162842</v>
      </c>
      <c r="S498" t="s">
        <v>35</v>
      </c>
      <c r="T498" t="s">
        <v>35</v>
      </c>
      <c r="U498" t="s">
        <v>34</v>
      </c>
    </row>
    <row r="499" spans="1:21">
      <c r="A499">
        <f t="shared" si="7"/>
        <v>2005</v>
      </c>
      <c r="B499" s="13">
        <v>38625</v>
      </c>
      <c r="C499" s="13" t="s">
        <v>37</v>
      </c>
      <c r="D499" s="13" t="s">
        <v>17</v>
      </c>
      <c r="E499" t="s">
        <v>597</v>
      </c>
      <c r="F499" s="3">
        <v>28.25</v>
      </c>
      <c r="G499" s="3">
        <v>570</v>
      </c>
      <c r="H499" t="s">
        <v>35</v>
      </c>
      <c r="I499" t="s">
        <v>35</v>
      </c>
      <c r="J499" t="s">
        <v>34</v>
      </c>
      <c r="P499" t="s">
        <v>89</v>
      </c>
      <c r="Q499" t="s">
        <v>37</v>
      </c>
      <c r="R499">
        <v>55.4375</v>
      </c>
      <c r="S499" t="s">
        <v>35</v>
      </c>
      <c r="T499" t="s">
        <v>35</v>
      </c>
      <c r="U499" t="s">
        <v>34</v>
      </c>
    </row>
    <row r="500" spans="1:21">
      <c r="A500">
        <f t="shared" si="7"/>
        <v>2005</v>
      </c>
      <c r="B500" s="13">
        <v>38656</v>
      </c>
      <c r="C500" s="13" t="s">
        <v>37</v>
      </c>
      <c r="D500" s="13" t="s">
        <v>9</v>
      </c>
      <c r="E500" t="s">
        <v>596</v>
      </c>
      <c r="F500" s="3">
        <v>66.75</v>
      </c>
      <c r="G500" s="3">
        <v>2000</v>
      </c>
      <c r="H500" t="s">
        <v>35</v>
      </c>
      <c r="I500" t="s">
        <v>35</v>
      </c>
      <c r="J500" t="s">
        <v>34</v>
      </c>
      <c r="P500" t="s">
        <v>427</v>
      </c>
      <c r="Q500" t="s">
        <v>37</v>
      </c>
      <c r="R500">
        <v>27</v>
      </c>
      <c r="S500" t="s">
        <v>35</v>
      </c>
      <c r="T500" t="s">
        <v>35</v>
      </c>
      <c r="U500" t="s">
        <v>34</v>
      </c>
    </row>
    <row r="501" spans="1:21">
      <c r="A501">
        <f t="shared" si="7"/>
        <v>2005</v>
      </c>
      <c r="B501" s="13">
        <v>38717</v>
      </c>
      <c r="C501" s="13" t="s">
        <v>44</v>
      </c>
      <c r="D501" s="13" t="s">
        <v>25</v>
      </c>
      <c r="E501" t="s">
        <v>455</v>
      </c>
      <c r="F501" s="3">
        <v>91</v>
      </c>
      <c r="G501" s="3">
        <v>250</v>
      </c>
      <c r="H501" t="s">
        <v>35</v>
      </c>
      <c r="I501" t="s">
        <v>35</v>
      </c>
      <c r="J501" t="s">
        <v>34</v>
      </c>
      <c r="P501" t="s">
        <v>426</v>
      </c>
      <c r="Q501" t="s">
        <v>37</v>
      </c>
      <c r="R501">
        <v>80.25</v>
      </c>
      <c r="S501" t="s">
        <v>35</v>
      </c>
      <c r="T501" t="s">
        <v>35</v>
      </c>
      <c r="U501" t="s">
        <v>34</v>
      </c>
    </row>
    <row r="502" spans="1:21">
      <c r="A502">
        <f t="shared" si="7"/>
        <v>2005</v>
      </c>
      <c r="B502" s="13">
        <v>38717</v>
      </c>
      <c r="C502" s="13" t="s">
        <v>44</v>
      </c>
      <c r="D502" s="13" t="s">
        <v>18</v>
      </c>
      <c r="E502" t="s">
        <v>595</v>
      </c>
      <c r="F502" s="3">
        <v>84.5</v>
      </c>
      <c r="G502" s="3">
        <v>366</v>
      </c>
      <c r="H502" t="s">
        <v>35</v>
      </c>
      <c r="I502" t="s">
        <v>35</v>
      </c>
      <c r="J502" t="s">
        <v>34</v>
      </c>
      <c r="P502" t="s">
        <v>370</v>
      </c>
      <c r="Q502" t="s">
        <v>37</v>
      </c>
      <c r="R502">
        <v>47.379999160766602</v>
      </c>
      <c r="S502" t="s">
        <v>35</v>
      </c>
      <c r="T502" t="s">
        <v>35</v>
      </c>
      <c r="U502" t="s">
        <v>34</v>
      </c>
    </row>
    <row r="503" spans="1:21">
      <c r="A503">
        <f t="shared" si="7"/>
        <v>2005</v>
      </c>
      <c r="B503" s="13">
        <v>38717</v>
      </c>
      <c r="C503" s="13" t="s">
        <v>37</v>
      </c>
      <c r="D503" s="13" t="s">
        <v>26</v>
      </c>
      <c r="E503" t="s">
        <v>594</v>
      </c>
      <c r="F503" s="3">
        <v>99.5</v>
      </c>
      <c r="G503" s="3">
        <v>265</v>
      </c>
      <c r="H503" t="s">
        <v>35</v>
      </c>
      <c r="I503" t="s">
        <v>35</v>
      </c>
      <c r="J503" t="s">
        <v>34</v>
      </c>
      <c r="P503" t="s">
        <v>347</v>
      </c>
      <c r="Q503" t="s">
        <v>37</v>
      </c>
      <c r="R503">
        <v>68.5</v>
      </c>
      <c r="S503" t="s">
        <v>35</v>
      </c>
      <c r="T503" t="s">
        <v>35</v>
      </c>
      <c r="U503" t="s">
        <v>34</v>
      </c>
    </row>
    <row r="504" spans="1:21">
      <c r="A504">
        <f t="shared" si="7"/>
        <v>2005</v>
      </c>
      <c r="B504" s="13">
        <v>38717</v>
      </c>
      <c r="C504" s="13" t="s">
        <v>37</v>
      </c>
      <c r="D504" s="13" t="s">
        <v>18</v>
      </c>
      <c r="E504" t="s">
        <v>593</v>
      </c>
      <c r="F504" s="3">
        <v>29.75</v>
      </c>
      <c r="G504" s="3">
        <v>1752.9300231933594</v>
      </c>
      <c r="H504" t="s">
        <v>99</v>
      </c>
      <c r="I504" t="s">
        <v>98</v>
      </c>
      <c r="J504" t="s">
        <v>34</v>
      </c>
      <c r="P504" t="s">
        <v>346</v>
      </c>
      <c r="Q504" t="s">
        <v>37</v>
      </c>
      <c r="R504">
        <v>68.279998779296875</v>
      </c>
      <c r="S504" t="s">
        <v>35</v>
      </c>
      <c r="T504" t="s">
        <v>35</v>
      </c>
      <c r="U504" t="s">
        <v>34</v>
      </c>
    </row>
    <row r="505" spans="1:21">
      <c r="A505">
        <f t="shared" si="7"/>
        <v>2005</v>
      </c>
      <c r="B505" s="13">
        <v>38717</v>
      </c>
      <c r="C505" s="13" t="s">
        <v>37</v>
      </c>
      <c r="D505" s="13" t="s">
        <v>18</v>
      </c>
      <c r="E505" t="s">
        <v>592</v>
      </c>
      <c r="F505" s="3">
        <v>34</v>
      </c>
      <c r="G505" s="3">
        <v>2095.349967956543</v>
      </c>
      <c r="H505" t="s">
        <v>35</v>
      </c>
      <c r="I505" t="s">
        <v>35</v>
      </c>
      <c r="J505" t="s">
        <v>34</v>
      </c>
      <c r="P505" t="s">
        <v>345</v>
      </c>
      <c r="Q505" t="s">
        <v>37</v>
      </c>
      <c r="R505">
        <v>70.25</v>
      </c>
      <c r="S505" t="s">
        <v>35</v>
      </c>
      <c r="T505" t="s">
        <v>35</v>
      </c>
      <c r="U505" t="s">
        <v>34</v>
      </c>
    </row>
    <row r="506" spans="1:21">
      <c r="A506">
        <f t="shared" si="7"/>
        <v>2005</v>
      </c>
      <c r="B506" s="13">
        <v>38717</v>
      </c>
      <c r="C506" s="13" t="s">
        <v>67</v>
      </c>
      <c r="D506" s="13" t="s">
        <v>25</v>
      </c>
      <c r="E506" t="s">
        <v>591</v>
      </c>
      <c r="F506" s="3">
        <v>21</v>
      </c>
      <c r="G506" s="3">
        <v>214</v>
      </c>
      <c r="H506" t="s">
        <v>35</v>
      </c>
      <c r="I506" t="s">
        <v>35</v>
      </c>
      <c r="J506" t="s">
        <v>34</v>
      </c>
      <c r="P506" t="s">
        <v>344</v>
      </c>
      <c r="Q506" t="s">
        <v>37</v>
      </c>
      <c r="R506">
        <v>64.5</v>
      </c>
      <c r="S506" t="s">
        <v>35</v>
      </c>
      <c r="T506" t="s">
        <v>35</v>
      </c>
      <c r="U506" t="s">
        <v>34</v>
      </c>
    </row>
    <row r="507" spans="1:21">
      <c r="A507">
        <f t="shared" si="7"/>
        <v>2005</v>
      </c>
      <c r="B507" s="13">
        <v>38717</v>
      </c>
      <c r="C507" s="13" t="s">
        <v>67</v>
      </c>
      <c r="D507" s="13" t="s">
        <v>25</v>
      </c>
      <c r="E507" t="s">
        <v>455</v>
      </c>
      <c r="F507" s="3">
        <v>21</v>
      </c>
      <c r="G507" s="3">
        <v>100</v>
      </c>
      <c r="H507" t="s">
        <v>35</v>
      </c>
      <c r="I507" t="s">
        <v>35</v>
      </c>
      <c r="J507" t="s">
        <v>34</v>
      </c>
      <c r="P507" t="s">
        <v>343</v>
      </c>
      <c r="Q507" t="s">
        <v>37</v>
      </c>
      <c r="R507">
        <v>66.239997863769531</v>
      </c>
      <c r="S507" t="s">
        <v>35</v>
      </c>
      <c r="T507" t="s">
        <v>35</v>
      </c>
      <c r="U507" t="s">
        <v>34</v>
      </c>
    </row>
    <row r="508" spans="1:21">
      <c r="A508">
        <f t="shared" si="7"/>
        <v>2006</v>
      </c>
      <c r="B508" s="13">
        <v>38776</v>
      </c>
      <c r="C508" s="13" t="s">
        <v>67</v>
      </c>
      <c r="D508" s="13" t="s">
        <v>20</v>
      </c>
      <c r="E508" t="s">
        <v>590</v>
      </c>
      <c r="F508" s="3">
        <v>118</v>
      </c>
      <c r="G508" s="3">
        <v>110</v>
      </c>
      <c r="H508" t="s">
        <v>35</v>
      </c>
      <c r="I508" t="s">
        <v>35</v>
      </c>
      <c r="J508" t="s">
        <v>34</v>
      </c>
      <c r="P508" t="s">
        <v>204</v>
      </c>
      <c r="Q508" t="s">
        <v>37</v>
      </c>
      <c r="R508">
        <v>42</v>
      </c>
      <c r="S508" t="s">
        <v>35</v>
      </c>
      <c r="T508" t="s">
        <v>35</v>
      </c>
      <c r="U508" t="s">
        <v>34</v>
      </c>
    </row>
    <row r="509" spans="1:21">
      <c r="A509">
        <f t="shared" si="7"/>
        <v>2006</v>
      </c>
      <c r="B509" s="13">
        <v>38776</v>
      </c>
      <c r="C509" s="13" t="s">
        <v>67</v>
      </c>
      <c r="D509" s="13" t="s">
        <v>15</v>
      </c>
      <c r="E509" t="s">
        <v>590</v>
      </c>
      <c r="F509" s="3">
        <v>118</v>
      </c>
      <c r="G509" s="3">
        <v>62.889999389648438</v>
      </c>
      <c r="H509" t="s">
        <v>35</v>
      </c>
      <c r="I509" t="s">
        <v>35</v>
      </c>
      <c r="J509" t="s">
        <v>34</v>
      </c>
      <c r="P509" t="s">
        <v>342</v>
      </c>
      <c r="Q509" t="s">
        <v>37</v>
      </c>
      <c r="R509">
        <v>69.110000610351563</v>
      </c>
      <c r="S509" t="s">
        <v>35</v>
      </c>
      <c r="T509" t="s">
        <v>35</v>
      </c>
      <c r="U509" t="s">
        <v>34</v>
      </c>
    </row>
    <row r="510" spans="1:21">
      <c r="A510">
        <f t="shared" si="7"/>
        <v>2006</v>
      </c>
      <c r="B510" s="13">
        <v>38807</v>
      </c>
      <c r="C510" s="13" t="s">
        <v>37</v>
      </c>
      <c r="D510" s="13" t="s">
        <v>9</v>
      </c>
      <c r="E510" t="s">
        <v>589</v>
      </c>
      <c r="F510" s="3">
        <v>76.5</v>
      </c>
      <c r="G510" s="3">
        <v>2032.1299915313721</v>
      </c>
      <c r="H510" t="s">
        <v>35</v>
      </c>
      <c r="I510" t="s">
        <v>35</v>
      </c>
      <c r="J510" t="s">
        <v>34</v>
      </c>
      <c r="P510" t="s">
        <v>341</v>
      </c>
      <c r="Q510" t="s">
        <v>37</v>
      </c>
      <c r="R510">
        <v>69</v>
      </c>
      <c r="S510" t="s">
        <v>35</v>
      </c>
      <c r="T510" t="s">
        <v>35</v>
      </c>
      <c r="U510" t="s">
        <v>34</v>
      </c>
    </row>
    <row r="511" spans="1:21">
      <c r="A511">
        <f t="shared" si="7"/>
        <v>2006</v>
      </c>
      <c r="B511" s="13">
        <v>38837</v>
      </c>
      <c r="C511" s="13" t="s">
        <v>37</v>
      </c>
      <c r="D511" s="13" t="s">
        <v>9</v>
      </c>
      <c r="E511" t="s">
        <v>588</v>
      </c>
      <c r="F511" s="3">
        <v>99</v>
      </c>
      <c r="G511" s="3">
        <v>275</v>
      </c>
      <c r="H511" t="s">
        <v>35</v>
      </c>
      <c r="I511" t="s">
        <v>35</v>
      </c>
      <c r="J511" t="s">
        <v>34</v>
      </c>
      <c r="P511" t="s">
        <v>387</v>
      </c>
      <c r="Q511" t="s">
        <v>37</v>
      </c>
      <c r="R511">
        <v>73.379997253417969</v>
      </c>
      <c r="S511" t="s">
        <v>35</v>
      </c>
      <c r="T511" t="s">
        <v>35</v>
      </c>
      <c r="U511" t="s">
        <v>34</v>
      </c>
    </row>
    <row r="512" spans="1:21">
      <c r="A512">
        <f t="shared" si="7"/>
        <v>2006</v>
      </c>
      <c r="B512" s="13">
        <v>38868</v>
      </c>
      <c r="C512" s="13" t="s">
        <v>37</v>
      </c>
      <c r="D512" s="13" t="s">
        <v>22</v>
      </c>
      <c r="E512" t="s">
        <v>587</v>
      </c>
      <c r="F512" s="3">
        <v>21.5</v>
      </c>
      <c r="G512" s="3">
        <v>165</v>
      </c>
      <c r="H512" t="s">
        <v>35</v>
      </c>
      <c r="I512" t="s">
        <v>35</v>
      </c>
      <c r="J512" t="s">
        <v>34</v>
      </c>
      <c r="Q512" t="s">
        <v>67</v>
      </c>
      <c r="R512">
        <v>42.41199960708618</v>
      </c>
      <c r="S512" t="s">
        <v>35</v>
      </c>
      <c r="T512" t="s">
        <v>35</v>
      </c>
      <c r="U512" t="s">
        <v>34</v>
      </c>
    </row>
    <row r="513" spans="1:21">
      <c r="A513">
        <f t="shared" si="7"/>
        <v>2006</v>
      </c>
      <c r="B513" s="13">
        <v>38868</v>
      </c>
      <c r="C513" s="13" t="s">
        <v>37</v>
      </c>
      <c r="D513" s="13" t="s">
        <v>17</v>
      </c>
      <c r="E513" t="s">
        <v>586</v>
      </c>
      <c r="F513" s="3">
        <v>47.75</v>
      </c>
      <c r="G513" s="3">
        <v>127.05000305175781</v>
      </c>
      <c r="H513" t="s">
        <v>83</v>
      </c>
      <c r="I513" t="s">
        <v>39</v>
      </c>
      <c r="J513" t="s">
        <v>34</v>
      </c>
      <c r="P513" t="s">
        <v>326</v>
      </c>
      <c r="Q513" t="s">
        <v>67</v>
      </c>
      <c r="R513">
        <v>50</v>
      </c>
      <c r="S513" t="s">
        <v>35</v>
      </c>
      <c r="T513" t="s">
        <v>35</v>
      </c>
      <c r="U513" t="s">
        <v>34</v>
      </c>
    </row>
    <row r="514" spans="1:21">
      <c r="A514">
        <f t="shared" si="7"/>
        <v>2006</v>
      </c>
      <c r="B514" s="13">
        <v>38868</v>
      </c>
      <c r="C514" s="13" t="s">
        <v>67</v>
      </c>
      <c r="D514" s="13" t="s">
        <v>15</v>
      </c>
      <c r="E514" t="s">
        <v>585</v>
      </c>
      <c r="F514" s="3">
        <v>19</v>
      </c>
      <c r="G514" s="3">
        <v>135</v>
      </c>
      <c r="H514" t="s">
        <v>35</v>
      </c>
      <c r="I514" t="s">
        <v>35</v>
      </c>
      <c r="J514" t="s">
        <v>34</v>
      </c>
      <c r="P514" t="s">
        <v>362</v>
      </c>
      <c r="Q514" t="s">
        <v>67</v>
      </c>
      <c r="R514">
        <v>20</v>
      </c>
      <c r="S514" t="s">
        <v>35</v>
      </c>
      <c r="T514" t="s">
        <v>35</v>
      </c>
      <c r="U514" t="s">
        <v>34</v>
      </c>
    </row>
    <row r="515" spans="1:21">
      <c r="A515">
        <f t="shared" ref="A515:A578" si="8">YEAR(B515)</f>
        <v>2006</v>
      </c>
      <c r="B515" s="13">
        <v>38898</v>
      </c>
      <c r="C515" s="13" t="s">
        <v>44</v>
      </c>
      <c r="D515" s="13" t="s">
        <v>23</v>
      </c>
      <c r="E515" t="s">
        <v>584</v>
      </c>
      <c r="F515" s="3">
        <v>91.5</v>
      </c>
      <c r="G515" s="3">
        <v>405</v>
      </c>
      <c r="H515" t="s">
        <v>35</v>
      </c>
      <c r="I515" t="s">
        <v>35</v>
      </c>
      <c r="J515" t="s">
        <v>34</v>
      </c>
      <c r="P515" t="s">
        <v>442</v>
      </c>
      <c r="Q515" t="s">
        <v>67</v>
      </c>
      <c r="R515">
        <v>0.12999999523162842</v>
      </c>
      <c r="S515" t="s">
        <v>35</v>
      </c>
      <c r="T515" t="s">
        <v>35</v>
      </c>
      <c r="U515" t="s">
        <v>34</v>
      </c>
    </row>
    <row r="516" spans="1:21">
      <c r="A516">
        <f t="shared" si="8"/>
        <v>2006</v>
      </c>
      <c r="B516" s="13">
        <v>38929</v>
      </c>
      <c r="C516" s="13" t="s">
        <v>37</v>
      </c>
      <c r="D516" s="13" t="s">
        <v>19</v>
      </c>
      <c r="E516" t="s">
        <v>583</v>
      </c>
      <c r="F516" s="3">
        <v>10</v>
      </c>
      <c r="G516" s="3">
        <v>55.919998168945313</v>
      </c>
      <c r="H516" t="s">
        <v>35</v>
      </c>
      <c r="I516" t="s">
        <v>35</v>
      </c>
      <c r="J516" t="s">
        <v>34</v>
      </c>
      <c r="P516" t="s">
        <v>285</v>
      </c>
      <c r="Q516" t="s">
        <v>67</v>
      </c>
      <c r="R516">
        <v>1</v>
      </c>
      <c r="S516" t="s">
        <v>35</v>
      </c>
      <c r="T516" t="s">
        <v>35</v>
      </c>
      <c r="U516" t="s">
        <v>34</v>
      </c>
    </row>
    <row r="517" spans="1:21">
      <c r="A517">
        <f t="shared" si="8"/>
        <v>2006</v>
      </c>
      <c r="B517" s="13">
        <v>38960</v>
      </c>
      <c r="C517" s="13" t="s">
        <v>37</v>
      </c>
      <c r="D517" s="13" t="s">
        <v>25</v>
      </c>
      <c r="E517" t="s">
        <v>582</v>
      </c>
      <c r="F517" s="3">
        <v>10.350000381469727</v>
      </c>
      <c r="G517" s="3">
        <v>135</v>
      </c>
      <c r="H517" t="s">
        <v>35</v>
      </c>
      <c r="I517" t="s">
        <v>35</v>
      </c>
      <c r="J517" t="s">
        <v>34</v>
      </c>
      <c r="P517" t="s">
        <v>282</v>
      </c>
      <c r="Q517" t="s">
        <v>67</v>
      </c>
      <c r="R517">
        <v>35</v>
      </c>
      <c r="S517" t="s">
        <v>35</v>
      </c>
      <c r="T517" t="s">
        <v>35</v>
      </c>
      <c r="U517" t="s">
        <v>34</v>
      </c>
    </row>
    <row r="518" spans="1:21">
      <c r="A518">
        <f t="shared" si="8"/>
        <v>2006</v>
      </c>
      <c r="B518" s="13">
        <v>38960</v>
      </c>
      <c r="C518" s="13" t="s">
        <v>67</v>
      </c>
      <c r="D518" s="13" t="s">
        <v>19</v>
      </c>
      <c r="E518" t="s">
        <v>581</v>
      </c>
      <c r="F518" s="3">
        <v>60.330001831054688</v>
      </c>
      <c r="G518" s="3">
        <v>100</v>
      </c>
      <c r="H518" t="s">
        <v>35</v>
      </c>
      <c r="I518" t="s">
        <v>35</v>
      </c>
      <c r="J518" t="s">
        <v>34</v>
      </c>
      <c r="P518" t="s">
        <v>323</v>
      </c>
      <c r="Q518" t="s">
        <v>67</v>
      </c>
      <c r="R518">
        <v>45.130001068115234</v>
      </c>
      <c r="S518" t="s">
        <v>35</v>
      </c>
      <c r="T518" t="s">
        <v>35</v>
      </c>
      <c r="U518" t="s">
        <v>34</v>
      </c>
    </row>
    <row r="519" spans="1:21">
      <c r="A519">
        <f t="shared" si="8"/>
        <v>2006</v>
      </c>
      <c r="B519" s="13">
        <v>38990</v>
      </c>
      <c r="C519" s="13" t="s">
        <v>44</v>
      </c>
      <c r="D519" s="13" t="s">
        <v>13</v>
      </c>
      <c r="E519" t="s">
        <v>580</v>
      </c>
      <c r="F519" s="3">
        <v>101.75</v>
      </c>
      <c r="G519" s="3">
        <v>160</v>
      </c>
      <c r="H519" t="s">
        <v>35</v>
      </c>
      <c r="I519" t="s">
        <v>35</v>
      </c>
      <c r="J519" t="s">
        <v>34</v>
      </c>
      <c r="P519" t="s">
        <v>377</v>
      </c>
      <c r="Q519" t="s">
        <v>67</v>
      </c>
      <c r="R519">
        <v>1.5</v>
      </c>
      <c r="S519" t="s">
        <v>35</v>
      </c>
      <c r="T519" t="s">
        <v>35</v>
      </c>
      <c r="U519" t="s">
        <v>34</v>
      </c>
    </row>
    <row r="520" spans="1:21">
      <c r="A520">
        <f t="shared" si="8"/>
        <v>2006</v>
      </c>
      <c r="B520" s="13">
        <v>38990</v>
      </c>
      <c r="C520" s="13" t="s">
        <v>37</v>
      </c>
      <c r="D520" s="13" t="s">
        <v>11</v>
      </c>
      <c r="E520" t="s">
        <v>579</v>
      </c>
      <c r="F520" s="3">
        <v>37</v>
      </c>
      <c r="G520" s="3">
        <v>30.940000534057617</v>
      </c>
      <c r="H520" t="s">
        <v>35</v>
      </c>
      <c r="I520" t="s">
        <v>35</v>
      </c>
      <c r="J520" t="s">
        <v>34</v>
      </c>
      <c r="P520" t="s">
        <v>412</v>
      </c>
      <c r="Q520" t="s">
        <v>67</v>
      </c>
      <c r="R520">
        <v>17</v>
      </c>
      <c r="S520" t="s">
        <v>35</v>
      </c>
      <c r="T520" t="s">
        <v>35</v>
      </c>
      <c r="U520" t="s">
        <v>34</v>
      </c>
    </row>
    <row r="521" spans="1:21">
      <c r="A521">
        <f t="shared" si="8"/>
        <v>2006</v>
      </c>
      <c r="B521" s="13">
        <v>38990</v>
      </c>
      <c r="C521" s="13" t="s">
        <v>37</v>
      </c>
      <c r="D521" s="13" t="s">
        <v>23</v>
      </c>
      <c r="E521" t="s">
        <v>422</v>
      </c>
      <c r="F521" s="3">
        <v>86.5625</v>
      </c>
      <c r="G521" s="3">
        <v>791.2800121307373</v>
      </c>
      <c r="H521" t="s">
        <v>35</v>
      </c>
      <c r="I521" t="s">
        <v>35</v>
      </c>
      <c r="J521" t="s">
        <v>34</v>
      </c>
      <c r="P521" t="s">
        <v>393</v>
      </c>
      <c r="Q521" t="s">
        <v>67</v>
      </c>
      <c r="R521">
        <v>29.170000076293945</v>
      </c>
      <c r="S521" t="s">
        <v>35</v>
      </c>
      <c r="T521" t="s">
        <v>35</v>
      </c>
      <c r="U521" t="s">
        <v>34</v>
      </c>
    </row>
    <row r="522" spans="1:21">
      <c r="A522">
        <f t="shared" si="8"/>
        <v>2006</v>
      </c>
      <c r="B522" s="13">
        <v>39021</v>
      </c>
      <c r="C522" s="13" t="s">
        <v>44</v>
      </c>
      <c r="D522" s="13" t="s">
        <v>16</v>
      </c>
      <c r="E522" t="s">
        <v>578</v>
      </c>
      <c r="F522" s="3">
        <v>39.590000152587891</v>
      </c>
      <c r="G522" s="3">
        <v>277.22000122070313</v>
      </c>
      <c r="H522" t="s">
        <v>244</v>
      </c>
      <c r="I522" t="s">
        <v>39</v>
      </c>
      <c r="J522" t="s">
        <v>34</v>
      </c>
      <c r="P522" t="s">
        <v>294</v>
      </c>
      <c r="Q522" t="s">
        <v>67</v>
      </c>
      <c r="R522">
        <v>1</v>
      </c>
      <c r="S522" t="s">
        <v>35</v>
      </c>
      <c r="T522" t="s">
        <v>35</v>
      </c>
      <c r="U522" t="s">
        <v>34</v>
      </c>
    </row>
    <row r="523" spans="1:21">
      <c r="A523">
        <f t="shared" si="8"/>
        <v>2006</v>
      </c>
      <c r="B523" s="13">
        <v>39021</v>
      </c>
      <c r="C523" s="13" t="s">
        <v>37</v>
      </c>
      <c r="D523" s="13" t="s">
        <v>9</v>
      </c>
      <c r="E523" t="s">
        <v>576</v>
      </c>
      <c r="F523" s="3">
        <v>24.5</v>
      </c>
      <c r="G523" s="3">
        <v>350</v>
      </c>
      <c r="H523" t="s">
        <v>35</v>
      </c>
      <c r="I523" t="s">
        <v>35</v>
      </c>
      <c r="J523" t="s">
        <v>34</v>
      </c>
      <c r="P523" t="s">
        <v>315</v>
      </c>
      <c r="Q523" t="s">
        <v>67</v>
      </c>
      <c r="R523">
        <v>34.130001068115234</v>
      </c>
      <c r="S523" t="s">
        <v>35</v>
      </c>
      <c r="T523" t="s">
        <v>35</v>
      </c>
      <c r="U523" t="s">
        <v>34</v>
      </c>
    </row>
    <row r="524" spans="1:21">
      <c r="A524">
        <f t="shared" si="8"/>
        <v>2006</v>
      </c>
      <c r="B524" s="13">
        <v>39021</v>
      </c>
      <c r="C524" s="13" t="s">
        <v>37</v>
      </c>
      <c r="D524" s="13" t="s">
        <v>17</v>
      </c>
      <c r="E524" t="s">
        <v>577</v>
      </c>
      <c r="F524" s="3">
        <v>71.333333333333329</v>
      </c>
      <c r="G524" s="3">
        <v>366.80000305175781</v>
      </c>
      <c r="H524" t="s">
        <v>35</v>
      </c>
      <c r="I524" t="s">
        <v>35</v>
      </c>
      <c r="J524" t="s">
        <v>34</v>
      </c>
      <c r="P524" t="s">
        <v>339</v>
      </c>
      <c r="Q524" t="s">
        <v>67</v>
      </c>
      <c r="R524">
        <v>9</v>
      </c>
      <c r="S524" t="s">
        <v>35</v>
      </c>
      <c r="T524" t="s">
        <v>35</v>
      </c>
      <c r="U524" t="s">
        <v>34</v>
      </c>
    </row>
    <row r="525" spans="1:21">
      <c r="A525">
        <f t="shared" si="8"/>
        <v>2006</v>
      </c>
      <c r="B525" s="13">
        <v>39021</v>
      </c>
      <c r="C525" s="13" t="s">
        <v>67</v>
      </c>
      <c r="D525" s="13" t="s">
        <v>9</v>
      </c>
      <c r="E525" t="s">
        <v>576</v>
      </c>
      <c r="F525" s="3">
        <v>4.5</v>
      </c>
      <c r="G525" s="3">
        <v>534.27999877929688</v>
      </c>
      <c r="H525" t="s">
        <v>35</v>
      </c>
      <c r="I525" t="s">
        <v>35</v>
      </c>
      <c r="J525" t="s">
        <v>34</v>
      </c>
      <c r="P525" t="s">
        <v>338</v>
      </c>
      <c r="Q525" t="s">
        <v>67</v>
      </c>
      <c r="R525">
        <v>27.5</v>
      </c>
      <c r="S525" t="s">
        <v>35</v>
      </c>
      <c r="T525" t="s">
        <v>35</v>
      </c>
      <c r="U525" t="s">
        <v>34</v>
      </c>
    </row>
    <row r="526" spans="1:21">
      <c r="A526">
        <f t="shared" si="8"/>
        <v>2006</v>
      </c>
      <c r="B526" s="13">
        <v>39051</v>
      </c>
      <c r="C526" s="13" t="s">
        <v>67</v>
      </c>
      <c r="D526" s="13" t="s">
        <v>9</v>
      </c>
      <c r="E526" t="s">
        <v>575</v>
      </c>
      <c r="F526" s="3">
        <v>7</v>
      </c>
      <c r="G526" s="3">
        <v>259.25</v>
      </c>
      <c r="H526" t="s">
        <v>61</v>
      </c>
      <c r="I526" t="s">
        <v>39</v>
      </c>
      <c r="J526" t="s">
        <v>34</v>
      </c>
      <c r="P526" t="s">
        <v>391</v>
      </c>
      <c r="Q526" t="s">
        <v>67</v>
      </c>
      <c r="R526">
        <v>3.630000114440918</v>
      </c>
      <c r="S526" t="s">
        <v>35</v>
      </c>
      <c r="T526" t="s">
        <v>35</v>
      </c>
      <c r="U526" t="s">
        <v>34</v>
      </c>
    </row>
    <row r="527" spans="1:21">
      <c r="A527">
        <f t="shared" si="8"/>
        <v>2006</v>
      </c>
      <c r="B527" s="13">
        <v>39051</v>
      </c>
      <c r="C527" s="13" t="s">
        <v>67</v>
      </c>
      <c r="D527" s="13" t="s">
        <v>11</v>
      </c>
      <c r="E527" t="s">
        <v>574</v>
      </c>
      <c r="F527" s="3">
        <v>60</v>
      </c>
      <c r="G527" s="3">
        <v>116.05000305175781</v>
      </c>
      <c r="H527" t="s">
        <v>35</v>
      </c>
      <c r="I527" t="s">
        <v>35</v>
      </c>
      <c r="J527" t="s">
        <v>34</v>
      </c>
      <c r="P527" t="s">
        <v>325</v>
      </c>
      <c r="Q527" t="s">
        <v>67</v>
      </c>
      <c r="R527">
        <v>92.080001831054688</v>
      </c>
      <c r="S527" t="s">
        <v>35</v>
      </c>
      <c r="T527" t="s">
        <v>35</v>
      </c>
      <c r="U527" t="s">
        <v>34</v>
      </c>
    </row>
    <row r="528" spans="1:21">
      <c r="A528">
        <f t="shared" si="8"/>
        <v>2006</v>
      </c>
      <c r="B528" s="13">
        <v>39051</v>
      </c>
      <c r="C528" s="13" t="s">
        <v>67</v>
      </c>
      <c r="D528" s="13" t="s">
        <v>12</v>
      </c>
      <c r="E528" t="s">
        <v>573</v>
      </c>
      <c r="F528" s="3">
        <v>13</v>
      </c>
      <c r="G528" s="3">
        <v>150</v>
      </c>
      <c r="H528" t="s">
        <v>35</v>
      </c>
      <c r="I528" t="s">
        <v>35</v>
      </c>
      <c r="J528" t="s">
        <v>34</v>
      </c>
      <c r="P528" t="s">
        <v>337</v>
      </c>
      <c r="Q528" t="s">
        <v>67</v>
      </c>
      <c r="R528">
        <v>2</v>
      </c>
      <c r="S528" t="s">
        <v>35</v>
      </c>
      <c r="T528" t="s">
        <v>35</v>
      </c>
      <c r="U528" t="s">
        <v>34</v>
      </c>
    </row>
    <row r="529" spans="1:21">
      <c r="A529">
        <f t="shared" si="8"/>
        <v>2006</v>
      </c>
      <c r="B529" s="13">
        <v>39082</v>
      </c>
      <c r="C529" s="13" t="s">
        <v>67</v>
      </c>
      <c r="D529" s="13" t="s">
        <v>9</v>
      </c>
      <c r="E529" t="s">
        <v>572</v>
      </c>
      <c r="F529" s="3">
        <v>26</v>
      </c>
      <c r="G529" s="3">
        <v>140</v>
      </c>
      <c r="H529" t="s">
        <v>35</v>
      </c>
      <c r="I529" t="s">
        <v>35</v>
      </c>
      <c r="J529" t="s">
        <v>34</v>
      </c>
      <c r="P529" t="s">
        <v>336</v>
      </c>
      <c r="Q529" t="s">
        <v>67</v>
      </c>
      <c r="R529">
        <v>2</v>
      </c>
      <c r="S529" t="s">
        <v>35</v>
      </c>
      <c r="T529" t="s">
        <v>35</v>
      </c>
      <c r="U529" t="s">
        <v>34</v>
      </c>
    </row>
    <row r="530" spans="1:21">
      <c r="A530">
        <f t="shared" si="8"/>
        <v>2007</v>
      </c>
      <c r="B530" s="13">
        <v>39113</v>
      </c>
      <c r="C530" s="13" t="s">
        <v>37</v>
      </c>
      <c r="D530" s="13" t="s">
        <v>9</v>
      </c>
      <c r="E530" t="s">
        <v>571</v>
      </c>
      <c r="F530" s="3">
        <v>65.75</v>
      </c>
      <c r="G530" s="3">
        <v>310.42999267578125</v>
      </c>
      <c r="H530" t="s">
        <v>244</v>
      </c>
      <c r="I530" t="s">
        <v>39</v>
      </c>
      <c r="J530" t="s">
        <v>34</v>
      </c>
      <c r="P530" t="s">
        <v>353</v>
      </c>
      <c r="Q530" t="s">
        <v>67</v>
      </c>
      <c r="R530">
        <v>6</v>
      </c>
      <c r="S530" t="s">
        <v>35</v>
      </c>
      <c r="T530" t="s">
        <v>35</v>
      </c>
      <c r="U530" t="s">
        <v>34</v>
      </c>
    </row>
    <row r="531" spans="1:21">
      <c r="A531">
        <f t="shared" si="8"/>
        <v>2007</v>
      </c>
      <c r="B531" s="13">
        <v>39113</v>
      </c>
      <c r="C531" s="13" t="s">
        <v>67</v>
      </c>
      <c r="D531" s="13" t="s">
        <v>16</v>
      </c>
      <c r="E531" t="s">
        <v>570</v>
      </c>
      <c r="F531" s="3">
        <v>103</v>
      </c>
      <c r="G531" s="3">
        <v>737.35000610351563</v>
      </c>
      <c r="H531" t="s">
        <v>35</v>
      </c>
      <c r="I531" t="s">
        <v>35</v>
      </c>
      <c r="J531" t="s">
        <v>34</v>
      </c>
      <c r="P531" t="s">
        <v>390</v>
      </c>
      <c r="Q531" t="s">
        <v>67</v>
      </c>
      <c r="R531">
        <v>53</v>
      </c>
      <c r="S531" t="s">
        <v>35</v>
      </c>
      <c r="T531" t="s">
        <v>35</v>
      </c>
      <c r="U531" t="s">
        <v>34</v>
      </c>
    </row>
    <row r="532" spans="1:21">
      <c r="A532">
        <f t="shared" si="8"/>
        <v>2007</v>
      </c>
      <c r="B532" s="13">
        <v>39141</v>
      </c>
      <c r="C532" s="13" t="s">
        <v>37</v>
      </c>
      <c r="D532" s="13" t="s">
        <v>16</v>
      </c>
      <c r="E532" t="s">
        <v>569</v>
      </c>
      <c r="F532" s="3">
        <v>75.5</v>
      </c>
      <c r="G532" s="3">
        <v>41</v>
      </c>
      <c r="H532" t="s">
        <v>35</v>
      </c>
      <c r="I532" t="s">
        <v>35</v>
      </c>
      <c r="J532" t="s">
        <v>34</v>
      </c>
      <c r="P532" t="s">
        <v>378</v>
      </c>
      <c r="Q532" t="s">
        <v>67</v>
      </c>
      <c r="R532">
        <v>14</v>
      </c>
      <c r="S532" t="s">
        <v>35</v>
      </c>
      <c r="T532" t="s">
        <v>35</v>
      </c>
      <c r="U532" t="s">
        <v>34</v>
      </c>
    </row>
    <row r="533" spans="1:21">
      <c r="A533">
        <f t="shared" si="8"/>
        <v>2007</v>
      </c>
      <c r="B533" s="13">
        <v>39202</v>
      </c>
      <c r="C533" s="13" t="s">
        <v>37</v>
      </c>
      <c r="D533" s="13" t="s">
        <v>24</v>
      </c>
      <c r="E533" t="s">
        <v>568</v>
      </c>
      <c r="F533" s="3">
        <v>95.379997253417969</v>
      </c>
      <c r="G533" s="3">
        <v>235</v>
      </c>
      <c r="H533" t="s">
        <v>35</v>
      </c>
      <c r="I533" t="s">
        <v>35</v>
      </c>
      <c r="J533" t="s">
        <v>34</v>
      </c>
      <c r="P533" t="s">
        <v>66</v>
      </c>
      <c r="Q533" t="s">
        <v>67</v>
      </c>
      <c r="R533">
        <v>46</v>
      </c>
      <c r="S533" t="s">
        <v>35</v>
      </c>
      <c r="T533" t="s">
        <v>35</v>
      </c>
      <c r="U533" t="s">
        <v>34</v>
      </c>
    </row>
    <row r="534" spans="1:21">
      <c r="A534">
        <f t="shared" si="8"/>
        <v>2007</v>
      </c>
      <c r="B534" s="13">
        <v>39202</v>
      </c>
      <c r="C534" s="13" t="s">
        <v>67</v>
      </c>
      <c r="D534" s="13" t="s">
        <v>24</v>
      </c>
      <c r="E534" t="s">
        <v>568</v>
      </c>
      <c r="F534" s="3">
        <v>83.629997253417969</v>
      </c>
      <c r="G534" s="3">
        <v>225</v>
      </c>
      <c r="H534" t="s">
        <v>35</v>
      </c>
      <c r="I534" t="s">
        <v>35</v>
      </c>
      <c r="J534" t="s">
        <v>34</v>
      </c>
      <c r="P534" t="s">
        <v>335</v>
      </c>
      <c r="Q534" t="s">
        <v>67</v>
      </c>
      <c r="R534">
        <v>95</v>
      </c>
      <c r="S534" t="s">
        <v>35</v>
      </c>
      <c r="T534" t="s">
        <v>35</v>
      </c>
      <c r="U534" t="s">
        <v>34</v>
      </c>
    </row>
    <row r="535" spans="1:21">
      <c r="A535">
        <f t="shared" si="8"/>
        <v>2007</v>
      </c>
      <c r="B535" s="13">
        <v>39233</v>
      </c>
      <c r="C535" s="13" t="s">
        <v>37</v>
      </c>
      <c r="D535" s="13" t="s">
        <v>9</v>
      </c>
      <c r="E535" t="s">
        <v>566</v>
      </c>
      <c r="F535" s="3">
        <v>102</v>
      </c>
      <c r="G535" s="3">
        <v>145</v>
      </c>
      <c r="H535" t="s">
        <v>35</v>
      </c>
      <c r="I535" t="s">
        <v>35</v>
      </c>
      <c r="J535" t="s">
        <v>34</v>
      </c>
      <c r="P535" t="s">
        <v>409</v>
      </c>
      <c r="Q535" t="s">
        <v>67</v>
      </c>
      <c r="R535">
        <v>14</v>
      </c>
      <c r="S535" t="s">
        <v>35</v>
      </c>
      <c r="T535" t="s">
        <v>35</v>
      </c>
      <c r="U535" t="s">
        <v>34</v>
      </c>
    </row>
    <row r="536" spans="1:21">
      <c r="A536">
        <f t="shared" si="8"/>
        <v>2007</v>
      </c>
      <c r="B536" s="13">
        <v>39233</v>
      </c>
      <c r="C536" s="13" t="s">
        <v>37</v>
      </c>
      <c r="D536" s="13" t="s">
        <v>12</v>
      </c>
      <c r="E536" t="s">
        <v>567</v>
      </c>
      <c r="F536" s="3">
        <v>85.25</v>
      </c>
      <c r="G536" s="3">
        <v>114</v>
      </c>
      <c r="H536" t="s">
        <v>35</v>
      </c>
      <c r="I536" t="s">
        <v>35</v>
      </c>
      <c r="J536" t="s">
        <v>34</v>
      </c>
      <c r="P536" t="s">
        <v>380</v>
      </c>
      <c r="Q536" t="s">
        <v>67</v>
      </c>
      <c r="R536">
        <v>9.75</v>
      </c>
      <c r="S536" t="s">
        <v>35</v>
      </c>
      <c r="T536" t="s">
        <v>35</v>
      </c>
      <c r="U536" t="s">
        <v>34</v>
      </c>
    </row>
    <row r="537" spans="1:21">
      <c r="A537">
        <f t="shared" si="8"/>
        <v>2007</v>
      </c>
      <c r="B537" s="13">
        <v>39233</v>
      </c>
      <c r="C537" s="13" t="s">
        <v>67</v>
      </c>
      <c r="D537" s="13" t="s">
        <v>9</v>
      </c>
      <c r="E537" t="s">
        <v>566</v>
      </c>
      <c r="F537" s="3">
        <v>78.25</v>
      </c>
      <c r="G537" s="3">
        <v>315</v>
      </c>
      <c r="H537" t="s">
        <v>35</v>
      </c>
      <c r="I537" t="s">
        <v>35</v>
      </c>
      <c r="J537" t="s">
        <v>34</v>
      </c>
      <c r="P537" t="s">
        <v>207</v>
      </c>
      <c r="Q537" t="s">
        <v>67</v>
      </c>
      <c r="R537">
        <v>10.128250002861023</v>
      </c>
      <c r="S537" t="s">
        <v>35</v>
      </c>
      <c r="T537" t="s">
        <v>35</v>
      </c>
      <c r="U537" t="s">
        <v>34</v>
      </c>
    </row>
    <row r="538" spans="1:21">
      <c r="A538">
        <f t="shared" si="8"/>
        <v>2007</v>
      </c>
      <c r="B538" s="13">
        <v>39233</v>
      </c>
      <c r="C538" s="13" t="s">
        <v>67</v>
      </c>
      <c r="D538" s="13" t="s">
        <v>14</v>
      </c>
      <c r="E538" t="s">
        <v>565</v>
      </c>
      <c r="F538" s="3">
        <v>32</v>
      </c>
      <c r="G538" s="3">
        <v>194.5</v>
      </c>
      <c r="H538" t="s">
        <v>35</v>
      </c>
      <c r="I538" t="s">
        <v>35</v>
      </c>
      <c r="J538" t="s">
        <v>34</v>
      </c>
      <c r="P538" t="s">
        <v>243</v>
      </c>
      <c r="Q538" t="s">
        <v>67</v>
      </c>
      <c r="R538">
        <v>29.5</v>
      </c>
      <c r="S538" t="s">
        <v>35</v>
      </c>
      <c r="T538" t="s">
        <v>35</v>
      </c>
      <c r="U538" t="s">
        <v>34</v>
      </c>
    </row>
    <row r="539" spans="1:21">
      <c r="A539">
        <f t="shared" si="8"/>
        <v>2007</v>
      </c>
      <c r="B539" s="13">
        <v>39294</v>
      </c>
      <c r="C539" s="13" t="s">
        <v>44</v>
      </c>
      <c r="D539" s="13" t="s">
        <v>12</v>
      </c>
      <c r="E539" t="s">
        <v>564</v>
      </c>
      <c r="F539" s="3">
        <v>74.5</v>
      </c>
      <c r="G539" s="3">
        <v>125</v>
      </c>
      <c r="H539" t="s">
        <v>35</v>
      </c>
      <c r="I539" t="s">
        <v>35</v>
      </c>
      <c r="J539" t="s">
        <v>34</v>
      </c>
      <c r="P539" t="s">
        <v>263</v>
      </c>
      <c r="Q539" t="s">
        <v>67</v>
      </c>
      <c r="R539">
        <v>25</v>
      </c>
      <c r="S539" t="s">
        <v>35</v>
      </c>
      <c r="T539" t="s">
        <v>35</v>
      </c>
      <c r="U539" t="s">
        <v>34</v>
      </c>
    </row>
    <row r="540" spans="1:21">
      <c r="A540">
        <f t="shared" si="8"/>
        <v>2007</v>
      </c>
      <c r="B540" s="13">
        <v>39294</v>
      </c>
      <c r="C540" s="13" t="s">
        <v>67</v>
      </c>
      <c r="D540" s="13" t="s">
        <v>22</v>
      </c>
      <c r="E540" t="s">
        <v>563</v>
      </c>
      <c r="F540" s="3">
        <v>35.189998626708984</v>
      </c>
      <c r="G540" s="3">
        <v>201.64999389648438</v>
      </c>
      <c r="H540" t="s">
        <v>83</v>
      </c>
      <c r="I540" t="s">
        <v>39</v>
      </c>
      <c r="J540" t="s">
        <v>34</v>
      </c>
      <c r="P540" t="s">
        <v>191</v>
      </c>
      <c r="Q540" t="s">
        <v>67</v>
      </c>
      <c r="R540">
        <v>25.25</v>
      </c>
      <c r="S540" t="s">
        <v>35</v>
      </c>
      <c r="T540" t="s">
        <v>35</v>
      </c>
      <c r="U540" t="s">
        <v>34</v>
      </c>
    </row>
    <row r="541" spans="1:21">
      <c r="A541">
        <f t="shared" si="8"/>
        <v>2007</v>
      </c>
      <c r="B541" s="13">
        <v>39325</v>
      </c>
      <c r="C541" s="13" t="s">
        <v>37</v>
      </c>
      <c r="D541" s="13" t="s">
        <v>11</v>
      </c>
      <c r="E541" t="s">
        <v>562</v>
      </c>
      <c r="F541" s="3">
        <v>15.5</v>
      </c>
      <c r="G541" s="3">
        <v>155</v>
      </c>
      <c r="H541" t="s">
        <v>35</v>
      </c>
      <c r="I541" t="s">
        <v>35</v>
      </c>
      <c r="J541" t="s">
        <v>34</v>
      </c>
      <c r="P541" t="s">
        <v>192</v>
      </c>
      <c r="Q541" t="s">
        <v>67</v>
      </c>
      <c r="R541">
        <v>37</v>
      </c>
      <c r="S541" t="s">
        <v>35</v>
      </c>
      <c r="T541" t="s">
        <v>35</v>
      </c>
      <c r="U541" t="s">
        <v>34</v>
      </c>
    </row>
    <row r="542" spans="1:21">
      <c r="A542">
        <f t="shared" si="8"/>
        <v>2007</v>
      </c>
      <c r="B542" s="13">
        <v>39355</v>
      </c>
      <c r="C542" s="13" t="s">
        <v>37</v>
      </c>
      <c r="D542" s="13" t="s">
        <v>22</v>
      </c>
      <c r="E542" t="s">
        <v>561</v>
      </c>
      <c r="F542" s="3">
        <v>26.5</v>
      </c>
      <c r="G542" s="3">
        <v>321.76998901367188</v>
      </c>
      <c r="H542" t="s">
        <v>35</v>
      </c>
      <c r="I542" t="s">
        <v>35</v>
      </c>
      <c r="J542" t="s">
        <v>34</v>
      </c>
      <c r="P542" t="s">
        <v>281</v>
      </c>
      <c r="Q542" t="s">
        <v>67</v>
      </c>
      <c r="R542">
        <v>4</v>
      </c>
      <c r="S542" t="s">
        <v>35</v>
      </c>
      <c r="T542" t="s">
        <v>35</v>
      </c>
      <c r="U542" t="s">
        <v>34</v>
      </c>
    </row>
    <row r="543" spans="1:21">
      <c r="A543">
        <f t="shared" si="8"/>
        <v>2007</v>
      </c>
      <c r="B543" s="13">
        <v>39416</v>
      </c>
      <c r="C543" s="13" t="s">
        <v>44</v>
      </c>
      <c r="D543" s="13" t="s">
        <v>23</v>
      </c>
      <c r="E543" t="s">
        <v>560</v>
      </c>
      <c r="F543" s="3">
        <v>54</v>
      </c>
      <c r="G543" s="3">
        <v>280</v>
      </c>
      <c r="H543" t="s">
        <v>35</v>
      </c>
      <c r="I543" t="s">
        <v>35</v>
      </c>
      <c r="J543" t="s">
        <v>34</v>
      </c>
      <c r="P543" t="s">
        <v>284</v>
      </c>
      <c r="Q543" t="s">
        <v>67</v>
      </c>
      <c r="R543">
        <v>5.130000114440918</v>
      </c>
      <c r="S543" t="s">
        <v>35</v>
      </c>
      <c r="T543" t="s">
        <v>35</v>
      </c>
      <c r="U543" t="s">
        <v>34</v>
      </c>
    </row>
    <row r="544" spans="1:21">
      <c r="A544">
        <f t="shared" si="8"/>
        <v>2008</v>
      </c>
      <c r="B544" s="13">
        <v>39478</v>
      </c>
      <c r="C544" s="13" t="s">
        <v>44</v>
      </c>
      <c r="D544" s="13" t="s">
        <v>25</v>
      </c>
      <c r="E544" t="s">
        <v>553</v>
      </c>
      <c r="F544" s="3">
        <v>92.333333333333329</v>
      </c>
      <c r="G544" s="3">
        <v>700</v>
      </c>
      <c r="H544" t="s">
        <v>35</v>
      </c>
      <c r="I544" t="s">
        <v>35</v>
      </c>
      <c r="J544" t="s">
        <v>34</v>
      </c>
      <c r="P544" t="s">
        <v>283</v>
      </c>
      <c r="Q544" t="s">
        <v>67</v>
      </c>
      <c r="R544">
        <v>60</v>
      </c>
      <c r="S544" t="s">
        <v>35</v>
      </c>
      <c r="T544" t="s">
        <v>35</v>
      </c>
      <c r="U544" t="s">
        <v>34</v>
      </c>
    </row>
    <row r="545" spans="1:21">
      <c r="A545">
        <f t="shared" si="8"/>
        <v>2008</v>
      </c>
      <c r="B545" s="13">
        <v>39478</v>
      </c>
      <c r="C545" s="13" t="s">
        <v>37</v>
      </c>
      <c r="D545" s="13" t="s">
        <v>24</v>
      </c>
      <c r="E545" t="s">
        <v>559</v>
      </c>
      <c r="F545" s="3">
        <v>3.5</v>
      </c>
      <c r="G545" s="3">
        <v>600</v>
      </c>
      <c r="H545" t="s">
        <v>35</v>
      </c>
      <c r="I545" t="s">
        <v>35</v>
      </c>
      <c r="J545" t="s">
        <v>34</v>
      </c>
      <c r="P545" t="s">
        <v>309</v>
      </c>
      <c r="Q545" t="s">
        <v>67</v>
      </c>
      <c r="R545">
        <v>28.5</v>
      </c>
      <c r="S545" t="s">
        <v>35</v>
      </c>
      <c r="T545" t="s">
        <v>35</v>
      </c>
      <c r="U545" t="s">
        <v>34</v>
      </c>
    </row>
    <row r="546" spans="1:21">
      <c r="A546">
        <f t="shared" si="8"/>
        <v>2008</v>
      </c>
      <c r="B546" s="13">
        <v>39478</v>
      </c>
      <c r="C546" s="13" t="s">
        <v>37</v>
      </c>
      <c r="D546" s="13" t="s">
        <v>23</v>
      </c>
      <c r="E546" t="s">
        <v>558</v>
      </c>
      <c r="F546" s="3">
        <v>64.25</v>
      </c>
      <c r="G546" s="3">
        <v>3.2100000381469727</v>
      </c>
      <c r="H546" t="s">
        <v>99</v>
      </c>
      <c r="I546" t="s">
        <v>98</v>
      </c>
      <c r="J546" t="s">
        <v>34</v>
      </c>
      <c r="P546" t="s">
        <v>411</v>
      </c>
      <c r="Q546" t="s">
        <v>67</v>
      </c>
      <c r="R546">
        <v>2.25</v>
      </c>
      <c r="S546" t="s">
        <v>35</v>
      </c>
      <c r="T546" t="s">
        <v>35</v>
      </c>
      <c r="U546" t="s">
        <v>34</v>
      </c>
    </row>
    <row r="547" spans="1:21">
      <c r="A547">
        <f t="shared" si="8"/>
        <v>2008</v>
      </c>
      <c r="B547" s="13">
        <v>39478</v>
      </c>
      <c r="C547" s="13" t="s">
        <v>37</v>
      </c>
      <c r="D547" s="13" t="s">
        <v>23</v>
      </c>
      <c r="E547" t="s">
        <v>557</v>
      </c>
      <c r="F547" s="3">
        <v>45.375</v>
      </c>
      <c r="G547" s="3">
        <v>600</v>
      </c>
      <c r="H547" t="s">
        <v>99</v>
      </c>
      <c r="I547" t="s">
        <v>98</v>
      </c>
      <c r="J547" t="s">
        <v>34</v>
      </c>
      <c r="P547" t="s">
        <v>460</v>
      </c>
      <c r="Q547" t="s">
        <v>67</v>
      </c>
      <c r="R547">
        <v>10</v>
      </c>
      <c r="S547" t="s">
        <v>35</v>
      </c>
      <c r="T547" t="s">
        <v>35</v>
      </c>
      <c r="U547" t="s">
        <v>34</v>
      </c>
    </row>
    <row r="548" spans="1:21">
      <c r="A548">
        <f t="shared" si="8"/>
        <v>2008</v>
      </c>
      <c r="B548" s="13">
        <v>39478</v>
      </c>
      <c r="C548" s="13" t="s">
        <v>37</v>
      </c>
      <c r="D548" s="13" t="s">
        <v>23</v>
      </c>
      <c r="E548" t="s">
        <v>556</v>
      </c>
      <c r="F548" s="3">
        <v>50</v>
      </c>
      <c r="G548" s="3">
        <v>400</v>
      </c>
      <c r="H548" t="s">
        <v>99</v>
      </c>
      <c r="I548" t="s">
        <v>98</v>
      </c>
      <c r="J548" t="s">
        <v>34</v>
      </c>
      <c r="P548" t="s">
        <v>459</v>
      </c>
      <c r="Q548" t="s">
        <v>67</v>
      </c>
      <c r="R548">
        <v>5.9999998658895493E-2</v>
      </c>
      <c r="S548" t="s">
        <v>35</v>
      </c>
      <c r="T548" t="s">
        <v>35</v>
      </c>
      <c r="U548" t="s">
        <v>34</v>
      </c>
    </row>
    <row r="549" spans="1:21">
      <c r="A549">
        <f t="shared" si="8"/>
        <v>2008</v>
      </c>
      <c r="B549" s="13">
        <v>39478</v>
      </c>
      <c r="C549" s="13" t="s">
        <v>37</v>
      </c>
      <c r="D549" s="13" t="s">
        <v>23</v>
      </c>
      <c r="E549" t="s">
        <v>555</v>
      </c>
      <c r="F549" s="3">
        <v>49.25</v>
      </c>
      <c r="G549" s="3">
        <v>450</v>
      </c>
      <c r="H549" t="s">
        <v>99</v>
      </c>
      <c r="I549" t="s">
        <v>98</v>
      </c>
      <c r="J549" t="s">
        <v>34</v>
      </c>
      <c r="P549" t="s">
        <v>213</v>
      </c>
      <c r="Q549" t="s">
        <v>67</v>
      </c>
      <c r="R549">
        <v>73</v>
      </c>
      <c r="S549" t="s">
        <v>35</v>
      </c>
      <c r="T549" t="s">
        <v>35</v>
      </c>
      <c r="U549" t="s">
        <v>34</v>
      </c>
    </row>
    <row r="550" spans="1:21">
      <c r="A550">
        <f t="shared" si="8"/>
        <v>2008</v>
      </c>
      <c r="B550" s="13">
        <v>39478</v>
      </c>
      <c r="C550" s="13" t="s">
        <v>37</v>
      </c>
      <c r="D550" s="13" t="s">
        <v>15</v>
      </c>
      <c r="E550" t="s">
        <v>552</v>
      </c>
      <c r="F550" s="3">
        <v>53.25</v>
      </c>
      <c r="G550" s="3">
        <v>300</v>
      </c>
      <c r="H550" t="s">
        <v>35</v>
      </c>
      <c r="I550" t="s">
        <v>35</v>
      </c>
      <c r="J550" t="s">
        <v>34</v>
      </c>
      <c r="P550" t="s">
        <v>138</v>
      </c>
      <c r="Q550" t="s">
        <v>67</v>
      </c>
      <c r="R550">
        <v>27.510000228881836</v>
      </c>
      <c r="S550" t="s">
        <v>35</v>
      </c>
      <c r="T550" t="s">
        <v>35</v>
      </c>
      <c r="U550" t="s">
        <v>34</v>
      </c>
    </row>
    <row r="551" spans="1:21">
      <c r="A551">
        <f t="shared" si="8"/>
        <v>2008</v>
      </c>
      <c r="B551" s="13">
        <v>39478</v>
      </c>
      <c r="C551" s="13" t="s">
        <v>37</v>
      </c>
      <c r="D551" s="13" t="s">
        <v>15</v>
      </c>
      <c r="E551" t="s">
        <v>551</v>
      </c>
      <c r="F551" s="3">
        <v>52.5</v>
      </c>
      <c r="G551" s="3">
        <v>250</v>
      </c>
      <c r="H551" t="s">
        <v>35</v>
      </c>
      <c r="I551" t="s">
        <v>35</v>
      </c>
      <c r="J551" t="s">
        <v>34</v>
      </c>
      <c r="P551" t="s">
        <v>307</v>
      </c>
      <c r="Q551" t="s">
        <v>67</v>
      </c>
      <c r="R551">
        <v>31.833333969116211</v>
      </c>
      <c r="S551" t="s">
        <v>35</v>
      </c>
      <c r="T551" t="s">
        <v>35</v>
      </c>
      <c r="U551" t="s">
        <v>34</v>
      </c>
    </row>
    <row r="552" spans="1:21">
      <c r="A552">
        <f t="shared" si="8"/>
        <v>2008</v>
      </c>
      <c r="B552" s="13">
        <v>39478</v>
      </c>
      <c r="C552" s="13" t="s">
        <v>67</v>
      </c>
      <c r="D552" s="13" t="s">
        <v>11</v>
      </c>
      <c r="E552" t="s">
        <v>554</v>
      </c>
      <c r="F552" s="3">
        <v>10.25</v>
      </c>
      <c r="G552" s="3">
        <v>150</v>
      </c>
      <c r="H552" t="s">
        <v>35</v>
      </c>
      <c r="I552" t="s">
        <v>35</v>
      </c>
      <c r="J552" t="s">
        <v>34</v>
      </c>
      <c r="P552" t="s">
        <v>260</v>
      </c>
      <c r="Q552" t="s">
        <v>67</v>
      </c>
      <c r="R552">
        <v>71</v>
      </c>
      <c r="S552" t="s">
        <v>35</v>
      </c>
      <c r="T552" t="s">
        <v>35</v>
      </c>
      <c r="U552" t="s">
        <v>34</v>
      </c>
    </row>
    <row r="553" spans="1:21">
      <c r="A553">
        <f t="shared" si="8"/>
        <v>2008</v>
      </c>
      <c r="B553" s="13">
        <v>39478</v>
      </c>
      <c r="C553" s="13" t="s">
        <v>67</v>
      </c>
      <c r="D553" s="13" t="s">
        <v>25</v>
      </c>
      <c r="E553" t="s">
        <v>553</v>
      </c>
      <c r="F553" s="3">
        <v>64</v>
      </c>
      <c r="G553" s="3">
        <v>315</v>
      </c>
      <c r="H553" t="s">
        <v>35</v>
      </c>
      <c r="I553" t="s">
        <v>35</v>
      </c>
      <c r="J553" t="s">
        <v>34</v>
      </c>
      <c r="P553" t="s">
        <v>252</v>
      </c>
      <c r="Q553" t="s">
        <v>67</v>
      </c>
      <c r="R553">
        <v>0.5</v>
      </c>
      <c r="S553" t="s">
        <v>35</v>
      </c>
      <c r="T553" t="s">
        <v>35</v>
      </c>
      <c r="U553" t="s">
        <v>34</v>
      </c>
    </row>
    <row r="554" spans="1:21">
      <c r="A554">
        <f t="shared" si="8"/>
        <v>2008</v>
      </c>
      <c r="B554" s="13">
        <v>39478</v>
      </c>
      <c r="C554" s="13" t="s">
        <v>67</v>
      </c>
      <c r="D554" s="13" t="s">
        <v>15</v>
      </c>
      <c r="E554" t="s">
        <v>552</v>
      </c>
      <c r="F554" s="3">
        <v>8.5</v>
      </c>
      <c r="G554" s="3">
        <v>510</v>
      </c>
      <c r="H554" t="s">
        <v>35</v>
      </c>
      <c r="I554" t="s">
        <v>35</v>
      </c>
      <c r="J554" t="s">
        <v>34</v>
      </c>
      <c r="P554" t="s">
        <v>319</v>
      </c>
      <c r="Q554" t="s">
        <v>67</v>
      </c>
      <c r="R554">
        <v>67</v>
      </c>
      <c r="S554" t="s">
        <v>35</v>
      </c>
      <c r="T554" t="s">
        <v>35</v>
      </c>
      <c r="U554" t="s">
        <v>34</v>
      </c>
    </row>
    <row r="555" spans="1:21">
      <c r="A555">
        <f t="shared" si="8"/>
        <v>2008</v>
      </c>
      <c r="B555" s="13">
        <v>39478</v>
      </c>
      <c r="C555" s="13" t="s">
        <v>67</v>
      </c>
      <c r="D555" s="13" t="s">
        <v>15</v>
      </c>
      <c r="E555" t="s">
        <v>551</v>
      </c>
      <c r="F555" s="3">
        <v>8</v>
      </c>
      <c r="G555" s="3">
        <v>325</v>
      </c>
      <c r="H555" t="s">
        <v>35</v>
      </c>
      <c r="I555" t="s">
        <v>35</v>
      </c>
      <c r="J555" t="s">
        <v>34</v>
      </c>
      <c r="P555" t="s">
        <v>376</v>
      </c>
      <c r="Q555" t="s">
        <v>67</v>
      </c>
      <c r="R555">
        <v>5</v>
      </c>
      <c r="S555" t="s">
        <v>35</v>
      </c>
      <c r="T555" t="s">
        <v>35</v>
      </c>
      <c r="U555" t="s">
        <v>34</v>
      </c>
    </row>
    <row r="556" spans="1:21">
      <c r="A556">
        <f t="shared" si="8"/>
        <v>2008</v>
      </c>
      <c r="B556" s="13">
        <v>39507</v>
      </c>
      <c r="C556" s="13" t="s">
        <v>37</v>
      </c>
      <c r="D556" s="13" t="s">
        <v>25</v>
      </c>
      <c r="E556" t="s">
        <v>550</v>
      </c>
      <c r="F556" s="3">
        <v>32.333333333333336</v>
      </c>
      <c r="G556" s="3">
        <v>1200</v>
      </c>
      <c r="H556" t="s">
        <v>99</v>
      </c>
      <c r="I556" t="s">
        <v>98</v>
      </c>
      <c r="J556" t="s">
        <v>34</v>
      </c>
      <c r="P556" t="s">
        <v>410</v>
      </c>
      <c r="Q556" t="s">
        <v>67</v>
      </c>
      <c r="R556">
        <v>24.5</v>
      </c>
      <c r="S556" t="s">
        <v>35</v>
      </c>
      <c r="T556" t="s">
        <v>35</v>
      </c>
      <c r="U556" t="s">
        <v>34</v>
      </c>
    </row>
    <row r="557" spans="1:21">
      <c r="A557">
        <f t="shared" si="8"/>
        <v>2008</v>
      </c>
      <c r="B557" s="13">
        <v>39538</v>
      </c>
      <c r="C557" s="13" t="s">
        <v>67</v>
      </c>
      <c r="D557" s="13" t="s">
        <v>12</v>
      </c>
      <c r="E557" t="s">
        <v>549</v>
      </c>
      <c r="F557" s="3">
        <v>0.12999999523162842</v>
      </c>
      <c r="G557" s="3">
        <v>150</v>
      </c>
      <c r="H557" t="s">
        <v>35</v>
      </c>
      <c r="I557" t="s">
        <v>35</v>
      </c>
      <c r="J557" t="s">
        <v>34</v>
      </c>
      <c r="P557" t="s">
        <v>318</v>
      </c>
      <c r="Q557" t="s">
        <v>67</v>
      </c>
      <c r="R557">
        <v>66</v>
      </c>
      <c r="S557" t="s">
        <v>35</v>
      </c>
      <c r="T557" t="s">
        <v>35</v>
      </c>
      <c r="U557" t="s">
        <v>34</v>
      </c>
    </row>
    <row r="558" spans="1:21">
      <c r="A558">
        <f t="shared" si="8"/>
        <v>2008</v>
      </c>
      <c r="B558" s="13">
        <v>39538</v>
      </c>
      <c r="C558" t="s">
        <v>67</v>
      </c>
      <c r="D558" t="s">
        <v>23</v>
      </c>
      <c r="E558" t="s">
        <v>548</v>
      </c>
      <c r="F558" s="3">
        <v>76</v>
      </c>
      <c r="G558" s="3">
        <v>100</v>
      </c>
      <c r="H558" t="s">
        <v>35</v>
      </c>
      <c r="I558" t="s">
        <v>35</v>
      </c>
      <c r="J558" t="s">
        <v>34</v>
      </c>
      <c r="P558" t="s">
        <v>106</v>
      </c>
      <c r="Q558" t="s">
        <v>67</v>
      </c>
      <c r="R558">
        <v>1</v>
      </c>
      <c r="S558" t="s">
        <v>35</v>
      </c>
      <c r="T558" t="s">
        <v>35</v>
      </c>
      <c r="U558" t="s">
        <v>34</v>
      </c>
    </row>
    <row r="559" spans="1:21">
      <c r="A559">
        <f t="shared" si="8"/>
        <v>2008</v>
      </c>
      <c r="B559" s="13">
        <v>39568</v>
      </c>
      <c r="C559" t="s">
        <v>44</v>
      </c>
      <c r="D559" t="s">
        <v>13</v>
      </c>
      <c r="E559" t="s">
        <v>547</v>
      </c>
      <c r="F559" s="3">
        <v>75</v>
      </c>
      <c r="G559" s="3">
        <v>127.86000061035156</v>
      </c>
      <c r="H559" t="s">
        <v>35</v>
      </c>
      <c r="I559" t="s">
        <v>35</v>
      </c>
      <c r="J559" t="s">
        <v>34</v>
      </c>
      <c r="P559" t="s">
        <v>292</v>
      </c>
      <c r="Q559" t="s">
        <v>67</v>
      </c>
      <c r="R559">
        <v>86.75</v>
      </c>
      <c r="S559" t="s">
        <v>35</v>
      </c>
      <c r="T559" t="s">
        <v>35</v>
      </c>
      <c r="U559" t="s">
        <v>34</v>
      </c>
    </row>
    <row r="560" spans="1:21">
      <c r="A560">
        <f t="shared" si="8"/>
        <v>2008</v>
      </c>
      <c r="B560" s="13">
        <v>39568</v>
      </c>
      <c r="C560" t="s">
        <v>37</v>
      </c>
      <c r="D560" t="s">
        <v>19</v>
      </c>
      <c r="E560" t="s">
        <v>546</v>
      </c>
      <c r="F560" s="3">
        <v>46</v>
      </c>
      <c r="G560" s="3">
        <v>165.82000732421875</v>
      </c>
      <c r="H560" t="s">
        <v>35</v>
      </c>
      <c r="I560" t="s">
        <v>35</v>
      </c>
      <c r="J560" t="s">
        <v>34</v>
      </c>
      <c r="P560" t="s">
        <v>450</v>
      </c>
      <c r="Q560" t="s">
        <v>67</v>
      </c>
      <c r="R560">
        <v>22.399999618530273</v>
      </c>
      <c r="S560" t="s">
        <v>35</v>
      </c>
      <c r="T560" t="s">
        <v>35</v>
      </c>
      <c r="U560" t="s">
        <v>34</v>
      </c>
    </row>
    <row r="561" spans="1:21">
      <c r="A561">
        <f t="shared" si="8"/>
        <v>2008</v>
      </c>
      <c r="B561" s="13">
        <v>39568</v>
      </c>
      <c r="C561" t="s">
        <v>37</v>
      </c>
      <c r="D561" t="s">
        <v>24</v>
      </c>
      <c r="E561" t="s">
        <v>545</v>
      </c>
      <c r="F561" s="3">
        <v>24</v>
      </c>
      <c r="G561" s="3">
        <v>126.52999877929688</v>
      </c>
      <c r="H561" t="s">
        <v>35</v>
      </c>
      <c r="I561" t="s">
        <v>35</v>
      </c>
      <c r="J561" t="s">
        <v>34</v>
      </c>
      <c r="P561" t="s">
        <v>334</v>
      </c>
      <c r="Q561" t="s">
        <v>67</v>
      </c>
      <c r="R561">
        <v>2.380000114440918</v>
      </c>
      <c r="S561" t="s">
        <v>35</v>
      </c>
      <c r="T561" t="s">
        <v>35</v>
      </c>
      <c r="U561" t="s">
        <v>34</v>
      </c>
    </row>
    <row r="562" spans="1:21">
      <c r="A562">
        <f t="shared" si="8"/>
        <v>2008</v>
      </c>
      <c r="B562" s="13">
        <v>39568</v>
      </c>
      <c r="C562" t="s">
        <v>37</v>
      </c>
      <c r="D562" t="s">
        <v>25</v>
      </c>
      <c r="E562" t="s">
        <v>544</v>
      </c>
      <c r="F562" s="3">
        <v>70</v>
      </c>
      <c r="G562" s="3">
        <v>138.14999389648438</v>
      </c>
      <c r="H562" t="s">
        <v>99</v>
      </c>
      <c r="I562" t="s">
        <v>98</v>
      </c>
      <c r="J562" t="s">
        <v>34</v>
      </c>
      <c r="P562" t="s">
        <v>322</v>
      </c>
      <c r="Q562" t="s">
        <v>67</v>
      </c>
      <c r="R562">
        <v>95</v>
      </c>
      <c r="S562" t="s">
        <v>35</v>
      </c>
      <c r="T562" t="s">
        <v>35</v>
      </c>
      <c r="U562" t="s">
        <v>34</v>
      </c>
    </row>
    <row r="563" spans="1:21">
      <c r="A563">
        <f t="shared" si="8"/>
        <v>2008</v>
      </c>
      <c r="B563" s="13">
        <v>39568</v>
      </c>
      <c r="C563" t="s">
        <v>37</v>
      </c>
      <c r="D563" t="s">
        <v>25</v>
      </c>
      <c r="E563" t="s">
        <v>543</v>
      </c>
      <c r="F563" s="3">
        <v>51.5</v>
      </c>
      <c r="G563" s="3">
        <v>142.19999694824219</v>
      </c>
      <c r="H563" t="s">
        <v>99</v>
      </c>
      <c r="I563" t="s">
        <v>98</v>
      </c>
      <c r="J563" t="s">
        <v>34</v>
      </c>
      <c r="P563" t="s">
        <v>449</v>
      </c>
      <c r="Q563" t="s">
        <v>67</v>
      </c>
      <c r="R563">
        <v>15</v>
      </c>
      <c r="S563" t="s">
        <v>35</v>
      </c>
      <c r="T563" t="s">
        <v>35</v>
      </c>
      <c r="U563" t="s">
        <v>34</v>
      </c>
    </row>
    <row r="564" spans="1:21">
      <c r="A564">
        <f t="shared" si="8"/>
        <v>2008</v>
      </c>
      <c r="B564" s="13">
        <v>39568</v>
      </c>
      <c r="C564" t="s">
        <v>37</v>
      </c>
      <c r="D564" t="s">
        <v>25</v>
      </c>
      <c r="E564" t="s">
        <v>542</v>
      </c>
      <c r="F564" s="3">
        <v>70</v>
      </c>
      <c r="G564" s="3">
        <v>174.8800048828125</v>
      </c>
      <c r="H564" t="s">
        <v>99</v>
      </c>
      <c r="I564" t="s">
        <v>98</v>
      </c>
      <c r="J564" t="s">
        <v>34</v>
      </c>
      <c r="P564" t="s">
        <v>448</v>
      </c>
      <c r="Q564" t="s">
        <v>67</v>
      </c>
      <c r="R564">
        <v>22.439999580383301</v>
      </c>
      <c r="S564" t="s">
        <v>35</v>
      </c>
      <c r="T564" t="s">
        <v>35</v>
      </c>
      <c r="U564" t="s">
        <v>34</v>
      </c>
    </row>
    <row r="565" spans="1:21">
      <c r="A565">
        <f t="shared" si="8"/>
        <v>2008</v>
      </c>
      <c r="B565" s="13">
        <v>39568</v>
      </c>
      <c r="C565" t="s">
        <v>67</v>
      </c>
      <c r="D565" t="s">
        <v>15</v>
      </c>
      <c r="E565" t="s">
        <v>541</v>
      </c>
      <c r="F565" s="3">
        <v>3.380000114440918</v>
      </c>
      <c r="G565" s="3">
        <v>203</v>
      </c>
      <c r="H565" t="s">
        <v>35</v>
      </c>
      <c r="I565" t="s">
        <v>35</v>
      </c>
      <c r="J565" t="s">
        <v>34</v>
      </c>
      <c r="P565" t="s">
        <v>308</v>
      </c>
      <c r="Q565" t="s">
        <v>67</v>
      </c>
      <c r="R565">
        <v>10</v>
      </c>
      <c r="S565" t="s">
        <v>35</v>
      </c>
      <c r="T565" t="s">
        <v>35</v>
      </c>
      <c r="U565" t="s">
        <v>34</v>
      </c>
    </row>
    <row r="566" spans="1:21">
      <c r="A566">
        <f t="shared" si="8"/>
        <v>2008</v>
      </c>
      <c r="B566" s="13">
        <v>39599</v>
      </c>
      <c r="C566" t="s">
        <v>44</v>
      </c>
      <c r="D566" t="s">
        <v>25</v>
      </c>
      <c r="E566" t="s">
        <v>540</v>
      </c>
      <c r="F566" s="3">
        <v>61</v>
      </c>
      <c r="G566" s="3">
        <v>503.79998779296875</v>
      </c>
      <c r="H566" t="s">
        <v>539</v>
      </c>
      <c r="I566" t="s">
        <v>39</v>
      </c>
      <c r="J566" t="s">
        <v>38</v>
      </c>
      <c r="P566" t="s">
        <v>321</v>
      </c>
      <c r="Q566" t="s">
        <v>67</v>
      </c>
      <c r="R566">
        <v>30</v>
      </c>
      <c r="S566" t="s">
        <v>35</v>
      </c>
      <c r="T566" t="s">
        <v>35</v>
      </c>
      <c r="U566" t="s">
        <v>34</v>
      </c>
    </row>
    <row r="567" spans="1:21">
      <c r="A567">
        <f t="shared" si="8"/>
        <v>2008</v>
      </c>
      <c r="B567" s="13">
        <v>39599</v>
      </c>
      <c r="C567" t="s">
        <v>44</v>
      </c>
      <c r="D567" t="s">
        <v>23</v>
      </c>
      <c r="E567" t="s">
        <v>535</v>
      </c>
      <c r="F567" s="3">
        <v>96</v>
      </c>
      <c r="G567" s="3">
        <v>350</v>
      </c>
      <c r="H567" t="s">
        <v>35</v>
      </c>
      <c r="I567" t="s">
        <v>35</v>
      </c>
      <c r="J567" t="s">
        <v>34</v>
      </c>
      <c r="P567" t="s">
        <v>413</v>
      </c>
      <c r="Q567" t="s">
        <v>67</v>
      </c>
      <c r="R567">
        <v>2.6666666666666665</v>
      </c>
      <c r="S567" t="s">
        <v>35</v>
      </c>
      <c r="T567" t="s">
        <v>35</v>
      </c>
      <c r="U567" t="s">
        <v>34</v>
      </c>
    </row>
    <row r="568" spans="1:21">
      <c r="A568">
        <f t="shared" si="8"/>
        <v>2008</v>
      </c>
      <c r="B568" s="13">
        <v>39599</v>
      </c>
      <c r="C568" t="s">
        <v>37</v>
      </c>
      <c r="D568" t="s">
        <v>13</v>
      </c>
      <c r="E568" t="s">
        <v>538</v>
      </c>
      <c r="F568" s="3">
        <v>74</v>
      </c>
      <c r="G568" s="3">
        <v>185</v>
      </c>
      <c r="H568" t="s">
        <v>35</v>
      </c>
      <c r="I568" t="s">
        <v>35</v>
      </c>
      <c r="J568" t="s">
        <v>34</v>
      </c>
      <c r="P568" t="s">
        <v>415</v>
      </c>
      <c r="Q568" t="s">
        <v>67</v>
      </c>
      <c r="R568">
        <v>9.9999997764825821E-3</v>
      </c>
      <c r="S568" t="s">
        <v>35</v>
      </c>
      <c r="T568" t="s">
        <v>35</v>
      </c>
      <c r="U568" t="s">
        <v>34</v>
      </c>
    </row>
    <row r="569" spans="1:21">
      <c r="A569">
        <f t="shared" si="8"/>
        <v>2008</v>
      </c>
      <c r="B569" s="13">
        <v>39599</v>
      </c>
      <c r="C569" t="s">
        <v>37</v>
      </c>
      <c r="D569" t="s">
        <v>23</v>
      </c>
      <c r="E569" t="s">
        <v>535</v>
      </c>
      <c r="F569" s="3">
        <v>13.5</v>
      </c>
      <c r="G569" s="3">
        <v>350</v>
      </c>
      <c r="H569" t="s">
        <v>35</v>
      </c>
      <c r="I569" t="s">
        <v>35</v>
      </c>
      <c r="J569" t="s">
        <v>34</v>
      </c>
      <c r="P569" t="s">
        <v>302</v>
      </c>
      <c r="Q569" t="s">
        <v>67</v>
      </c>
      <c r="R569">
        <v>53.729999542236328</v>
      </c>
      <c r="S569" t="s">
        <v>35</v>
      </c>
      <c r="T569" t="s">
        <v>35</v>
      </c>
      <c r="U569" t="s">
        <v>34</v>
      </c>
    </row>
    <row r="570" spans="1:21">
      <c r="A570">
        <f t="shared" si="8"/>
        <v>2008</v>
      </c>
      <c r="B570" s="13">
        <v>39599</v>
      </c>
      <c r="C570" t="s">
        <v>37</v>
      </c>
      <c r="D570" t="s">
        <v>16</v>
      </c>
      <c r="E570" t="s">
        <v>537</v>
      </c>
      <c r="F570" s="3">
        <v>30</v>
      </c>
      <c r="G570" s="3">
        <v>240</v>
      </c>
      <c r="H570" t="s">
        <v>35</v>
      </c>
      <c r="I570" t="s">
        <v>35</v>
      </c>
      <c r="J570" t="s">
        <v>34</v>
      </c>
      <c r="P570" t="s">
        <v>45</v>
      </c>
      <c r="Q570" t="s">
        <v>67</v>
      </c>
      <c r="R570">
        <v>65.520000457763672</v>
      </c>
      <c r="S570" t="s">
        <v>35</v>
      </c>
      <c r="T570" t="s">
        <v>35</v>
      </c>
      <c r="U570" t="s">
        <v>34</v>
      </c>
    </row>
    <row r="571" spans="1:21">
      <c r="A571">
        <f t="shared" si="8"/>
        <v>2008</v>
      </c>
      <c r="B571" s="13">
        <v>39599</v>
      </c>
      <c r="C571" t="s">
        <v>67</v>
      </c>
      <c r="D571" t="s">
        <v>13</v>
      </c>
      <c r="E571" t="s">
        <v>536</v>
      </c>
      <c r="F571" s="3">
        <v>56</v>
      </c>
      <c r="G571" s="3">
        <v>960</v>
      </c>
      <c r="H571" t="s">
        <v>35</v>
      </c>
      <c r="I571" t="s">
        <v>35</v>
      </c>
      <c r="J571" t="s">
        <v>34</v>
      </c>
      <c r="P571" t="s">
        <v>441</v>
      </c>
      <c r="Q571" t="s">
        <v>67</v>
      </c>
      <c r="R571">
        <v>9.9999997764825821E-3</v>
      </c>
      <c r="S571" t="s">
        <v>35</v>
      </c>
      <c r="T571" t="s">
        <v>35</v>
      </c>
      <c r="U571" t="s">
        <v>34</v>
      </c>
    </row>
    <row r="572" spans="1:21">
      <c r="A572">
        <f t="shared" si="8"/>
        <v>2008</v>
      </c>
      <c r="B572" s="13">
        <v>39599</v>
      </c>
      <c r="C572" t="s">
        <v>67</v>
      </c>
      <c r="D572" t="s">
        <v>23</v>
      </c>
      <c r="E572" t="s">
        <v>535</v>
      </c>
      <c r="F572" s="3">
        <v>2.630000114440918</v>
      </c>
      <c r="G572" s="3">
        <v>284</v>
      </c>
      <c r="H572" t="s">
        <v>35</v>
      </c>
      <c r="I572" t="s">
        <v>35</v>
      </c>
      <c r="J572" t="s">
        <v>34</v>
      </c>
      <c r="P572" t="s">
        <v>416</v>
      </c>
      <c r="Q572" t="s">
        <v>67</v>
      </c>
      <c r="R572">
        <v>14</v>
      </c>
      <c r="S572" t="s">
        <v>35</v>
      </c>
      <c r="T572" t="s">
        <v>35</v>
      </c>
      <c r="U572" t="s">
        <v>34</v>
      </c>
    </row>
    <row r="573" spans="1:21">
      <c r="A573">
        <f t="shared" si="8"/>
        <v>2008</v>
      </c>
      <c r="B573" s="13">
        <v>39629</v>
      </c>
      <c r="C573" t="s">
        <v>37</v>
      </c>
      <c r="D573" t="s">
        <v>19</v>
      </c>
      <c r="E573" t="s">
        <v>205</v>
      </c>
      <c r="F573" s="3">
        <v>50.737999725341794</v>
      </c>
      <c r="G573" s="3">
        <v>4392.5299987792969</v>
      </c>
      <c r="H573" t="s">
        <v>35</v>
      </c>
      <c r="I573" t="s">
        <v>35</v>
      </c>
      <c r="J573" t="s">
        <v>34</v>
      </c>
    </row>
    <row r="574" spans="1:21">
      <c r="A574">
        <f t="shared" si="8"/>
        <v>2008</v>
      </c>
      <c r="B574" s="13">
        <v>39629</v>
      </c>
      <c r="C574" t="s">
        <v>37</v>
      </c>
      <c r="D574" t="s">
        <v>19</v>
      </c>
      <c r="E574" t="s">
        <v>206</v>
      </c>
      <c r="F574" s="3">
        <v>38</v>
      </c>
      <c r="G574" s="3">
        <v>848.6199951171875</v>
      </c>
      <c r="H574" t="s">
        <v>35</v>
      </c>
      <c r="I574" t="s">
        <v>35</v>
      </c>
      <c r="J574" t="s">
        <v>34</v>
      </c>
    </row>
    <row r="575" spans="1:21">
      <c r="A575">
        <f t="shared" si="8"/>
        <v>2008</v>
      </c>
      <c r="B575" s="13">
        <v>39629</v>
      </c>
      <c r="C575" t="s">
        <v>37</v>
      </c>
      <c r="D575" t="s">
        <v>19</v>
      </c>
      <c r="E575" t="s">
        <v>204</v>
      </c>
      <c r="F575" s="3">
        <v>31.25</v>
      </c>
      <c r="G575" s="3">
        <v>1303.4400024414063</v>
      </c>
      <c r="H575" t="s">
        <v>35</v>
      </c>
      <c r="I575" t="s">
        <v>35</v>
      </c>
      <c r="J575" t="s">
        <v>34</v>
      </c>
    </row>
    <row r="576" spans="1:21">
      <c r="A576">
        <f t="shared" si="8"/>
        <v>2008</v>
      </c>
      <c r="B576" s="13">
        <v>39629</v>
      </c>
      <c r="C576" t="s">
        <v>37</v>
      </c>
      <c r="D576" t="s">
        <v>19</v>
      </c>
      <c r="E576" t="s">
        <v>534</v>
      </c>
      <c r="F576" s="3">
        <v>25</v>
      </c>
      <c r="G576" s="3">
        <v>583</v>
      </c>
      <c r="H576" t="s">
        <v>35</v>
      </c>
      <c r="I576" t="s">
        <v>35</v>
      </c>
      <c r="J576" t="s">
        <v>34</v>
      </c>
    </row>
    <row r="577" spans="1:10">
      <c r="A577">
        <f t="shared" si="8"/>
        <v>2008</v>
      </c>
      <c r="B577" s="13">
        <v>39629</v>
      </c>
      <c r="C577" t="s">
        <v>37</v>
      </c>
      <c r="D577" t="s">
        <v>24</v>
      </c>
      <c r="E577" t="s">
        <v>533</v>
      </c>
      <c r="F577" s="3">
        <v>65.582500457763672</v>
      </c>
      <c r="G577" s="3">
        <v>725.69999694824219</v>
      </c>
      <c r="H577" t="s">
        <v>35</v>
      </c>
      <c r="I577" t="s">
        <v>35</v>
      </c>
      <c r="J577" t="s">
        <v>34</v>
      </c>
    </row>
    <row r="578" spans="1:10">
      <c r="A578">
        <f t="shared" si="8"/>
        <v>2008</v>
      </c>
      <c r="B578" s="13">
        <v>39629</v>
      </c>
      <c r="C578" t="s">
        <v>67</v>
      </c>
      <c r="D578" t="s">
        <v>13</v>
      </c>
      <c r="E578" t="s">
        <v>532</v>
      </c>
      <c r="F578" s="3">
        <v>11</v>
      </c>
      <c r="G578" s="3">
        <v>330</v>
      </c>
      <c r="H578" t="s">
        <v>35</v>
      </c>
      <c r="I578" t="s">
        <v>35</v>
      </c>
      <c r="J578" t="s">
        <v>34</v>
      </c>
    </row>
    <row r="579" spans="1:10">
      <c r="A579">
        <f t="shared" ref="A579:A642" si="9">YEAR(B579)</f>
        <v>2008</v>
      </c>
      <c r="B579" s="13">
        <v>39629</v>
      </c>
      <c r="C579" t="s">
        <v>67</v>
      </c>
      <c r="D579" t="s">
        <v>15</v>
      </c>
      <c r="E579" t="s">
        <v>531</v>
      </c>
      <c r="F579" s="3">
        <v>1.6299999952316284</v>
      </c>
      <c r="G579" s="3">
        <v>150</v>
      </c>
      <c r="H579" t="s">
        <v>99</v>
      </c>
      <c r="I579" t="s">
        <v>98</v>
      </c>
      <c r="J579" t="s">
        <v>34</v>
      </c>
    </row>
    <row r="580" spans="1:10">
      <c r="A580">
        <f t="shared" si="9"/>
        <v>2008</v>
      </c>
      <c r="B580" s="13">
        <v>39660</v>
      </c>
      <c r="C580" t="s">
        <v>37</v>
      </c>
      <c r="D580" t="s">
        <v>26</v>
      </c>
      <c r="E580" t="s">
        <v>530</v>
      </c>
      <c r="F580" s="3">
        <v>19.5</v>
      </c>
      <c r="G580" s="3">
        <v>600</v>
      </c>
      <c r="H580" t="s">
        <v>35</v>
      </c>
      <c r="I580" t="s">
        <v>35</v>
      </c>
      <c r="J580" t="s">
        <v>34</v>
      </c>
    </row>
    <row r="581" spans="1:10">
      <c r="A581">
        <f t="shared" si="9"/>
        <v>2008</v>
      </c>
      <c r="B581" s="13">
        <v>39660</v>
      </c>
      <c r="C581" t="s">
        <v>37</v>
      </c>
      <c r="D581" t="s">
        <v>25</v>
      </c>
      <c r="E581" t="s">
        <v>529</v>
      </c>
      <c r="F581" s="3">
        <v>40</v>
      </c>
      <c r="G581" s="3">
        <v>595</v>
      </c>
      <c r="H581" t="s">
        <v>99</v>
      </c>
      <c r="I581" t="s">
        <v>98</v>
      </c>
      <c r="J581" t="s">
        <v>34</v>
      </c>
    </row>
    <row r="582" spans="1:10">
      <c r="A582">
        <f t="shared" si="9"/>
        <v>2008</v>
      </c>
      <c r="B582" s="13">
        <v>39660</v>
      </c>
      <c r="C582" t="s">
        <v>37</v>
      </c>
      <c r="D582" t="s">
        <v>15</v>
      </c>
      <c r="E582" t="s">
        <v>528</v>
      </c>
      <c r="F582" s="3">
        <v>20</v>
      </c>
      <c r="G582" s="3">
        <v>174</v>
      </c>
      <c r="H582" t="s">
        <v>35</v>
      </c>
      <c r="I582" t="s">
        <v>35</v>
      </c>
      <c r="J582" t="s">
        <v>34</v>
      </c>
    </row>
    <row r="583" spans="1:10">
      <c r="A583">
        <f t="shared" si="9"/>
        <v>2008</v>
      </c>
      <c r="B583" s="13">
        <v>39660</v>
      </c>
      <c r="C583" t="s">
        <v>67</v>
      </c>
      <c r="D583" t="s">
        <v>12</v>
      </c>
      <c r="E583" t="s">
        <v>527</v>
      </c>
      <c r="F583" s="3">
        <v>7.75</v>
      </c>
      <c r="G583" s="3">
        <v>125</v>
      </c>
      <c r="H583" t="s">
        <v>35</v>
      </c>
      <c r="I583" t="s">
        <v>35</v>
      </c>
      <c r="J583" t="s">
        <v>34</v>
      </c>
    </row>
    <row r="584" spans="1:10">
      <c r="A584">
        <f t="shared" si="9"/>
        <v>2008</v>
      </c>
      <c r="B584" s="13">
        <v>39691</v>
      </c>
      <c r="C584" t="s">
        <v>44</v>
      </c>
      <c r="D584" t="s">
        <v>12</v>
      </c>
      <c r="E584" t="s">
        <v>526</v>
      </c>
      <c r="F584" s="3">
        <v>59</v>
      </c>
      <c r="G584" s="3">
        <v>80.75</v>
      </c>
      <c r="H584" t="s">
        <v>35</v>
      </c>
      <c r="I584" t="s">
        <v>35</v>
      </c>
      <c r="J584" t="s">
        <v>34</v>
      </c>
    </row>
    <row r="585" spans="1:10">
      <c r="A585">
        <f t="shared" si="9"/>
        <v>2008</v>
      </c>
      <c r="B585" s="13">
        <v>39691</v>
      </c>
      <c r="C585" t="s">
        <v>37</v>
      </c>
      <c r="D585" t="s">
        <v>11</v>
      </c>
      <c r="E585" t="s">
        <v>525</v>
      </c>
      <c r="F585" s="3">
        <v>56.25</v>
      </c>
      <c r="G585" s="3">
        <v>175</v>
      </c>
      <c r="H585" t="s">
        <v>35</v>
      </c>
      <c r="I585" t="s">
        <v>35</v>
      </c>
      <c r="J585" t="s">
        <v>34</v>
      </c>
    </row>
    <row r="586" spans="1:10">
      <c r="A586">
        <f t="shared" si="9"/>
        <v>2008</v>
      </c>
      <c r="B586" s="13">
        <v>39691</v>
      </c>
      <c r="C586" t="s">
        <v>37</v>
      </c>
      <c r="D586" t="s">
        <v>25</v>
      </c>
      <c r="E586" t="s">
        <v>524</v>
      </c>
      <c r="F586" s="3">
        <v>51.380001068115234</v>
      </c>
      <c r="G586" s="3">
        <v>180</v>
      </c>
      <c r="H586" t="s">
        <v>35</v>
      </c>
      <c r="I586" t="s">
        <v>35</v>
      </c>
      <c r="J586" t="s">
        <v>34</v>
      </c>
    </row>
    <row r="587" spans="1:10">
      <c r="A587">
        <f t="shared" si="9"/>
        <v>2008</v>
      </c>
      <c r="B587" s="13">
        <v>39691</v>
      </c>
      <c r="C587" t="s">
        <v>67</v>
      </c>
      <c r="D587" t="s">
        <v>15</v>
      </c>
      <c r="E587" t="s">
        <v>523</v>
      </c>
      <c r="F587" s="3">
        <v>38.666666666666664</v>
      </c>
      <c r="G587" s="3">
        <v>525</v>
      </c>
      <c r="H587" t="s">
        <v>35</v>
      </c>
      <c r="I587" t="s">
        <v>35</v>
      </c>
      <c r="J587" t="s">
        <v>34</v>
      </c>
    </row>
    <row r="588" spans="1:10">
      <c r="A588">
        <f t="shared" si="9"/>
        <v>2008</v>
      </c>
      <c r="B588" s="13">
        <v>39721</v>
      </c>
      <c r="C588" t="s">
        <v>44</v>
      </c>
      <c r="D588" t="s">
        <v>24</v>
      </c>
      <c r="E588" t="s">
        <v>522</v>
      </c>
      <c r="F588" s="3">
        <v>19.25</v>
      </c>
      <c r="G588" s="3">
        <v>100</v>
      </c>
      <c r="H588" t="s">
        <v>35</v>
      </c>
      <c r="I588" t="s">
        <v>35</v>
      </c>
      <c r="J588" t="s">
        <v>34</v>
      </c>
    </row>
    <row r="589" spans="1:10">
      <c r="A589">
        <f t="shared" si="9"/>
        <v>2008</v>
      </c>
      <c r="B589" s="13">
        <v>39721</v>
      </c>
      <c r="C589" t="s">
        <v>37</v>
      </c>
      <c r="D589" t="s">
        <v>19</v>
      </c>
      <c r="E589" t="s">
        <v>519</v>
      </c>
      <c r="F589" s="3">
        <v>9.9028570992606024</v>
      </c>
      <c r="G589" s="3">
        <v>2451.9499969482422</v>
      </c>
      <c r="H589" t="s">
        <v>35</v>
      </c>
      <c r="I589" t="s">
        <v>35</v>
      </c>
      <c r="J589" t="s">
        <v>34</v>
      </c>
    </row>
    <row r="590" spans="1:10">
      <c r="A590">
        <f t="shared" si="9"/>
        <v>2008</v>
      </c>
      <c r="B590" s="13">
        <v>39721</v>
      </c>
      <c r="C590" t="s">
        <v>37</v>
      </c>
      <c r="D590" t="s">
        <v>19</v>
      </c>
      <c r="E590" t="s">
        <v>521</v>
      </c>
      <c r="F590" s="3">
        <v>8.8529411764705888</v>
      </c>
      <c r="G590" s="3">
        <v>16660</v>
      </c>
      <c r="H590" t="s">
        <v>35</v>
      </c>
      <c r="I590" t="s">
        <v>35</v>
      </c>
      <c r="J590" t="s">
        <v>34</v>
      </c>
    </row>
    <row r="591" spans="1:10">
      <c r="A591">
        <f t="shared" si="9"/>
        <v>2008</v>
      </c>
      <c r="B591" s="13">
        <v>39721</v>
      </c>
      <c r="C591" t="s">
        <v>37</v>
      </c>
      <c r="D591" t="s">
        <v>19</v>
      </c>
      <c r="E591" t="s">
        <v>520</v>
      </c>
      <c r="F591" s="3">
        <v>8.5</v>
      </c>
      <c r="G591" s="3">
        <v>6500</v>
      </c>
      <c r="H591" t="s">
        <v>35</v>
      </c>
      <c r="I591" t="s">
        <v>35</v>
      </c>
      <c r="J591" t="s">
        <v>34</v>
      </c>
    </row>
    <row r="592" spans="1:10">
      <c r="A592">
        <f t="shared" si="9"/>
        <v>2008</v>
      </c>
      <c r="B592" s="13">
        <v>39721</v>
      </c>
      <c r="C592" t="s">
        <v>37</v>
      </c>
      <c r="D592" t="s">
        <v>19</v>
      </c>
      <c r="E592" t="s">
        <v>517</v>
      </c>
      <c r="F592" s="3">
        <v>57</v>
      </c>
      <c r="G592" s="3">
        <v>2776.9200134277344</v>
      </c>
      <c r="H592" t="s">
        <v>35</v>
      </c>
      <c r="I592" t="s">
        <v>35</v>
      </c>
      <c r="J592" t="s">
        <v>34</v>
      </c>
    </row>
    <row r="593" spans="1:10">
      <c r="A593">
        <f t="shared" si="9"/>
        <v>2008</v>
      </c>
      <c r="B593" s="13">
        <v>39721</v>
      </c>
      <c r="C593" t="s">
        <v>37</v>
      </c>
      <c r="D593" t="s">
        <v>19</v>
      </c>
      <c r="E593" t="s">
        <v>516</v>
      </c>
      <c r="F593" s="3">
        <v>26.5</v>
      </c>
      <c r="G593" s="3">
        <v>204.14999389648438</v>
      </c>
      <c r="H593" t="s">
        <v>35</v>
      </c>
      <c r="I593" t="s">
        <v>35</v>
      </c>
      <c r="J593" t="s">
        <v>34</v>
      </c>
    </row>
    <row r="594" spans="1:10">
      <c r="A594">
        <f t="shared" si="9"/>
        <v>2008</v>
      </c>
      <c r="B594" s="13">
        <v>39721</v>
      </c>
      <c r="C594" t="s">
        <v>67</v>
      </c>
      <c r="D594" t="s">
        <v>19</v>
      </c>
      <c r="E594" t="s">
        <v>519</v>
      </c>
      <c r="F594" s="3">
        <v>0.53999999591282433</v>
      </c>
      <c r="G594" s="3">
        <v>10000</v>
      </c>
      <c r="H594" t="s">
        <v>35</v>
      </c>
      <c r="I594" t="s">
        <v>35</v>
      </c>
      <c r="J594" t="s">
        <v>34</v>
      </c>
    </row>
    <row r="595" spans="1:10">
      <c r="A595">
        <f t="shared" si="9"/>
        <v>2008</v>
      </c>
      <c r="B595" s="13">
        <v>39721</v>
      </c>
      <c r="C595" t="s">
        <v>67</v>
      </c>
      <c r="D595" t="s">
        <v>19</v>
      </c>
      <c r="E595" t="s">
        <v>518</v>
      </c>
      <c r="F595" s="3">
        <v>13</v>
      </c>
      <c r="G595" s="3">
        <v>200</v>
      </c>
      <c r="H595" t="s">
        <v>35</v>
      </c>
      <c r="I595" t="s">
        <v>35</v>
      </c>
      <c r="J595" t="s">
        <v>34</v>
      </c>
    </row>
    <row r="596" spans="1:10">
      <c r="A596">
        <f t="shared" si="9"/>
        <v>2008</v>
      </c>
      <c r="B596" s="13">
        <v>39721</v>
      </c>
      <c r="C596" t="s">
        <v>67</v>
      </c>
      <c r="D596" t="s">
        <v>19</v>
      </c>
      <c r="E596" t="s">
        <v>517</v>
      </c>
      <c r="F596" s="3">
        <v>18</v>
      </c>
      <c r="G596" s="3">
        <v>1624.27001953125</v>
      </c>
      <c r="H596" t="s">
        <v>35</v>
      </c>
      <c r="I596" t="s">
        <v>35</v>
      </c>
      <c r="J596" t="s">
        <v>34</v>
      </c>
    </row>
    <row r="597" spans="1:10">
      <c r="A597">
        <f t="shared" si="9"/>
        <v>2008</v>
      </c>
      <c r="B597" s="13">
        <v>39721</v>
      </c>
      <c r="C597" t="s">
        <v>67</v>
      </c>
      <c r="D597" t="s">
        <v>19</v>
      </c>
      <c r="E597" t="s">
        <v>516</v>
      </c>
      <c r="F597" s="3">
        <v>0.5</v>
      </c>
      <c r="G597" s="3">
        <v>1400</v>
      </c>
      <c r="H597" t="s">
        <v>35</v>
      </c>
      <c r="I597" t="s">
        <v>35</v>
      </c>
      <c r="J597" t="s">
        <v>34</v>
      </c>
    </row>
    <row r="598" spans="1:10">
      <c r="A598">
        <f t="shared" si="9"/>
        <v>2008</v>
      </c>
      <c r="B598" s="13">
        <v>39721</v>
      </c>
      <c r="C598" t="s">
        <v>67</v>
      </c>
      <c r="D598" t="s">
        <v>19</v>
      </c>
      <c r="E598" t="s">
        <v>515</v>
      </c>
      <c r="F598" s="3">
        <v>0.33333333333333331</v>
      </c>
      <c r="G598" s="3">
        <v>3000</v>
      </c>
      <c r="H598" t="s">
        <v>35</v>
      </c>
      <c r="I598" t="s">
        <v>35</v>
      </c>
      <c r="J598" t="s">
        <v>34</v>
      </c>
    </row>
    <row r="599" spans="1:10">
      <c r="A599">
        <f t="shared" si="9"/>
        <v>2008</v>
      </c>
      <c r="B599" s="13">
        <v>39721</v>
      </c>
      <c r="C599" t="s">
        <v>67</v>
      </c>
      <c r="D599" t="s">
        <v>19</v>
      </c>
      <c r="E599" t="s">
        <v>514</v>
      </c>
      <c r="F599" s="3">
        <v>0.125</v>
      </c>
      <c r="G599" s="3">
        <v>2017.0499877929688</v>
      </c>
      <c r="H599" t="s">
        <v>35</v>
      </c>
      <c r="I599" t="s">
        <v>35</v>
      </c>
      <c r="J599" t="s">
        <v>34</v>
      </c>
    </row>
    <row r="600" spans="1:10">
      <c r="A600">
        <f t="shared" si="9"/>
        <v>2008</v>
      </c>
      <c r="B600" s="13">
        <v>39752</v>
      </c>
      <c r="C600" t="s">
        <v>44</v>
      </c>
      <c r="D600" t="s">
        <v>26</v>
      </c>
      <c r="E600" t="s">
        <v>513</v>
      </c>
      <c r="F600" s="3">
        <v>101</v>
      </c>
      <c r="G600" s="3">
        <v>200</v>
      </c>
      <c r="H600" t="s">
        <v>35</v>
      </c>
      <c r="I600" t="s">
        <v>35</v>
      </c>
      <c r="J600" t="s">
        <v>34</v>
      </c>
    </row>
    <row r="601" spans="1:10">
      <c r="A601">
        <f t="shared" si="9"/>
        <v>2008</v>
      </c>
      <c r="B601" s="13">
        <v>39752</v>
      </c>
      <c r="C601" t="s">
        <v>44</v>
      </c>
      <c r="D601" t="s">
        <v>26</v>
      </c>
      <c r="E601" t="s">
        <v>512</v>
      </c>
      <c r="F601" s="3">
        <v>57.5</v>
      </c>
      <c r="G601" s="3">
        <v>210</v>
      </c>
      <c r="H601" t="s">
        <v>35</v>
      </c>
      <c r="I601" t="s">
        <v>35</v>
      </c>
      <c r="J601" t="s">
        <v>34</v>
      </c>
    </row>
    <row r="602" spans="1:10">
      <c r="A602">
        <f t="shared" si="9"/>
        <v>2008</v>
      </c>
      <c r="B602" s="13">
        <v>39752</v>
      </c>
      <c r="C602" t="s">
        <v>37</v>
      </c>
      <c r="D602" t="s">
        <v>26</v>
      </c>
      <c r="E602" t="s">
        <v>512</v>
      </c>
      <c r="F602" s="3">
        <v>11.5</v>
      </c>
      <c r="G602" s="3">
        <v>900</v>
      </c>
      <c r="H602" t="s">
        <v>35</v>
      </c>
      <c r="I602" t="s">
        <v>35</v>
      </c>
      <c r="J602" t="s">
        <v>34</v>
      </c>
    </row>
    <row r="603" spans="1:10">
      <c r="A603">
        <f t="shared" si="9"/>
        <v>2008</v>
      </c>
      <c r="B603" s="13">
        <v>39752</v>
      </c>
      <c r="C603" t="s">
        <v>37</v>
      </c>
      <c r="D603" t="s">
        <v>19</v>
      </c>
      <c r="E603" t="s">
        <v>511</v>
      </c>
      <c r="F603" s="3">
        <v>3</v>
      </c>
      <c r="G603" s="3">
        <v>284</v>
      </c>
      <c r="H603" t="s">
        <v>502</v>
      </c>
      <c r="I603" t="s">
        <v>39</v>
      </c>
      <c r="J603" t="s">
        <v>34</v>
      </c>
    </row>
    <row r="604" spans="1:10">
      <c r="A604">
        <f t="shared" si="9"/>
        <v>2008</v>
      </c>
      <c r="B604" s="13">
        <v>39752</v>
      </c>
      <c r="C604" t="s">
        <v>37</v>
      </c>
      <c r="D604" t="s">
        <v>19</v>
      </c>
      <c r="E604" t="s">
        <v>510</v>
      </c>
      <c r="F604" s="3">
        <v>3</v>
      </c>
      <c r="G604" s="3">
        <v>1000</v>
      </c>
      <c r="H604" t="s">
        <v>502</v>
      </c>
      <c r="I604" t="s">
        <v>39</v>
      </c>
      <c r="J604" t="s">
        <v>34</v>
      </c>
    </row>
    <row r="605" spans="1:10">
      <c r="A605">
        <f t="shared" si="9"/>
        <v>2008</v>
      </c>
      <c r="B605" s="13">
        <v>39752</v>
      </c>
      <c r="C605" t="s">
        <v>37</v>
      </c>
      <c r="D605" t="s">
        <v>19</v>
      </c>
      <c r="E605" t="s">
        <v>509</v>
      </c>
      <c r="F605" s="3">
        <v>3</v>
      </c>
      <c r="G605" s="3">
        <v>300</v>
      </c>
      <c r="H605" t="s">
        <v>502</v>
      </c>
      <c r="I605" t="s">
        <v>39</v>
      </c>
      <c r="J605" t="s">
        <v>34</v>
      </c>
    </row>
    <row r="606" spans="1:10">
      <c r="A606">
        <f t="shared" si="9"/>
        <v>2008</v>
      </c>
      <c r="B606" s="13">
        <v>39752</v>
      </c>
      <c r="C606" t="s">
        <v>37</v>
      </c>
      <c r="D606" t="s">
        <v>19</v>
      </c>
      <c r="E606" t="s">
        <v>508</v>
      </c>
      <c r="F606" s="3">
        <v>4</v>
      </c>
      <c r="G606" s="3">
        <v>2000</v>
      </c>
      <c r="H606" t="s">
        <v>502</v>
      </c>
      <c r="I606" t="s">
        <v>39</v>
      </c>
      <c r="J606" t="s">
        <v>34</v>
      </c>
    </row>
    <row r="607" spans="1:10">
      <c r="A607">
        <f t="shared" si="9"/>
        <v>2008</v>
      </c>
      <c r="B607" s="13">
        <v>39752</v>
      </c>
      <c r="C607" t="s">
        <v>37</v>
      </c>
      <c r="D607" t="s">
        <v>19</v>
      </c>
      <c r="E607" t="s">
        <v>507</v>
      </c>
      <c r="F607" s="3">
        <v>3</v>
      </c>
      <c r="G607" s="3">
        <v>1500</v>
      </c>
      <c r="H607" t="s">
        <v>502</v>
      </c>
      <c r="I607" t="s">
        <v>39</v>
      </c>
      <c r="J607" t="s">
        <v>34</v>
      </c>
    </row>
    <row r="608" spans="1:10">
      <c r="A608">
        <f t="shared" si="9"/>
        <v>2008</v>
      </c>
      <c r="B608" s="13">
        <v>39752</v>
      </c>
      <c r="C608" t="s">
        <v>37</v>
      </c>
      <c r="D608" t="s">
        <v>23</v>
      </c>
      <c r="E608" t="s">
        <v>506</v>
      </c>
      <c r="F608" s="3">
        <v>82</v>
      </c>
      <c r="G608" s="3">
        <v>50</v>
      </c>
      <c r="H608" t="s">
        <v>35</v>
      </c>
      <c r="I608" t="s">
        <v>35</v>
      </c>
      <c r="J608" t="s">
        <v>34</v>
      </c>
    </row>
    <row r="609" spans="1:10">
      <c r="A609">
        <f t="shared" si="9"/>
        <v>2008</v>
      </c>
      <c r="B609" s="13">
        <v>39752</v>
      </c>
      <c r="C609" t="s">
        <v>67</v>
      </c>
      <c r="D609" t="s">
        <v>19</v>
      </c>
      <c r="E609" t="s">
        <v>505</v>
      </c>
      <c r="F609" s="3">
        <v>1</v>
      </c>
      <c r="G609" s="3">
        <v>750</v>
      </c>
      <c r="H609" t="s">
        <v>502</v>
      </c>
      <c r="I609" t="s">
        <v>39</v>
      </c>
      <c r="J609" t="s">
        <v>34</v>
      </c>
    </row>
    <row r="610" spans="1:10">
      <c r="A610">
        <f t="shared" si="9"/>
        <v>2008</v>
      </c>
      <c r="B610" s="13">
        <v>39752</v>
      </c>
      <c r="C610" t="s">
        <v>67</v>
      </c>
      <c r="D610" t="s">
        <v>19</v>
      </c>
      <c r="E610" t="s">
        <v>504</v>
      </c>
      <c r="F610" s="3">
        <v>1</v>
      </c>
      <c r="G610" s="3">
        <v>1250</v>
      </c>
      <c r="H610" t="s">
        <v>502</v>
      </c>
      <c r="I610" t="s">
        <v>39</v>
      </c>
      <c r="J610" t="s">
        <v>34</v>
      </c>
    </row>
    <row r="611" spans="1:10">
      <c r="A611">
        <f t="shared" si="9"/>
        <v>2008</v>
      </c>
      <c r="B611" s="13">
        <v>39752</v>
      </c>
      <c r="C611" t="s">
        <v>67</v>
      </c>
      <c r="D611" t="s">
        <v>19</v>
      </c>
      <c r="E611" t="s">
        <v>503</v>
      </c>
      <c r="F611" s="3">
        <v>1</v>
      </c>
      <c r="G611" s="3">
        <v>400</v>
      </c>
      <c r="H611" t="s">
        <v>502</v>
      </c>
      <c r="I611" t="s">
        <v>39</v>
      </c>
      <c r="J611" t="s">
        <v>34</v>
      </c>
    </row>
    <row r="612" spans="1:10">
      <c r="A612">
        <f t="shared" si="9"/>
        <v>2008</v>
      </c>
      <c r="B612" s="13">
        <v>39752</v>
      </c>
      <c r="C612" t="s">
        <v>67</v>
      </c>
      <c r="D612" t="s">
        <v>15</v>
      </c>
      <c r="E612" t="s">
        <v>501</v>
      </c>
      <c r="F612" s="3">
        <v>20</v>
      </c>
      <c r="G612" s="3">
        <v>125</v>
      </c>
      <c r="H612" t="s">
        <v>35</v>
      </c>
      <c r="I612" t="s">
        <v>35</v>
      </c>
      <c r="J612" t="s">
        <v>34</v>
      </c>
    </row>
    <row r="613" spans="1:10">
      <c r="A613">
        <f t="shared" si="9"/>
        <v>2008</v>
      </c>
      <c r="B613" s="13">
        <v>39782</v>
      </c>
      <c r="C613" t="s">
        <v>44</v>
      </c>
      <c r="D613" t="s">
        <v>13</v>
      </c>
      <c r="E613" t="s">
        <v>500</v>
      </c>
      <c r="F613" s="3">
        <v>39</v>
      </c>
      <c r="G613" s="3">
        <v>300</v>
      </c>
      <c r="H613" t="s">
        <v>35</v>
      </c>
      <c r="I613" t="s">
        <v>35</v>
      </c>
      <c r="J613" t="s">
        <v>34</v>
      </c>
    </row>
    <row r="614" spans="1:10">
      <c r="A614">
        <f t="shared" si="9"/>
        <v>2008</v>
      </c>
      <c r="B614" s="13">
        <v>39782</v>
      </c>
      <c r="C614" t="s">
        <v>37</v>
      </c>
      <c r="D614" t="s">
        <v>9</v>
      </c>
      <c r="E614" t="s">
        <v>496</v>
      </c>
      <c r="F614" s="3">
        <v>27.010000228881836</v>
      </c>
      <c r="G614" s="3">
        <v>137.61000061035156</v>
      </c>
      <c r="H614" t="s">
        <v>35</v>
      </c>
      <c r="I614" t="s">
        <v>35</v>
      </c>
      <c r="J614" t="s">
        <v>34</v>
      </c>
    </row>
    <row r="615" spans="1:10">
      <c r="A615">
        <f t="shared" si="9"/>
        <v>2008</v>
      </c>
      <c r="B615" s="13">
        <v>39782</v>
      </c>
      <c r="C615" t="s">
        <v>37</v>
      </c>
      <c r="D615" t="s">
        <v>19</v>
      </c>
      <c r="E615" t="s">
        <v>499</v>
      </c>
      <c r="F615" s="3">
        <v>0.52999997138977051</v>
      </c>
      <c r="G615" s="3">
        <v>200</v>
      </c>
      <c r="H615" t="s">
        <v>35</v>
      </c>
      <c r="I615" t="s">
        <v>35</v>
      </c>
      <c r="J615" t="s">
        <v>34</v>
      </c>
    </row>
    <row r="616" spans="1:10">
      <c r="A616">
        <f t="shared" si="9"/>
        <v>2008</v>
      </c>
      <c r="B616" s="13">
        <v>39782</v>
      </c>
      <c r="C616" t="s">
        <v>37</v>
      </c>
      <c r="D616" t="s">
        <v>13</v>
      </c>
      <c r="E616" t="s">
        <v>498</v>
      </c>
      <c r="F616" s="3">
        <v>4</v>
      </c>
      <c r="G616" s="3">
        <v>200</v>
      </c>
      <c r="H616" t="s">
        <v>35</v>
      </c>
      <c r="I616" t="s">
        <v>35</v>
      </c>
      <c r="J616" t="s">
        <v>34</v>
      </c>
    </row>
    <row r="617" spans="1:10">
      <c r="A617">
        <f t="shared" si="9"/>
        <v>2008</v>
      </c>
      <c r="B617" s="13">
        <v>39782</v>
      </c>
      <c r="C617" t="s">
        <v>37</v>
      </c>
      <c r="D617" t="s">
        <v>22</v>
      </c>
      <c r="E617" t="s">
        <v>497</v>
      </c>
      <c r="F617" s="3">
        <v>7</v>
      </c>
      <c r="G617" s="3">
        <v>139.63999938964844</v>
      </c>
      <c r="H617" t="s">
        <v>35</v>
      </c>
      <c r="I617" t="s">
        <v>35</v>
      </c>
      <c r="J617" t="s">
        <v>34</v>
      </c>
    </row>
    <row r="618" spans="1:10">
      <c r="A618">
        <f t="shared" si="9"/>
        <v>2008</v>
      </c>
      <c r="B618" s="13">
        <v>39782</v>
      </c>
      <c r="C618" t="s">
        <v>67</v>
      </c>
      <c r="D618" t="s">
        <v>9</v>
      </c>
      <c r="E618" t="s">
        <v>496</v>
      </c>
      <c r="F618" s="3">
        <v>10.630000114440918</v>
      </c>
      <c r="G618" s="3">
        <v>215.91000366210938</v>
      </c>
      <c r="H618" t="s">
        <v>35</v>
      </c>
      <c r="I618" t="s">
        <v>35</v>
      </c>
      <c r="J618" t="s">
        <v>34</v>
      </c>
    </row>
    <row r="619" spans="1:10">
      <c r="A619">
        <f t="shared" si="9"/>
        <v>2008</v>
      </c>
      <c r="B619" s="13">
        <v>39813</v>
      </c>
      <c r="C619" t="s">
        <v>44</v>
      </c>
      <c r="D619" t="s">
        <v>13</v>
      </c>
      <c r="E619" t="s">
        <v>495</v>
      </c>
      <c r="F619" s="3">
        <v>14.75</v>
      </c>
      <c r="G619" s="3">
        <v>1248.969970703125</v>
      </c>
      <c r="H619" t="s">
        <v>35</v>
      </c>
      <c r="I619" t="s">
        <v>35</v>
      </c>
      <c r="J619" t="s">
        <v>34</v>
      </c>
    </row>
    <row r="620" spans="1:10">
      <c r="A620">
        <f t="shared" si="9"/>
        <v>2008</v>
      </c>
      <c r="B620" s="13">
        <v>39813</v>
      </c>
      <c r="C620" t="s">
        <v>44</v>
      </c>
      <c r="D620" t="s">
        <v>23</v>
      </c>
      <c r="E620" t="s">
        <v>494</v>
      </c>
      <c r="F620" s="3">
        <v>1.75</v>
      </c>
      <c r="G620" s="3">
        <v>148</v>
      </c>
      <c r="H620" t="s">
        <v>35</v>
      </c>
      <c r="I620" t="s">
        <v>35</v>
      </c>
      <c r="J620" t="s">
        <v>34</v>
      </c>
    </row>
    <row r="621" spans="1:10">
      <c r="A621">
        <f t="shared" si="9"/>
        <v>2008</v>
      </c>
      <c r="B621" s="13">
        <v>39813</v>
      </c>
      <c r="C621" t="s">
        <v>44</v>
      </c>
      <c r="D621" t="s">
        <v>23</v>
      </c>
      <c r="E621" t="s">
        <v>493</v>
      </c>
      <c r="F621" s="3">
        <v>3</v>
      </c>
      <c r="G621" s="3">
        <v>265.79000091552734</v>
      </c>
      <c r="H621" t="s">
        <v>35</v>
      </c>
      <c r="I621" t="s">
        <v>35</v>
      </c>
      <c r="J621" t="s">
        <v>34</v>
      </c>
    </row>
    <row r="622" spans="1:10">
      <c r="A622">
        <f t="shared" si="9"/>
        <v>2008</v>
      </c>
      <c r="B622" s="13">
        <v>39813</v>
      </c>
      <c r="C622" t="s">
        <v>44</v>
      </c>
      <c r="D622" t="s">
        <v>23</v>
      </c>
      <c r="E622" t="s">
        <v>492</v>
      </c>
      <c r="F622" s="3">
        <v>3.75</v>
      </c>
      <c r="G622" s="3">
        <v>780</v>
      </c>
      <c r="H622" t="s">
        <v>35</v>
      </c>
      <c r="I622" t="s">
        <v>35</v>
      </c>
      <c r="J622" t="s">
        <v>34</v>
      </c>
    </row>
    <row r="623" spans="1:10">
      <c r="A623">
        <f t="shared" si="9"/>
        <v>2008</v>
      </c>
      <c r="B623" s="13">
        <v>39813</v>
      </c>
      <c r="C623" t="s">
        <v>44</v>
      </c>
      <c r="D623" t="s">
        <v>23</v>
      </c>
      <c r="E623" t="s">
        <v>491</v>
      </c>
      <c r="F623" s="3">
        <v>3.0399999618530273</v>
      </c>
      <c r="G623" s="3">
        <v>0.11999999731779099</v>
      </c>
      <c r="H623" t="s">
        <v>35</v>
      </c>
      <c r="I623" t="s">
        <v>35</v>
      </c>
      <c r="J623" t="s">
        <v>34</v>
      </c>
    </row>
    <row r="624" spans="1:10">
      <c r="A624">
        <f t="shared" si="9"/>
        <v>2008</v>
      </c>
      <c r="B624" s="13">
        <v>39813</v>
      </c>
      <c r="C624" t="s">
        <v>37</v>
      </c>
      <c r="D624" t="s">
        <v>20</v>
      </c>
      <c r="E624" t="s">
        <v>490</v>
      </c>
      <c r="F624" s="3">
        <v>12.5</v>
      </c>
      <c r="G624" s="3">
        <v>196</v>
      </c>
      <c r="H624" t="s">
        <v>35</v>
      </c>
      <c r="I624" t="s">
        <v>35</v>
      </c>
      <c r="J624" t="s">
        <v>34</v>
      </c>
    </row>
    <row r="625" spans="1:10">
      <c r="A625">
        <f t="shared" si="9"/>
        <v>2008</v>
      </c>
      <c r="B625" s="13">
        <v>39813</v>
      </c>
      <c r="C625" t="s">
        <v>37</v>
      </c>
      <c r="D625" t="s">
        <v>19</v>
      </c>
      <c r="E625" t="s">
        <v>489</v>
      </c>
      <c r="F625" s="3">
        <v>70.778331756591797</v>
      </c>
      <c r="G625" s="3">
        <v>3433.9900512695313</v>
      </c>
      <c r="H625" t="s">
        <v>35</v>
      </c>
      <c r="I625" t="s">
        <v>35</v>
      </c>
      <c r="J625" t="s">
        <v>34</v>
      </c>
    </row>
    <row r="626" spans="1:10">
      <c r="A626">
        <f t="shared" si="9"/>
        <v>2008</v>
      </c>
      <c r="B626" s="13">
        <v>39813</v>
      </c>
      <c r="C626" t="s">
        <v>37</v>
      </c>
      <c r="D626" t="s">
        <v>19</v>
      </c>
      <c r="E626" t="s">
        <v>488</v>
      </c>
      <c r="F626" s="3">
        <v>67.458570207868306</v>
      </c>
      <c r="G626" s="3">
        <v>12704.519897460938</v>
      </c>
      <c r="H626" t="s">
        <v>35</v>
      </c>
      <c r="I626" t="s">
        <v>35</v>
      </c>
      <c r="J626" t="s">
        <v>34</v>
      </c>
    </row>
    <row r="627" spans="1:10">
      <c r="A627">
        <f t="shared" si="9"/>
        <v>2008</v>
      </c>
      <c r="B627" s="13">
        <v>39813</v>
      </c>
      <c r="C627" t="s">
        <v>37</v>
      </c>
      <c r="D627" t="s">
        <v>19</v>
      </c>
      <c r="E627" t="s">
        <v>487</v>
      </c>
      <c r="F627" s="3">
        <v>80.5</v>
      </c>
      <c r="G627" s="3">
        <v>149.67999267578125</v>
      </c>
      <c r="H627" t="s">
        <v>35</v>
      </c>
      <c r="I627" t="s">
        <v>35</v>
      </c>
      <c r="J627" t="s">
        <v>34</v>
      </c>
    </row>
    <row r="628" spans="1:10">
      <c r="A628">
        <f t="shared" si="9"/>
        <v>2008</v>
      </c>
      <c r="B628" s="13">
        <v>39813</v>
      </c>
      <c r="C628" t="s">
        <v>37</v>
      </c>
      <c r="D628" t="s">
        <v>19</v>
      </c>
      <c r="E628" t="s">
        <v>486</v>
      </c>
      <c r="F628" s="3">
        <v>76.5</v>
      </c>
      <c r="G628" s="3">
        <v>89.379997253417969</v>
      </c>
      <c r="H628" t="s">
        <v>35</v>
      </c>
      <c r="I628" t="s">
        <v>35</v>
      </c>
      <c r="J628" t="s">
        <v>34</v>
      </c>
    </row>
    <row r="629" spans="1:10">
      <c r="A629">
        <f t="shared" si="9"/>
        <v>2008</v>
      </c>
      <c r="B629" s="13">
        <v>39813</v>
      </c>
      <c r="C629" t="s">
        <v>37</v>
      </c>
      <c r="D629" t="s">
        <v>19</v>
      </c>
      <c r="E629" t="s">
        <v>485</v>
      </c>
      <c r="F629" s="3">
        <v>74.69000244140625</v>
      </c>
      <c r="G629" s="3">
        <v>74.519996643066406</v>
      </c>
      <c r="H629" t="s">
        <v>35</v>
      </c>
      <c r="I629" t="s">
        <v>35</v>
      </c>
      <c r="J629" t="s">
        <v>34</v>
      </c>
    </row>
    <row r="630" spans="1:10">
      <c r="A630">
        <f t="shared" si="9"/>
        <v>2008</v>
      </c>
      <c r="B630" s="13">
        <v>39813</v>
      </c>
      <c r="C630" t="s">
        <v>37</v>
      </c>
      <c r="D630" t="s">
        <v>19</v>
      </c>
      <c r="E630" t="s">
        <v>484</v>
      </c>
      <c r="F630" s="3">
        <v>76.115001678466797</v>
      </c>
      <c r="G630" s="3">
        <v>241.17999649047852</v>
      </c>
      <c r="H630" t="s">
        <v>35</v>
      </c>
      <c r="I630" t="s">
        <v>35</v>
      </c>
      <c r="J630" t="s">
        <v>34</v>
      </c>
    </row>
    <row r="631" spans="1:10">
      <c r="A631">
        <f t="shared" si="9"/>
        <v>2008</v>
      </c>
      <c r="B631" s="13">
        <v>39813</v>
      </c>
      <c r="C631" t="s">
        <v>37</v>
      </c>
      <c r="D631" t="s">
        <v>12</v>
      </c>
      <c r="E631" t="s">
        <v>478</v>
      </c>
      <c r="F631" s="3">
        <v>25</v>
      </c>
      <c r="G631" s="3">
        <v>400</v>
      </c>
      <c r="H631" t="s">
        <v>35</v>
      </c>
      <c r="I631" t="s">
        <v>35</v>
      </c>
      <c r="J631" t="s">
        <v>34</v>
      </c>
    </row>
    <row r="632" spans="1:10">
      <c r="A632">
        <f t="shared" si="9"/>
        <v>2008</v>
      </c>
      <c r="B632" s="13">
        <v>39813</v>
      </c>
      <c r="C632" t="s">
        <v>37</v>
      </c>
      <c r="D632" t="s">
        <v>13</v>
      </c>
      <c r="E632" t="s">
        <v>483</v>
      </c>
      <c r="F632" s="3">
        <v>27.21875</v>
      </c>
      <c r="G632" s="3">
        <v>2069.5699977874756</v>
      </c>
      <c r="H632" t="s">
        <v>35</v>
      </c>
      <c r="I632" t="s">
        <v>35</v>
      </c>
      <c r="J632" t="s">
        <v>34</v>
      </c>
    </row>
    <row r="633" spans="1:10">
      <c r="A633">
        <f t="shared" si="9"/>
        <v>2008</v>
      </c>
      <c r="B633" s="13">
        <v>39813</v>
      </c>
      <c r="C633" t="s">
        <v>37</v>
      </c>
      <c r="D633" t="s">
        <v>25</v>
      </c>
      <c r="E633" t="s">
        <v>482</v>
      </c>
      <c r="F633" s="3">
        <v>14</v>
      </c>
      <c r="G633" s="3">
        <v>350</v>
      </c>
      <c r="H633" t="s">
        <v>35</v>
      </c>
      <c r="I633" t="s">
        <v>35</v>
      </c>
      <c r="J633" t="s">
        <v>34</v>
      </c>
    </row>
    <row r="634" spans="1:10">
      <c r="A634">
        <f t="shared" si="9"/>
        <v>2008</v>
      </c>
      <c r="B634" s="13">
        <v>39813</v>
      </c>
      <c r="C634" t="s">
        <v>37</v>
      </c>
      <c r="D634" t="s">
        <v>15</v>
      </c>
      <c r="E634" t="s">
        <v>481</v>
      </c>
      <c r="F634" s="3">
        <v>4</v>
      </c>
      <c r="G634" s="3">
        <v>396.10000610351563</v>
      </c>
      <c r="H634" t="s">
        <v>35</v>
      </c>
      <c r="I634" t="s">
        <v>35</v>
      </c>
      <c r="J634" t="s">
        <v>34</v>
      </c>
    </row>
    <row r="635" spans="1:10">
      <c r="A635">
        <f t="shared" si="9"/>
        <v>2008</v>
      </c>
      <c r="B635" s="13">
        <v>39813</v>
      </c>
      <c r="C635" t="s">
        <v>37</v>
      </c>
      <c r="D635" t="s">
        <v>22</v>
      </c>
      <c r="E635" t="s">
        <v>480</v>
      </c>
      <c r="F635" s="3">
        <v>11</v>
      </c>
      <c r="G635" s="3">
        <v>138.69999694824219</v>
      </c>
      <c r="H635" t="s">
        <v>35</v>
      </c>
      <c r="I635" t="s">
        <v>35</v>
      </c>
      <c r="J635" t="s">
        <v>34</v>
      </c>
    </row>
    <row r="636" spans="1:10">
      <c r="A636">
        <f t="shared" si="9"/>
        <v>2008</v>
      </c>
      <c r="B636" s="13">
        <v>39813</v>
      </c>
      <c r="C636" t="s">
        <v>37</v>
      </c>
      <c r="D636" t="s">
        <v>16</v>
      </c>
      <c r="E636" t="s">
        <v>473</v>
      </c>
      <c r="F636" s="3">
        <v>7.5</v>
      </c>
      <c r="G636" s="3">
        <v>200</v>
      </c>
      <c r="H636" t="s">
        <v>35</v>
      </c>
      <c r="I636" t="s">
        <v>35</v>
      </c>
      <c r="J636" t="s">
        <v>34</v>
      </c>
    </row>
    <row r="637" spans="1:10">
      <c r="A637">
        <f t="shared" si="9"/>
        <v>2008</v>
      </c>
      <c r="B637" s="13">
        <v>39813</v>
      </c>
      <c r="C637" t="s">
        <v>37</v>
      </c>
      <c r="D637" t="s">
        <v>16</v>
      </c>
      <c r="E637" t="s">
        <v>479</v>
      </c>
      <c r="F637" s="3">
        <v>64.879997253417969</v>
      </c>
      <c r="G637" s="3">
        <v>13.156999588012695</v>
      </c>
      <c r="H637" t="s">
        <v>35</v>
      </c>
      <c r="I637" t="s">
        <v>35</v>
      </c>
      <c r="J637" t="s">
        <v>34</v>
      </c>
    </row>
    <row r="638" spans="1:10">
      <c r="A638">
        <f t="shared" si="9"/>
        <v>2008</v>
      </c>
      <c r="B638" s="13">
        <v>39813</v>
      </c>
      <c r="C638" t="s">
        <v>67</v>
      </c>
      <c r="D638" t="s">
        <v>12</v>
      </c>
      <c r="E638" t="s">
        <v>478</v>
      </c>
      <c r="F638" s="3">
        <v>5.5</v>
      </c>
      <c r="G638" s="3">
        <v>257</v>
      </c>
      <c r="H638" t="s">
        <v>35</v>
      </c>
      <c r="I638" t="s">
        <v>35</v>
      </c>
      <c r="J638" t="s">
        <v>34</v>
      </c>
    </row>
    <row r="639" spans="1:10">
      <c r="A639">
        <f t="shared" si="9"/>
        <v>2008</v>
      </c>
      <c r="B639" s="13">
        <v>39813</v>
      </c>
      <c r="C639" t="s">
        <v>67</v>
      </c>
      <c r="D639" t="s">
        <v>13</v>
      </c>
      <c r="E639" t="s">
        <v>477</v>
      </c>
      <c r="F639" s="3">
        <v>56.25</v>
      </c>
      <c r="G639" s="3">
        <v>154.86999893188477</v>
      </c>
      <c r="H639" t="s">
        <v>35</v>
      </c>
      <c r="I639" t="s">
        <v>35</v>
      </c>
      <c r="J639" t="s">
        <v>34</v>
      </c>
    </row>
    <row r="640" spans="1:10">
      <c r="A640">
        <f t="shared" si="9"/>
        <v>2008</v>
      </c>
      <c r="B640" s="13">
        <v>39813</v>
      </c>
      <c r="C640" t="s">
        <v>67</v>
      </c>
      <c r="D640" t="s">
        <v>14</v>
      </c>
      <c r="E640" t="s">
        <v>192</v>
      </c>
      <c r="F640" s="3">
        <v>40</v>
      </c>
      <c r="G640" s="3">
        <v>16.5</v>
      </c>
      <c r="H640" t="s">
        <v>35</v>
      </c>
      <c r="I640" t="s">
        <v>35</v>
      </c>
      <c r="J640" t="s">
        <v>34</v>
      </c>
    </row>
    <row r="641" spans="1:10">
      <c r="A641">
        <f t="shared" si="9"/>
        <v>2008</v>
      </c>
      <c r="B641" s="13">
        <v>39813</v>
      </c>
      <c r="C641" t="s">
        <v>67</v>
      </c>
      <c r="D641" t="s">
        <v>25</v>
      </c>
      <c r="E641" t="s">
        <v>476</v>
      </c>
      <c r="F641" s="3">
        <v>3</v>
      </c>
      <c r="G641" s="3">
        <v>175</v>
      </c>
      <c r="H641" t="s">
        <v>35</v>
      </c>
      <c r="I641" t="s">
        <v>35</v>
      </c>
      <c r="J641" t="s">
        <v>34</v>
      </c>
    </row>
    <row r="642" spans="1:10">
      <c r="A642">
        <f t="shared" si="9"/>
        <v>2008</v>
      </c>
      <c r="B642" s="13">
        <v>39813</v>
      </c>
      <c r="C642" t="s">
        <v>67</v>
      </c>
      <c r="D642" t="s">
        <v>25</v>
      </c>
      <c r="E642" t="s">
        <v>475</v>
      </c>
      <c r="F642" s="3">
        <v>5</v>
      </c>
      <c r="G642" s="3">
        <v>103.06999969482422</v>
      </c>
      <c r="H642" t="s">
        <v>35</v>
      </c>
      <c r="I642" t="s">
        <v>35</v>
      </c>
      <c r="J642" t="s">
        <v>34</v>
      </c>
    </row>
    <row r="643" spans="1:10">
      <c r="A643">
        <f t="shared" ref="A643:A706" si="10">YEAR(B643)</f>
        <v>2008</v>
      </c>
      <c r="B643" s="13">
        <v>39813</v>
      </c>
      <c r="C643" t="s">
        <v>67</v>
      </c>
      <c r="D643" t="s">
        <v>25</v>
      </c>
      <c r="E643" t="s">
        <v>474</v>
      </c>
      <c r="F643" s="3">
        <v>5</v>
      </c>
      <c r="G643" s="3">
        <v>142.36000061035156</v>
      </c>
      <c r="H643" t="s">
        <v>35</v>
      </c>
      <c r="I643" t="s">
        <v>35</v>
      </c>
      <c r="J643" t="s">
        <v>34</v>
      </c>
    </row>
    <row r="644" spans="1:10">
      <c r="A644">
        <f t="shared" si="10"/>
        <v>2008</v>
      </c>
      <c r="B644" s="13">
        <v>39813</v>
      </c>
      <c r="C644" t="s">
        <v>67</v>
      </c>
      <c r="D644" t="s">
        <v>23</v>
      </c>
      <c r="E644" t="s">
        <v>282</v>
      </c>
      <c r="F644" s="3">
        <v>25</v>
      </c>
      <c r="G644" s="3">
        <v>550</v>
      </c>
      <c r="H644" t="s">
        <v>35</v>
      </c>
      <c r="I644" t="s">
        <v>35</v>
      </c>
      <c r="J644" t="s">
        <v>34</v>
      </c>
    </row>
    <row r="645" spans="1:10">
      <c r="A645">
        <f t="shared" si="10"/>
        <v>2008</v>
      </c>
      <c r="B645" s="13">
        <v>39813</v>
      </c>
      <c r="C645" t="s">
        <v>67</v>
      </c>
      <c r="D645" t="s">
        <v>16</v>
      </c>
      <c r="E645" t="s">
        <v>473</v>
      </c>
      <c r="F645" s="3">
        <v>0.5</v>
      </c>
      <c r="G645" s="3">
        <v>150</v>
      </c>
      <c r="H645" t="s">
        <v>35</v>
      </c>
      <c r="I645" t="s">
        <v>35</v>
      </c>
      <c r="J645" t="s">
        <v>34</v>
      </c>
    </row>
    <row r="646" spans="1:10">
      <c r="A646">
        <f t="shared" si="10"/>
        <v>2009</v>
      </c>
      <c r="B646" s="13">
        <v>39844</v>
      </c>
      <c r="C646" t="s">
        <v>44</v>
      </c>
      <c r="D646" t="s">
        <v>25</v>
      </c>
      <c r="E646" t="s">
        <v>472</v>
      </c>
      <c r="F646" s="3">
        <v>4.5</v>
      </c>
      <c r="G646" s="3">
        <v>615</v>
      </c>
      <c r="H646" t="s">
        <v>183</v>
      </c>
      <c r="I646" t="s">
        <v>39</v>
      </c>
      <c r="J646" t="s">
        <v>34</v>
      </c>
    </row>
    <row r="647" spans="1:10">
      <c r="A647">
        <f t="shared" si="10"/>
        <v>2009</v>
      </c>
      <c r="B647" s="13">
        <v>39844</v>
      </c>
      <c r="C647" t="s">
        <v>44</v>
      </c>
      <c r="D647" t="s">
        <v>21</v>
      </c>
      <c r="E647" t="s">
        <v>458</v>
      </c>
      <c r="F647" s="3">
        <v>2.880000114440918</v>
      </c>
      <c r="G647" s="3">
        <v>200</v>
      </c>
      <c r="H647" t="s">
        <v>457</v>
      </c>
      <c r="I647" t="s">
        <v>62</v>
      </c>
      <c r="J647" t="s">
        <v>38</v>
      </c>
    </row>
    <row r="648" spans="1:10">
      <c r="A648">
        <f t="shared" si="10"/>
        <v>2009</v>
      </c>
      <c r="B648" s="13">
        <v>39844</v>
      </c>
      <c r="C648" t="s">
        <v>44</v>
      </c>
      <c r="D648" t="s">
        <v>17</v>
      </c>
      <c r="E648" t="s">
        <v>471</v>
      </c>
      <c r="F648" s="3">
        <v>14</v>
      </c>
      <c r="G648" s="3">
        <v>100</v>
      </c>
      <c r="H648" t="s">
        <v>35</v>
      </c>
      <c r="I648" t="s">
        <v>35</v>
      </c>
      <c r="J648" t="s">
        <v>34</v>
      </c>
    </row>
    <row r="649" spans="1:10">
      <c r="A649">
        <f t="shared" si="10"/>
        <v>2009</v>
      </c>
      <c r="B649" s="13">
        <v>39844</v>
      </c>
      <c r="C649" t="s">
        <v>37</v>
      </c>
      <c r="D649" t="s">
        <v>25</v>
      </c>
      <c r="E649" t="s">
        <v>470</v>
      </c>
      <c r="F649" s="3">
        <v>25</v>
      </c>
      <c r="G649" s="3">
        <v>325</v>
      </c>
      <c r="H649" t="s">
        <v>35</v>
      </c>
      <c r="I649" t="s">
        <v>35</v>
      </c>
      <c r="J649" t="s">
        <v>34</v>
      </c>
    </row>
    <row r="650" spans="1:10">
      <c r="A650">
        <f t="shared" si="10"/>
        <v>2009</v>
      </c>
      <c r="B650" s="13">
        <v>39844</v>
      </c>
      <c r="C650" t="s">
        <v>37</v>
      </c>
      <c r="D650" t="s">
        <v>25</v>
      </c>
      <c r="E650" t="s">
        <v>469</v>
      </c>
      <c r="F650" s="3">
        <v>31</v>
      </c>
      <c r="G650" s="3">
        <v>150</v>
      </c>
      <c r="H650" t="s">
        <v>35</v>
      </c>
      <c r="I650" t="s">
        <v>35</v>
      </c>
      <c r="J650" t="s">
        <v>34</v>
      </c>
    </row>
    <row r="651" spans="1:10">
      <c r="A651">
        <f t="shared" si="10"/>
        <v>2009</v>
      </c>
      <c r="B651" s="13">
        <v>39844</v>
      </c>
      <c r="C651" t="s">
        <v>37</v>
      </c>
      <c r="D651" t="s">
        <v>25</v>
      </c>
      <c r="E651" t="s">
        <v>468</v>
      </c>
      <c r="F651" s="3">
        <v>8</v>
      </c>
      <c r="G651" s="3">
        <v>1000</v>
      </c>
      <c r="H651" t="s">
        <v>35</v>
      </c>
      <c r="I651" t="s">
        <v>35</v>
      </c>
      <c r="J651" t="s">
        <v>34</v>
      </c>
    </row>
    <row r="652" spans="1:10">
      <c r="A652">
        <f t="shared" si="10"/>
        <v>2009</v>
      </c>
      <c r="B652" s="13">
        <v>39844</v>
      </c>
      <c r="C652" t="s">
        <v>37</v>
      </c>
      <c r="D652" t="s">
        <v>25</v>
      </c>
      <c r="E652" t="s">
        <v>467</v>
      </c>
      <c r="F652" s="3">
        <v>7</v>
      </c>
      <c r="G652" s="3">
        <v>241</v>
      </c>
      <c r="H652" t="s">
        <v>35</v>
      </c>
      <c r="I652" t="s">
        <v>35</v>
      </c>
      <c r="J652" t="s">
        <v>34</v>
      </c>
    </row>
    <row r="653" spans="1:10">
      <c r="A653">
        <f t="shared" si="10"/>
        <v>2009</v>
      </c>
      <c r="B653" s="13">
        <v>39844</v>
      </c>
      <c r="C653" t="s">
        <v>37</v>
      </c>
      <c r="D653" t="s">
        <v>25</v>
      </c>
      <c r="E653" t="s">
        <v>466</v>
      </c>
      <c r="F653" s="3">
        <v>8.75</v>
      </c>
      <c r="G653" s="3">
        <v>675</v>
      </c>
      <c r="H653" t="s">
        <v>35</v>
      </c>
      <c r="I653" t="s">
        <v>35</v>
      </c>
      <c r="J653" t="s">
        <v>34</v>
      </c>
    </row>
    <row r="654" spans="1:10">
      <c r="A654">
        <f t="shared" si="10"/>
        <v>2009</v>
      </c>
      <c r="B654" s="13">
        <v>39844</v>
      </c>
      <c r="C654" t="s">
        <v>37</v>
      </c>
      <c r="D654" t="s">
        <v>25</v>
      </c>
      <c r="E654" t="s">
        <v>465</v>
      </c>
      <c r="F654" s="3">
        <v>8</v>
      </c>
      <c r="G654" s="3">
        <v>400</v>
      </c>
      <c r="H654" t="s">
        <v>35</v>
      </c>
      <c r="I654" t="s">
        <v>35</v>
      </c>
      <c r="J654" t="s">
        <v>34</v>
      </c>
    </row>
    <row r="655" spans="1:10">
      <c r="A655">
        <f t="shared" si="10"/>
        <v>2009</v>
      </c>
      <c r="B655" s="13">
        <v>39844</v>
      </c>
      <c r="C655" t="s">
        <v>37</v>
      </c>
      <c r="D655" t="s">
        <v>25</v>
      </c>
      <c r="E655" t="s">
        <v>464</v>
      </c>
      <c r="F655" s="3">
        <v>11</v>
      </c>
      <c r="G655" s="3">
        <v>200</v>
      </c>
      <c r="H655" t="s">
        <v>35</v>
      </c>
      <c r="I655" t="s">
        <v>35</v>
      </c>
      <c r="J655" t="s">
        <v>34</v>
      </c>
    </row>
    <row r="656" spans="1:10">
      <c r="A656">
        <f t="shared" si="10"/>
        <v>2009</v>
      </c>
      <c r="B656" s="13">
        <v>39844</v>
      </c>
      <c r="C656" t="s">
        <v>37</v>
      </c>
      <c r="D656" t="s">
        <v>15</v>
      </c>
      <c r="E656" t="s">
        <v>243</v>
      </c>
      <c r="F656" s="3">
        <v>29.928571428571427</v>
      </c>
      <c r="G656" s="3">
        <v>100.79999959468842</v>
      </c>
      <c r="H656" t="s">
        <v>35</v>
      </c>
      <c r="I656" t="s">
        <v>35</v>
      </c>
      <c r="J656" t="s">
        <v>34</v>
      </c>
    </row>
    <row r="657" spans="1:10">
      <c r="A657">
        <f t="shared" si="10"/>
        <v>2009</v>
      </c>
      <c r="B657" s="13">
        <v>39844</v>
      </c>
      <c r="C657" t="s">
        <v>37</v>
      </c>
      <c r="D657" t="s">
        <v>16</v>
      </c>
      <c r="E657" t="s">
        <v>463</v>
      </c>
      <c r="F657" s="3">
        <v>16</v>
      </c>
      <c r="G657" s="3">
        <v>2225</v>
      </c>
      <c r="H657" t="s">
        <v>99</v>
      </c>
      <c r="I657" t="s">
        <v>98</v>
      </c>
      <c r="J657" t="s">
        <v>34</v>
      </c>
    </row>
    <row r="658" spans="1:10">
      <c r="A658">
        <f t="shared" si="10"/>
        <v>2009</v>
      </c>
      <c r="B658" s="13">
        <v>39844</v>
      </c>
      <c r="C658" t="s">
        <v>37</v>
      </c>
      <c r="D658" t="s">
        <v>16</v>
      </c>
      <c r="E658" t="s">
        <v>462</v>
      </c>
      <c r="F658" s="3">
        <v>9.5</v>
      </c>
      <c r="G658" s="3">
        <v>150</v>
      </c>
      <c r="H658" t="s">
        <v>99</v>
      </c>
      <c r="I658" t="s">
        <v>98</v>
      </c>
      <c r="J658" t="s">
        <v>34</v>
      </c>
    </row>
    <row r="659" spans="1:10">
      <c r="A659">
        <f t="shared" si="10"/>
        <v>2009</v>
      </c>
      <c r="B659" s="13">
        <v>39844</v>
      </c>
      <c r="C659" t="s">
        <v>37</v>
      </c>
      <c r="D659" t="s">
        <v>16</v>
      </c>
      <c r="E659" t="s">
        <v>461</v>
      </c>
      <c r="F659" s="3">
        <v>8.5</v>
      </c>
      <c r="G659" s="3">
        <v>200</v>
      </c>
      <c r="H659" t="s">
        <v>99</v>
      </c>
      <c r="I659" t="s">
        <v>98</v>
      </c>
      <c r="J659" t="s">
        <v>34</v>
      </c>
    </row>
    <row r="660" spans="1:10">
      <c r="A660">
        <f t="shared" si="10"/>
        <v>2009</v>
      </c>
      <c r="B660" s="13">
        <v>39844</v>
      </c>
      <c r="C660" t="s">
        <v>67</v>
      </c>
      <c r="D660" t="s">
        <v>12</v>
      </c>
      <c r="E660" t="s">
        <v>460</v>
      </c>
      <c r="F660" s="3">
        <v>10</v>
      </c>
      <c r="G660" s="3">
        <v>225</v>
      </c>
      <c r="H660" t="s">
        <v>35</v>
      </c>
      <c r="I660" t="s">
        <v>35</v>
      </c>
      <c r="J660" t="s">
        <v>34</v>
      </c>
    </row>
    <row r="661" spans="1:10">
      <c r="A661">
        <f t="shared" si="10"/>
        <v>2009</v>
      </c>
      <c r="B661" s="13">
        <v>39844</v>
      </c>
      <c r="C661" t="s">
        <v>67</v>
      </c>
      <c r="D661" t="s">
        <v>12</v>
      </c>
      <c r="E661" t="s">
        <v>459</v>
      </c>
      <c r="F661" s="3">
        <v>5.9999998658895493E-2</v>
      </c>
      <c r="G661" s="3">
        <v>136</v>
      </c>
      <c r="H661" t="s">
        <v>35</v>
      </c>
      <c r="I661" t="s">
        <v>35</v>
      </c>
      <c r="J661" t="s">
        <v>34</v>
      </c>
    </row>
    <row r="662" spans="1:10">
      <c r="A662">
        <f t="shared" si="10"/>
        <v>2009</v>
      </c>
      <c r="B662" s="13">
        <v>39844</v>
      </c>
      <c r="C662" t="s">
        <v>67</v>
      </c>
      <c r="D662" t="s">
        <v>15</v>
      </c>
      <c r="E662" t="s">
        <v>243</v>
      </c>
      <c r="F662" s="3">
        <v>29.5</v>
      </c>
      <c r="G662" s="3">
        <v>23.899999141693115</v>
      </c>
      <c r="H662" t="s">
        <v>35</v>
      </c>
      <c r="I662" t="s">
        <v>35</v>
      </c>
      <c r="J662" t="s">
        <v>34</v>
      </c>
    </row>
    <row r="663" spans="1:10">
      <c r="A663">
        <f t="shared" si="10"/>
        <v>2009</v>
      </c>
      <c r="B663" s="13">
        <v>39844</v>
      </c>
      <c r="C663" t="s">
        <v>67</v>
      </c>
      <c r="D663" t="s">
        <v>21</v>
      </c>
      <c r="E663" t="s">
        <v>458</v>
      </c>
      <c r="F663" s="3">
        <v>9.9999997764825821E-3</v>
      </c>
      <c r="G663" s="3">
        <v>250</v>
      </c>
      <c r="H663" t="s">
        <v>457</v>
      </c>
      <c r="I663" t="s">
        <v>62</v>
      </c>
      <c r="J663" t="s">
        <v>38</v>
      </c>
    </row>
    <row r="664" spans="1:10">
      <c r="A664">
        <f t="shared" si="10"/>
        <v>2009</v>
      </c>
      <c r="B664" s="13">
        <v>39872</v>
      </c>
      <c r="C664" t="s">
        <v>44</v>
      </c>
      <c r="D664" t="s">
        <v>13</v>
      </c>
      <c r="E664" t="s">
        <v>456</v>
      </c>
      <c r="F664" s="3">
        <v>10</v>
      </c>
      <c r="G664" s="3">
        <v>125</v>
      </c>
      <c r="H664" t="s">
        <v>35</v>
      </c>
      <c r="I664" t="s">
        <v>35</v>
      </c>
      <c r="J664" t="s">
        <v>34</v>
      </c>
    </row>
    <row r="665" spans="1:10">
      <c r="A665">
        <f t="shared" si="10"/>
        <v>2009</v>
      </c>
      <c r="B665" s="13">
        <v>39872</v>
      </c>
      <c r="C665" t="s">
        <v>44</v>
      </c>
      <c r="D665" t="s">
        <v>25</v>
      </c>
      <c r="E665" t="s">
        <v>455</v>
      </c>
      <c r="F665" s="3">
        <v>12.324999809265137</v>
      </c>
      <c r="G665" s="3">
        <v>257.80000019073486</v>
      </c>
      <c r="H665" t="s">
        <v>35</v>
      </c>
      <c r="I665" t="s">
        <v>35</v>
      </c>
      <c r="J665" t="s">
        <v>34</v>
      </c>
    </row>
    <row r="666" spans="1:10">
      <c r="A666">
        <f t="shared" si="10"/>
        <v>2009</v>
      </c>
      <c r="B666" s="13">
        <v>39872</v>
      </c>
      <c r="C666" t="s">
        <v>37</v>
      </c>
      <c r="D666" t="s">
        <v>20</v>
      </c>
      <c r="E666" t="s">
        <v>454</v>
      </c>
      <c r="F666" s="3">
        <v>50</v>
      </c>
      <c r="G666" s="3">
        <v>220</v>
      </c>
      <c r="H666" t="s">
        <v>35</v>
      </c>
      <c r="I666" t="s">
        <v>35</v>
      </c>
      <c r="J666" t="s">
        <v>34</v>
      </c>
    </row>
    <row r="667" spans="1:10">
      <c r="A667">
        <f t="shared" si="10"/>
        <v>2009</v>
      </c>
      <c r="B667" s="13">
        <v>39872</v>
      </c>
      <c r="C667" t="s">
        <v>37</v>
      </c>
      <c r="D667" t="s">
        <v>11</v>
      </c>
      <c r="E667" t="s">
        <v>350</v>
      </c>
      <c r="F667" s="3">
        <v>35</v>
      </c>
      <c r="G667" s="3">
        <v>104</v>
      </c>
      <c r="H667" t="s">
        <v>35</v>
      </c>
      <c r="I667" t="s">
        <v>35</v>
      </c>
      <c r="J667" t="s">
        <v>34</v>
      </c>
    </row>
    <row r="668" spans="1:10">
      <c r="A668">
        <f t="shared" si="10"/>
        <v>2009</v>
      </c>
      <c r="B668" s="13">
        <v>39872</v>
      </c>
      <c r="C668" t="s">
        <v>37</v>
      </c>
      <c r="D668" t="s">
        <v>11</v>
      </c>
      <c r="E668" t="s">
        <v>449</v>
      </c>
      <c r="F668" s="3">
        <v>8</v>
      </c>
      <c r="G668" s="3">
        <v>269</v>
      </c>
      <c r="H668" t="s">
        <v>35</v>
      </c>
      <c r="I668" t="s">
        <v>35</v>
      </c>
      <c r="J668" t="s">
        <v>34</v>
      </c>
    </row>
    <row r="669" spans="1:10">
      <c r="A669">
        <f t="shared" si="10"/>
        <v>2009</v>
      </c>
      <c r="B669" s="13">
        <v>39872</v>
      </c>
      <c r="C669" t="s">
        <v>37</v>
      </c>
      <c r="D669" t="s">
        <v>12</v>
      </c>
      <c r="E669" t="s">
        <v>453</v>
      </c>
      <c r="F669" s="3">
        <v>15</v>
      </c>
      <c r="G669" s="3">
        <v>525</v>
      </c>
      <c r="H669" t="s">
        <v>53</v>
      </c>
      <c r="I669" t="s">
        <v>47</v>
      </c>
      <c r="J669" t="s">
        <v>38</v>
      </c>
    </row>
    <row r="670" spans="1:10">
      <c r="A670">
        <f t="shared" si="10"/>
        <v>2009</v>
      </c>
      <c r="B670" s="13">
        <v>39872</v>
      </c>
      <c r="C670" t="s">
        <v>37</v>
      </c>
      <c r="D670" t="s">
        <v>12</v>
      </c>
      <c r="E670" t="s">
        <v>452</v>
      </c>
      <c r="F670" s="3">
        <v>15</v>
      </c>
      <c r="G670" s="3">
        <v>170</v>
      </c>
      <c r="H670" t="s">
        <v>35</v>
      </c>
      <c r="I670" t="s">
        <v>35</v>
      </c>
      <c r="J670" t="s">
        <v>34</v>
      </c>
    </row>
    <row r="671" spans="1:10">
      <c r="A671">
        <f t="shared" si="10"/>
        <v>2009</v>
      </c>
      <c r="B671" s="13">
        <v>39872</v>
      </c>
      <c r="C671" t="s">
        <v>37</v>
      </c>
      <c r="D671" t="s">
        <v>25</v>
      </c>
      <c r="E671" t="s">
        <v>442</v>
      </c>
      <c r="F671" s="3">
        <v>0.30000001192092896</v>
      </c>
      <c r="G671" s="3">
        <v>600</v>
      </c>
      <c r="H671" t="s">
        <v>35</v>
      </c>
      <c r="I671" t="s">
        <v>35</v>
      </c>
      <c r="J671" t="s">
        <v>34</v>
      </c>
    </row>
    <row r="672" spans="1:10">
      <c r="A672">
        <f t="shared" si="10"/>
        <v>2009</v>
      </c>
      <c r="B672" s="13">
        <v>39872</v>
      </c>
      <c r="C672" t="s">
        <v>37</v>
      </c>
      <c r="D672" t="s">
        <v>16</v>
      </c>
      <c r="E672" t="s">
        <v>451</v>
      </c>
      <c r="F672" s="3">
        <v>79</v>
      </c>
      <c r="G672" s="3">
        <v>460.61001586914063</v>
      </c>
      <c r="H672" t="s">
        <v>133</v>
      </c>
      <c r="I672" t="s">
        <v>39</v>
      </c>
      <c r="J672" t="s">
        <v>34</v>
      </c>
    </row>
    <row r="673" spans="1:10">
      <c r="A673">
        <f t="shared" si="10"/>
        <v>2009</v>
      </c>
      <c r="B673" s="13">
        <v>39872</v>
      </c>
      <c r="C673" t="s">
        <v>67</v>
      </c>
      <c r="D673" t="s">
        <v>11</v>
      </c>
      <c r="E673" t="s">
        <v>450</v>
      </c>
      <c r="F673" s="3">
        <v>22.399999618530273</v>
      </c>
      <c r="G673" s="3">
        <v>2.869999885559082</v>
      </c>
      <c r="H673" t="s">
        <v>35</v>
      </c>
      <c r="I673" t="s">
        <v>35</v>
      </c>
      <c r="J673" t="s">
        <v>34</v>
      </c>
    </row>
    <row r="674" spans="1:10">
      <c r="A674">
        <f t="shared" si="10"/>
        <v>2009</v>
      </c>
      <c r="B674" s="13">
        <v>39872</v>
      </c>
      <c r="C674" t="s">
        <v>67</v>
      </c>
      <c r="D674" t="s">
        <v>11</v>
      </c>
      <c r="E674" t="s">
        <v>449</v>
      </c>
      <c r="F674" s="3">
        <v>15</v>
      </c>
      <c r="G674" s="3">
        <v>200</v>
      </c>
      <c r="H674" t="s">
        <v>35</v>
      </c>
      <c r="I674" t="s">
        <v>35</v>
      </c>
      <c r="J674" t="s">
        <v>34</v>
      </c>
    </row>
    <row r="675" spans="1:10">
      <c r="A675">
        <f t="shared" si="10"/>
        <v>2009</v>
      </c>
      <c r="B675" s="13">
        <v>39872</v>
      </c>
      <c r="C675" t="s">
        <v>67</v>
      </c>
      <c r="D675" t="s">
        <v>11</v>
      </c>
      <c r="E675" t="s">
        <v>448</v>
      </c>
      <c r="F675" s="3">
        <v>22.439999580383301</v>
      </c>
      <c r="G675" s="3">
        <v>1047</v>
      </c>
      <c r="H675" t="s">
        <v>35</v>
      </c>
      <c r="I675" t="s">
        <v>35</v>
      </c>
      <c r="J675" t="s">
        <v>34</v>
      </c>
    </row>
    <row r="676" spans="1:10">
      <c r="A676">
        <f t="shared" si="10"/>
        <v>2009</v>
      </c>
      <c r="B676" s="13">
        <v>39872</v>
      </c>
      <c r="C676" t="s">
        <v>67</v>
      </c>
      <c r="D676" t="s">
        <v>19</v>
      </c>
      <c r="E676" t="s">
        <v>447</v>
      </c>
      <c r="F676" s="3">
        <v>10.760000228881836</v>
      </c>
      <c r="G676" s="3">
        <v>358.10000610351563</v>
      </c>
      <c r="H676" t="s">
        <v>83</v>
      </c>
      <c r="I676" t="s">
        <v>39</v>
      </c>
      <c r="J676" t="s">
        <v>34</v>
      </c>
    </row>
    <row r="677" spans="1:10">
      <c r="A677">
        <f t="shared" si="10"/>
        <v>2009</v>
      </c>
      <c r="B677" s="13">
        <v>39872</v>
      </c>
      <c r="C677" t="s">
        <v>67</v>
      </c>
      <c r="D677" t="s">
        <v>19</v>
      </c>
      <c r="E677" t="s">
        <v>446</v>
      </c>
      <c r="F677" s="3">
        <v>8.7899999618530273</v>
      </c>
      <c r="G677" s="3">
        <v>286.48001098632813</v>
      </c>
      <c r="H677" t="s">
        <v>83</v>
      </c>
      <c r="I677" t="s">
        <v>39</v>
      </c>
      <c r="J677" t="s">
        <v>34</v>
      </c>
    </row>
    <row r="678" spans="1:10">
      <c r="A678">
        <f t="shared" si="10"/>
        <v>2009</v>
      </c>
      <c r="B678" s="13">
        <v>39872</v>
      </c>
      <c r="C678" t="s">
        <v>67</v>
      </c>
      <c r="D678" t="s">
        <v>19</v>
      </c>
      <c r="E678" t="s">
        <v>445</v>
      </c>
      <c r="F678" s="3">
        <v>19.963999938964843</v>
      </c>
      <c r="G678" s="3">
        <v>802.14002227783203</v>
      </c>
      <c r="H678" t="s">
        <v>83</v>
      </c>
      <c r="I678" t="s">
        <v>39</v>
      </c>
      <c r="J678" t="s">
        <v>34</v>
      </c>
    </row>
    <row r="679" spans="1:10">
      <c r="A679">
        <f t="shared" si="10"/>
        <v>2009</v>
      </c>
      <c r="B679" s="13">
        <v>39872</v>
      </c>
      <c r="C679" t="s">
        <v>67</v>
      </c>
      <c r="D679" t="s">
        <v>19</v>
      </c>
      <c r="E679" t="s">
        <v>444</v>
      </c>
      <c r="F679" s="3">
        <v>15.840000152587891</v>
      </c>
      <c r="G679" s="3">
        <v>358.10000610351563</v>
      </c>
      <c r="H679" t="s">
        <v>83</v>
      </c>
      <c r="I679" t="s">
        <v>39</v>
      </c>
      <c r="J679" t="s">
        <v>34</v>
      </c>
    </row>
    <row r="680" spans="1:10">
      <c r="A680">
        <f t="shared" si="10"/>
        <v>2009</v>
      </c>
      <c r="B680" s="13">
        <v>39872</v>
      </c>
      <c r="C680" t="s">
        <v>67</v>
      </c>
      <c r="D680" t="s">
        <v>19</v>
      </c>
      <c r="E680" t="s">
        <v>443</v>
      </c>
      <c r="F680" s="3">
        <v>6.0199999809265137</v>
      </c>
      <c r="G680" s="3">
        <v>214.86000061035156</v>
      </c>
      <c r="H680" t="s">
        <v>83</v>
      </c>
      <c r="I680" t="s">
        <v>39</v>
      </c>
      <c r="J680" t="s">
        <v>34</v>
      </c>
    </row>
    <row r="681" spans="1:10">
      <c r="A681">
        <f t="shared" si="10"/>
        <v>2009</v>
      </c>
      <c r="B681" s="13">
        <v>39872</v>
      </c>
      <c r="C681" t="s">
        <v>67</v>
      </c>
      <c r="D681" t="s">
        <v>25</v>
      </c>
      <c r="E681" t="s">
        <v>442</v>
      </c>
      <c r="F681" s="3">
        <v>0.12999999523162842</v>
      </c>
      <c r="G681" s="3">
        <v>400</v>
      </c>
      <c r="H681" t="s">
        <v>35</v>
      </c>
      <c r="I681" t="s">
        <v>35</v>
      </c>
      <c r="J681" t="s">
        <v>34</v>
      </c>
    </row>
    <row r="682" spans="1:10">
      <c r="A682">
        <f t="shared" si="10"/>
        <v>2009</v>
      </c>
      <c r="B682" s="13">
        <v>39872</v>
      </c>
      <c r="C682" t="s">
        <v>67</v>
      </c>
      <c r="D682" t="s">
        <v>23</v>
      </c>
      <c r="E682" t="s">
        <v>441</v>
      </c>
      <c r="F682" s="3">
        <v>9.9999997764825821E-3</v>
      </c>
      <c r="G682" s="3">
        <v>484.29998779296875</v>
      </c>
      <c r="H682" t="s">
        <v>35</v>
      </c>
      <c r="I682" t="s">
        <v>35</v>
      </c>
      <c r="J682" t="s">
        <v>34</v>
      </c>
    </row>
    <row r="683" spans="1:10">
      <c r="A683">
        <f t="shared" si="10"/>
        <v>2009</v>
      </c>
      <c r="B683" s="13">
        <v>39903</v>
      </c>
      <c r="C683" t="s">
        <v>44</v>
      </c>
      <c r="D683" t="s">
        <v>10</v>
      </c>
      <c r="E683" t="s">
        <v>440</v>
      </c>
      <c r="F683" s="3">
        <v>21</v>
      </c>
      <c r="G683" s="3">
        <v>225</v>
      </c>
      <c r="H683" t="s">
        <v>35</v>
      </c>
      <c r="I683" t="s">
        <v>35</v>
      </c>
      <c r="J683" t="s">
        <v>34</v>
      </c>
    </row>
    <row r="684" spans="1:10">
      <c r="A684">
        <f t="shared" si="10"/>
        <v>2009</v>
      </c>
      <c r="B684" s="13">
        <v>39903</v>
      </c>
      <c r="C684" t="s">
        <v>44</v>
      </c>
      <c r="D684" t="s">
        <v>25</v>
      </c>
      <c r="E684" t="s">
        <v>439</v>
      </c>
      <c r="F684" s="3">
        <v>8</v>
      </c>
      <c r="G684" s="3">
        <v>198</v>
      </c>
      <c r="H684" t="s">
        <v>35</v>
      </c>
      <c r="I684" t="s">
        <v>35</v>
      </c>
      <c r="J684" t="s">
        <v>34</v>
      </c>
    </row>
    <row r="685" spans="1:10">
      <c r="A685">
        <f t="shared" si="10"/>
        <v>2009</v>
      </c>
      <c r="B685" s="13">
        <v>39903</v>
      </c>
      <c r="C685" t="s">
        <v>44</v>
      </c>
      <c r="D685" t="s">
        <v>23</v>
      </c>
      <c r="E685" t="s">
        <v>438</v>
      </c>
      <c r="F685" s="3">
        <v>9</v>
      </c>
      <c r="G685" s="3">
        <v>3987</v>
      </c>
      <c r="H685" t="s">
        <v>35</v>
      </c>
      <c r="I685" t="s">
        <v>35</v>
      </c>
      <c r="J685" t="s">
        <v>34</v>
      </c>
    </row>
    <row r="686" spans="1:10">
      <c r="A686">
        <f t="shared" si="10"/>
        <v>2009</v>
      </c>
      <c r="B686" s="13">
        <v>39903</v>
      </c>
      <c r="C686" t="s">
        <v>44</v>
      </c>
      <c r="D686" t="s">
        <v>23</v>
      </c>
      <c r="E686" t="s">
        <v>437</v>
      </c>
      <c r="F686" s="3">
        <v>92.166666666666671</v>
      </c>
      <c r="G686" s="3">
        <v>2415.9000244140625</v>
      </c>
      <c r="H686" t="s">
        <v>35</v>
      </c>
      <c r="I686" t="s">
        <v>35</v>
      </c>
      <c r="J686" t="s">
        <v>34</v>
      </c>
    </row>
    <row r="687" spans="1:10">
      <c r="A687">
        <f t="shared" si="10"/>
        <v>2009</v>
      </c>
      <c r="B687" s="13">
        <v>39903</v>
      </c>
      <c r="C687" t="s">
        <v>44</v>
      </c>
      <c r="D687" t="s">
        <v>21</v>
      </c>
      <c r="E687" t="s">
        <v>358</v>
      </c>
      <c r="F687" s="3">
        <v>22</v>
      </c>
      <c r="G687" s="3">
        <v>22</v>
      </c>
      <c r="H687" t="s">
        <v>183</v>
      </c>
      <c r="I687" t="s">
        <v>39</v>
      </c>
      <c r="J687" t="s">
        <v>34</v>
      </c>
    </row>
    <row r="688" spans="1:10">
      <c r="A688">
        <f t="shared" si="10"/>
        <v>2009</v>
      </c>
      <c r="B688" s="13">
        <v>39903</v>
      </c>
      <c r="C688" t="s">
        <v>37</v>
      </c>
      <c r="D688" t="s">
        <v>10</v>
      </c>
      <c r="E688" t="s">
        <v>207</v>
      </c>
      <c r="F688" s="3">
        <v>18</v>
      </c>
      <c r="G688" s="3">
        <v>142.60000038146973</v>
      </c>
      <c r="H688" t="s">
        <v>35</v>
      </c>
      <c r="I688" t="s">
        <v>35</v>
      </c>
      <c r="J688" t="s">
        <v>34</v>
      </c>
    </row>
    <row r="689" spans="1:10">
      <c r="A689">
        <f t="shared" si="10"/>
        <v>2009</v>
      </c>
      <c r="B689" s="13">
        <v>39903</v>
      </c>
      <c r="C689" t="s">
        <v>37</v>
      </c>
      <c r="D689" t="s">
        <v>10</v>
      </c>
      <c r="E689" t="s">
        <v>436</v>
      </c>
      <c r="F689" s="3">
        <v>37.270000457763672</v>
      </c>
      <c r="G689" s="3">
        <v>110</v>
      </c>
      <c r="H689" t="s">
        <v>35</v>
      </c>
      <c r="I689" t="s">
        <v>35</v>
      </c>
      <c r="J689" t="s">
        <v>34</v>
      </c>
    </row>
    <row r="690" spans="1:10">
      <c r="A690">
        <f t="shared" si="10"/>
        <v>2009</v>
      </c>
      <c r="B690" s="13">
        <v>39903</v>
      </c>
      <c r="C690" t="s">
        <v>37</v>
      </c>
      <c r="D690" t="s">
        <v>11</v>
      </c>
      <c r="E690" t="s">
        <v>435</v>
      </c>
      <c r="F690" s="3">
        <v>16</v>
      </c>
      <c r="G690" s="3">
        <v>200</v>
      </c>
      <c r="H690" t="s">
        <v>50</v>
      </c>
      <c r="I690" t="s">
        <v>47</v>
      </c>
      <c r="J690" t="s">
        <v>38</v>
      </c>
    </row>
    <row r="691" spans="1:10">
      <c r="A691">
        <f t="shared" si="10"/>
        <v>2009</v>
      </c>
      <c r="B691" s="13">
        <v>39903</v>
      </c>
      <c r="C691" t="s">
        <v>37</v>
      </c>
      <c r="D691" t="s">
        <v>19</v>
      </c>
      <c r="E691" t="s">
        <v>434</v>
      </c>
      <c r="F691" s="3">
        <v>20</v>
      </c>
      <c r="G691" s="3">
        <v>350</v>
      </c>
      <c r="H691" t="s">
        <v>148</v>
      </c>
      <c r="I691" t="s">
        <v>147</v>
      </c>
      <c r="J691" t="s">
        <v>38</v>
      </c>
    </row>
    <row r="692" spans="1:10">
      <c r="A692">
        <f t="shared" si="10"/>
        <v>2009</v>
      </c>
      <c r="B692" s="13">
        <v>39903</v>
      </c>
      <c r="C692" t="s">
        <v>37</v>
      </c>
      <c r="D692" t="s">
        <v>19</v>
      </c>
      <c r="E692" t="s">
        <v>433</v>
      </c>
      <c r="F692" s="3">
        <v>17.629999160766602</v>
      </c>
      <c r="G692" s="3">
        <v>998.96002197265625</v>
      </c>
      <c r="H692" t="s">
        <v>148</v>
      </c>
      <c r="I692" t="s">
        <v>147</v>
      </c>
      <c r="J692" t="s">
        <v>38</v>
      </c>
    </row>
    <row r="693" spans="1:10">
      <c r="A693">
        <f t="shared" si="10"/>
        <v>2009</v>
      </c>
      <c r="B693" s="13">
        <v>39903</v>
      </c>
      <c r="C693" t="s">
        <v>37</v>
      </c>
      <c r="D693" t="s">
        <v>19</v>
      </c>
      <c r="E693" t="s">
        <v>432</v>
      </c>
      <c r="F693" s="3">
        <v>23.045000076293945</v>
      </c>
      <c r="G693" s="3">
        <v>3400</v>
      </c>
      <c r="H693" t="s">
        <v>35</v>
      </c>
      <c r="I693" t="s">
        <v>35</v>
      </c>
      <c r="J693" t="s">
        <v>34</v>
      </c>
    </row>
    <row r="694" spans="1:10">
      <c r="A694">
        <f t="shared" si="10"/>
        <v>2009</v>
      </c>
      <c r="B694" s="13">
        <v>39903</v>
      </c>
      <c r="C694" t="s">
        <v>37</v>
      </c>
      <c r="D694" t="s">
        <v>13</v>
      </c>
      <c r="E694" t="s">
        <v>413</v>
      </c>
      <c r="F694" s="3">
        <v>33.375</v>
      </c>
      <c r="G694" s="3">
        <v>850</v>
      </c>
      <c r="H694" t="s">
        <v>35</v>
      </c>
      <c r="I694" t="s">
        <v>35</v>
      </c>
      <c r="J694" t="s">
        <v>34</v>
      </c>
    </row>
    <row r="695" spans="1:10">
      <c r="A695">
        <f t="shared" si="10"/>
        <v>2009</v>
      </c>
      <c r="B695" s="13">
        <v>39903</v>
      </c>
      <c r="C695" t="s">
        <v>37</v>
      </c>
      <c r="D695" t="s">
        <v>24</v>
      </c>
      <c r="E695" t="s">
        <v>431</v>
      </c>
      <c r="F695" s="3">
        <v>30</v>
      </c>
      <c r="G695" s="3">
        <v>480</v>
      </c>
      <c r="H695" t="s">
        <v>35</v>
      </c>
      <c r="I695" t="s">
        <v>35</v>
      </c>
      <c r="J695" t="s">
        <v>34</v>
      </c>
    </row>
    <row r="696" spans="1:10">
      <c r="A696">
        <f t="shared" si="10"/>
        <v>2009</v>
      </c>
      <c r="B696" s="13">
        <v>39903</v>
      </c>
      <c r="C696" t="s">
        <v>37</v>
      </c>
      <c r="D696" t="s">
        <v>25</v>
      </c>
      <c r="E696" t="s">
        <v>430</v>
      </c>
      <c r="F696" s="3">
        <v>7</v>
      </c>
      <c r="G696" s="3">
        <v>450</v>
      </c>
      <c r="H696" t="s">
        <v>229</v>
      </c>
      <c r="I696" t="s">
        <v>62</v>
      </c>
      <c r="J696" t="s">
        <v>38</v>
      </c>
    </row>
    <row r="697" spans="1:10">
      <c r="A697">
        <f t="shared" si="10"/>
        <v>2009</v>
      </c>
      <c r="B697" s="13">
        <v>39903</v>
      </c>
      <c r="C697" t="s">
        <v>37</v>
      </c>
      <c r="D697" t="s">
        <v>25</v>
      </c>
      <c r="E697" t="s">
        <v>278</v>
      </c>
      <c r="F697" s="3">
        <v>25.954153060913086</v>
      </c>
      <c r="G697" s="3">
        <v>224.21000671386719</v>
      </c>
      <c r="H697" t="s">
        <v>50</v>
      </c>
      <c r="I697" t="s">
        <v>47</v>
      </c>
      <c r="J697" t="s">
        <v>38</v>
      </c>
    </row>
    <row r="698" spans="1:10">
      <c r="A698">
        <f t="shared" si="10"/>
        <v>2009</v>
      </c>
      <c r="B698" s="13">
        <v>39903</v>
      </c>
      <c r="C698" t="s">
        <v>37</v>
      </c>
      <c r="D698" t="s">
        <v>25</v>
      </c>
      <c r="E698" t="s">
        <v>277</v>
      </c>
      <c r="F698" s="3">
        <v>22.5</v>
      </c>
      <c r="G698" s="3">
        <v>1000</v>
      </c>
      <c r="H698" t="s">
        <v>50</v>
      </c>
      <c r="I698" t="s">
        <v>47</v>
      </c>
      <c r="J698" t="s">
        <v>38</v>
      </c>
    </row>
    <row r="699" spans="1:10">
      <c r="A699">
        <f t="shared" si="10"/>
        <v>2009</v>
      </c>
      <c r="B699" s="13">
        <v>39903</v>
      </c>
      <c r="C699" t="s">
        <v>37</v>
      </c>
      <c r="D699" t="s">
        <v>25</v>
      </c>
      <c r="E699" t="s">
        <v>429</v>
      </c>
      <c r="F699" s="3">
        <v>48</v>
      </c>
      <c r="G699" s="3">
        <v>500</v>
      </c>
      <c r="H699" t="s">
        <v>35</v>
      </c>
      <c r="I699" t="s">
        <v>35</v>
      </c>
      <c r="J699" t="s">
        <v>34</v>
      </c>
    </row>
    <row r="700" spans="1:10">
      <c r="A700">
        <f t="shared" si="10"/>
        <v>2009</v>
      </c>
      <c r="B700" s="13">
        <v>39903</v>
      </c>
      <c r="C700" t="s">
        <v>37</v>
      </c>
      <c r="D700" t="s">
        <v>25</v>
      </c>
      <c r="E700" t="s">
        <v>428</v>
      </c>
      <c r="F700" s="3">
        <v>26.5</v>
      </c>
      <c r="G700" s="3">
        <v>370</v>
      </c>
      <c r="H700" t="s">
        <v>35</v>
      </c>
      <c r="I700" t="s">
        <v>35</v>
      </c>
      <c r="J700" t="s">
        <v>34</v>
      </c>
    </row>
    <row r="701" spans="1:10">
      <c r="A701">
        <f t="shared" si="10"/>
        <v>2009</v>
      </c>
      <c r="B701" s="13">
        <v>39903</v>
      </c>
      <c r="C701" t="s">
        <v>37</v>
      </c>
      <c r="D701" t="s">
        <v>25</v>
      </c>
      <c r="E701" t="s">
        <v>427</v>
      </c>
      <c r="F701" s="3">
        <v>27</v>
      </c>
      <c r="G701" s="3">
        <v>150</v>
      </c>
      <c r="H701" t="s">
        <v>35</v>
      </c>
      <c r="I701" t="s">
        <v>35</v>
      </c>
      <c r="J701" t="s">
        <v>34</v>
      </c>
    </row>
    <row r="702" spans="1:10">
      <c r="A702">
        <f t="shared" si="10"/>
        <v>2009</v>
      </c>
      <c r="B702" s="13">
        <v>39903</v>
      </c>
      <c r="C702" t="s">
        <v>37</v>
      </c>
      <c r="D702" t="s">
        <v>25</v>
      </c>
      <c r="E702" t="s">
        <v>426</v>
      </c>
      <c r="F702" s="3">
        <v>80.25</v>
      </c>
      <c r="G702" s="3">
        <v>84</v>
      </c>
      <c r="H702" t="s">
        <v>35</v>
      </c>
      <c r="I702" t="s">
        <v>35</v>
      </c>
      <c r="J702" t="s">
        <v>34</v>
      </c>
    </row>
    <row r="703" spans="1:10">
      <c r="A703">
        <f t="shared" si="10"/>
        <v>2009</v>
      </c>
      <c r="B703" s="13">
        <v>39903</v>
      </c>
      <c r="C703" t="s">
        <v>37</v>
      </c>
      <c r="D703" t="s">
        <v>23</v>
      </c>
      <c r="E703" t="s">
        <v>425</v>
      </c>
      <c r="F703" s="3">
        <v>86</v>
      </c>
      <c r="G703" s="3">
        <v>800</v>
      </c>
      <c r="H703" t="s">
        <v>35</v>
      </c>
      <c r="I703" t="s">
        <v>35</v>
      </c>
      <c r="J703" t="s">
        <v>34</v>
      </c>
    </row>
    <row r="704" spans="1:10">
      <c r="A704">
        <f t="shared" si="10"/>
        <v>2009</v>
      </c>
      <c r="B704" s="13">
        <v>39903</v>
      </c>
      <c r="C704" t="s">
        <v>37</v>
      </c>
      <c r="D704" t="s">
        <v>23</v>
      </c>
      <c r="E704" t="s">
        <v>424</v>
      </c>
      <c r="F704" s="3">
        <v>1.1299999952316284</v>
      </c>
      <c r="G704" s="3">
        <v>2532.6900177001953</v>
      </c>
      <c r="H704" t="s">
        <v>35</v>
      </c>
      <c r="I704" t="s">
        <v>35</v>
      </c>
      <c r="J704" t="s">
        <v>34</v>
      </c>
    </row>
    <row r="705" spans="1:10">
      <c r="A705">
        <f t="shared" si="10"/>
        <v>2009</v>
      </c>
      <c r="B705" s="13">
        <v>39903</v>
      </c>
      <c r="C705" t="s">
        <v>37</v>
      </c>
      <c r="D705" t="s">
        <v>23</v>
      </c>
      <c r="E705" t="s">
        <v>423</v>
      </c>
      <c r="F705" s="3">
        <v>88.5</v>
      </c>
      <c r="G705" s="3">
        <v>2462.7000122070313</v>
      </c>
      <c r="H705" t="s">
        <v>35</v>
      </c>
      <c r="I705" t="s">
        <v>35</v>
      </c>
      <c r="J705" t="s">
        <v>34</v>
      </c>
    </row>
    <row r="706" spans="1:10">
      <c r="A706">
        <f t="shared" si="10"/>
        <v>2009</v>
      </c>
      <c r="B706" s="13">
        <v>39903</v>
      </c>
      <c r="C706" t="s">
        <v>37</v>
      </c>
      <c r="D706" t="s">
        <v>23</v>
      </c>
      <c r="E706" t="s">
        <v>422</v>
      </c>
      <c r="F706" s="3">
        <v>0.5</v>
      </c>
      <c r="G706" s="3">
        <v>442.50999546051025</v>
      </c>
      <c r="H706" t="s">
        <v>35</v>
      </c>
      <c r="I706" t="s">
        <v>35</v>
      </c>
      <c r="J706" t="s">
        <v>34</v>
      </c>
    </row>
    <row r="707" spans="1:10">
      <c r="A707">
        <f t="shared" ref="A707:A770" si="11">YEAR(B707)</f>
        <v>2009</v>
      </c>
      <c r="B707" s="13">
        <v>39903</v>
      </c>
      <c r="C707" t="s">
        <v>37</v>
      </c>
      <c r="D707" t="s">
        <v>23</v>
      </c>
      <c r="E707" t="s">
        <v>421</v>
      </c>
      <c r="F707" s="3">
        <v>2</v>
      </c>
      <c r="G707" s="3">
        <v>2850</v>
      </c>
      <c r="H707" t="s">
        <v>35</v>
      </c>
      <c r="I707" t="s">
        <v>35</v>
      </c>
      <c r="J707" t="s">
        <v>34</v>
      </c>
    </row>
    <row r="708" spans="1:10">
      <c r="A708">
        <f t="shared" si="11"/>
        <v>2009</v>
      </c>
      <c r="B708" s="13">
        <v>39903</v>
      </c>
      <c r="C708" t="s">
        <v>37</v>
      </c>
      <c r="D708" t="s">
        <v>15</v>
      </c>
      <c r="E708" t="s">
        <v>420</v>
      </c>
      <c r="F708" s="3">
        <v>6</v>
      </c>
      <c r="G708" s="3">
        <v>250.55000305175781</v>
      </c>
      <c r="H708" t="s">
        <v>83</v>
      </c>
      <c r="I708" t="s">
        <v>39</v>
      </c>
      <c r="J708" t="s">
        <v>34</v>
      </c>
    </row>
    <row r="709" spans="1:10">
      <c r="A709">
        <f t="shared" si="11"/>
        <v>2009</v>
      </c>
      <c r="B709" s="13">
        <v>39903</v>
      </c>
      <c r="C709" t="s">
        <v>37</v>
      </c>
      <c r="D709" t="s">
        <v>15</v>
      </c>
      <c r="E709" t="s">
        <v>419</v>
      </c>
      <c r="F709" s="3">
        <v>50</v>
      </c>
      <c r="G709" s="3">
        <v>1445</v>
      </c>
      <c r="H709" t="s">
        <v>35</v>
      </c>
      <c r="I709" t="s">
        <v>35</v>
      </c>
      <c r="J709" t="s">
        <v>34</v>
      </c>
    </row>
    <row r="710" spans="1:10">
      <c r="A710">
        <f t="shared" si="11"/>
        <v>2009</v>
      </c>
      <c r="B710" s="13">
        <v>39903</v>
      </c>
      <c r="C710" t="s">
        <v>37</v>
      </c>
      <c r="D710" t="s">
        <v>15</v>
      </c>
      <c r="E710" t="s">
        <v>418</v>
      </c>
      <c r="F710" s="3">
        <v>56.5</v>
      </c>
      <c r="G710" s="3">
        <v>800</v>
      </c>
      <c r="H710" t="s">
        <v>35</v>
      </c>
      <c r="I710" t="s">
        <v>35</v>
      </c>
      <c r="J710" t="s">
        <v>34</v>
      </c>
    </row>
    <row r="711" spans="1:10">
      <c r="A711">
        <f t="shared" si="11"/>
        <v>2009</v>
      </c>
      <c r="B711" s="13">
        <v>39903</v>
      </c>
      <c r="C711" t="s">
        <v>37</v>
      </c>
      <c r="D711" t="s">
        <v>21</v>
      </c>
      <c r="E711" t="s">
        <v>417</v>
      </c>
      <c r="F711" s="3">
        <v>1.3799999952316284</v>
      </c>
      <c r="G711" s="3">
        <v>150</v>
      </c>
      <c r="H711" t="s">
        <v>229</v>
      </c>
      <c r="I711" t="s">
        <v>62</v>
      </c>
      <c r="J711" t="s">
        <v>38</v>
      </c>
    </row>
    <row r="712" spans="1:10">
      <c r="A712">
        <f t="shared" si="11"/>
        <v>2009</v>
      </c>
      <c r="B712" s="13">
        <v>39903</v>
      </c>
      <c r="C712" t="s">
        <v>37</v>
      </c>
      <c r="D712" t="s">
        <v>21</v>
      </c>
      <c r="E712" t="s">
        <v>358</v>
      </c>
      <c r="F712" s="3">
        <v>10.130000114440918</v>
      </c>
      <c r="G712" s="3">
        <v>244</v>
      </c>
      <c r="H712" t="s">
        <v>183</v>
      </c>
      <c r="I712" t="s">
        <v>39</v>
      </c>
      <c r="J712" t="s">
        <v>34</v>
      </c>
    </row>
    <row r="713" spans="1:10">
      <c r="A713">
        <f t="shared" si="11"/>
        <v>2009</v>
      </c>
      <c r="B713" s="13">
        <v>39903</v>
      </c>
      <c r="C713" t="s">
        <v>37</v>
      </c>
      <c r="D713" t="s">
        <v>21</v>
      </c>
      <c r="E713" t="s">
        <v>357</v>
      </c>
      <c r="F713" s="3">
        <v>7</v>
      </c>
      <c r="G713" s="3">
        <v>88.209999084472656</v>
      </c>
      <c r="H713" t="s">
        <v>183</v>
      </c>
      <c r="I713" t="s">
        <v>39</v>
      </c>
      <c r="J713" t="s">
        <v>34</v>
      </c>
    </row>
    <row r="714" spans="1:10">
      <c r="A714">
        <f t="shared" si="11"/>
        <v>2009</v>
      </c>
      <c r="B714" s="13">
        <v>39903</v>
      </c>
      <c r="C714" t="s">
        <v>37</v>
      </c>
      <c r="D714" t="s">
        <v>21</v>
      </c>
      <c r="E714" t="s">
        <v>409</v>
      </c>
      <c r="F714" s="3">
        <v>15.25</v>
      </c>
      <c r="G714" s="3">
        <v>1801.3699951171875</v>
      </c>
      <c r="H714" t="s">
        <v>35</v>
      </c>
      <c r="I714" t="s">
        <v>35</v>
      </c>
      <c r="J714" t="s">
        <v>34</v>
      </c>
    </row>
    <row r="715" spans="1:10">
      <c r="A715">
        <f t="shared" si="11"/>
        <v>2009</v>
      </c>
      <c r="B715" s="13">
        <v>39903</v>
      </c>
      <c r="C715" t="s">
        <v>67</v>
      </c>
      <c r="D715" t="s">
        <v>10</v>
      </c>
      <c r="E715" t="s">
        <v>207</v>
      </c>
      <c r="F715" s="3">
        <v>17</v>
      </c>
      <c r="G715" s="3">
        <v>79</v>
      </c>
      <c r="H715" t="s">
        <v>35</v>
      </c>
      <c r="I715" t="s">
        <v>35</v>
      </c>
      <c r="J715" t="s">
        <v>34</v>
      </c>
    </row>
    <row r="716" spans="1:10">
      <c r="A716">
        <f t="shared" si="11"/>
        <v>2009</v>
      </c>
      <c r="B716" s="13">
        <v>39903</v>
      </c>
      <c r="C716" t="s">
        <v>67</v>
      </c>
      <c r="D716" t="s">
        <v>10</v>
      </c>
      <c r="E716" t="s">
        <v>416</v>
      </c>
      <c r="F716" s="3">
        <v>14</v>
      </c>
      <c r="G716" s="3">
        <v>53.049999237060547</v>
      </c>
      <c r="H716" t="s">
        <v>35</v>
      </c>
      <c r="I716" t="s">
        <v>35</v>
      </c>
      <c r="J716" t="s">
        <v>34</v>
      </c>
    </row>
    <row r="717" spans="1:10">
      <c r="A717">
        <f t="shared" si="11"/>
        <v>2009</v>
      </c>
      <c r="B717" s="13">
        <v>39903</v>
      </c>
      <c r="C717" t="s">
        <v>67</v>
      </c>
      <c r="D717" t="s">
        <v>11</v>
      </c>
      <c r="E717" t="s">
        <v>415</v>
      </c>
      <c r="F717" s="3">
        <v>9.9999997764825821E-3</v>
      </c>
      <c r="G717" s="3">
        <v>125</v>
      </c>
      <c r="H717" t="s">
        <v>35</v>
      </c>
      <c r="I717" t="s">
        <v>35</v>
      </c>
      <c r="J717" t="s">
        <v>34</v>
      </c>
    </row>
    <row r="718" spans="1:10">
      <c r="A718">
        <f t="shared" si="11"/>
        <v>2009</v>
      </c>
      <c r="B718" s="13">
        <v>39903</v>
      </c>
      <c r="C718" t="s">
        <v>67</v>
      </c>
      <c r="D718" t="s">
        <v>19</v>
      </c>
      <c r="E718" t="s">
        <v>414</v>
      </c>
      <c r="F718" s="3">
        <v>93.699996948242188</v>
      </c>
      <c r="G718" s="3">
        <v>70.949996948242188</v>
      </c>
      <c r="H718" t="s">
        <v>83</v>
      </c>
      <c r="I718" t="s">
        <v>39</v>
      </c>
      <c r="J718" t="s">
        <v>34</v>
      </c>
    </row>
    <row r="719" spans="1:10">
      <c r="A719">
        <f t="shared" si="11"/>
        <v>2009</v>
      </c>
      <c r="B719" s="13">
        <v>39903</v>
      </c>
      <c r="C719" t="s">
        <v>67</v>
      </c>
      <c r="D719" t="s">
        <v>13</v>
      </c>
      <c r="E719" t="s">
        <v>413</v>
      </c>
      <c r="F719" s="3">
        <v>2.6666666666666665</v>
      </c>
      <c r="G719" s="3">
        <v>1356.989990234375</v>
      </c>
      <c r="H719" t="s">
        <v>35</v>
      </c>
      <c r="I719" t="s">
        <v>35</v>
      </c>
      <c r="J719" t="s">
        <v>34</v>
      </c>
    </row>
    <row r="720" spans="1:10">
      <c r="A720">
        <f t="shared" si="11"/>
        <v>2009</v>
      </c>
      <c r="B720" s="13">
        <v>39903</v>
      </c>
      <c r="C720" t="s">
        <v>67</v>
      </c>
      <c r="D720" t="s">
        <v>23</v>
      </c>
      <c r="F720" s="3">
        <v>4.5</v>
      </c>
      <c r="G720" s="3">
        <v>278.48001098632813</v>
      </c>
      <c r="H720" t="s">
        <v>35</v>
      </c>
      <c r="I720" t="s">
        <v>35</v>
      </c>
      <c r="J720" t="s">
        <v>34</v>
      </c>
    </row>
    <row r="721" spans="1:10">
      <c r="A721">
        <f t="shared" si="11"/>
        <v>2009</v>
      </c>
      <c r="B721" s="13">
        <v>39903</v>
      </c>
      <c r="C721" t="s">
        <v>67</v>
      </c>
      <c r="D721" t="s">
        <v>23</v>
      </c>
      <c r="E721" t="s">
        <v>412</v>
      </c>
      <c r="F721" s="3">
        <v>17</v>
      </c>
      <c r="G721" s="3">
        <v>67.800003051757813</v>
      </c>
      <c r="H721" t="s">
        <v>35</v>
      </c>
      <c r="I721" t="s">
        <v>35</v>
      </c>
      <c r="J721" t="s">
        <v>34</v>
      </c>
    </row>
    <row r="722" spans="1:10">
      <c r="A722">
        <f t="shared" si="11"/>
        <v>2009</v>
      </c>
      <c r="B722" s="13">
        <v>39903</v>
      </c>
      <c r="C722" t="s">
        <v>67</v>
      </c>
      <c r="D722" t="s">
        <v>23</v>
      </c>
      <c r="E722" t="s">
        <v>411</v>
      </c>
      <c r="F722" s="3">
        <v>2.25</v>
      </c>
      <c r="G722" s="3">
        <v>150</v>
      </c>
      <c r="H722" t="s">
        <v>35</v>
      </c>
      <c r="I722" t="s">
        <v>35</v>
      </c>
      <c r="J722" t="s">
        <v>34</v>
      </c>
    </row>
    <row r="723" spans="1:10">
      <c r="A723">
        <f t="shared" si="11"/>
        <v>2009</v>
      </c>
      <c r="B723" s="13">
        <v>39903</v>
      </c>
      <c r="C723" t="s">
        <v>67</v>
      </c>
      <c r="D723" t="s">
        <v>15</v>
      </c>
      <c r="E723" t="s">
        <v>410</v>
      </c>
      <c r="F723" s="3">
        <v>24.5</v>
      </c>
      <c r="G723" s="3">
        <v>360</v>
      </c>
      <c r="H723" t="s">
        <v>35</v>
      </c>
      <c r="I723" t="s">
        <v>35</v>
      </c>
      <c r="J723" t="s">
        <v>34</v>
      </c>
    </row>
    <row r="724" spans="1:10">
      <c r="A724">
        <f t="shared" si="11"/>
        <v>2009</v>
      </c>
      <c r="B724" s="13">
        <v>39903</v>
      </c>
      <c r="C724" t="s">
        <v>67</v>
      </c>
      <c r="D724" t="s">
        <v>21</v>
      </c>
      <c r="E724" t="s">
        <v>409</v>
      </c>
      <c r="F724" s="3">
        <v>14</v>
      </c>
      <c r="G724" s="3">
        <v>746.27001953125</v>
      </c>
      <c r="H724" t="s">
        <v>35</v>
      </c>
      <c r="I724" t="s">
        <v>35</v>
      </c>
      <c r="J724" t="s">
        <v>34</v>
      </c>
    </row>
    <row r="725" spans="1:10">
      <c r="A725">
        <f t="shared" si="11"/>
        <v>2009</v>
      </c>
      <c r="B725" s="13">
        <v>39933</v>
      </c>
      <c r="C725" t="s">
        <v>37</v>
      </c>
      <c r="D725" t="s">
        <v>9</v>
      </c>
      <c r="E725" t="s">
        <v>408</v>
      </c>
      <c r="F725" s="3">
        <v>57</v>
      </c>
      <c r="G725" s="3">
        <v>155.55999755859375</v>
      </c>
      <c r="H725" t="s">
        <v>183</v>
      </c>
      <c r="I725" t="s">
        <v>39</v>
      </c>
      <c r="J725" t="s">
        <v>34</v>
      </c>
    </row>
    <row r="726" spans="1:10">
      <c r="A726">
        <f t="shared" si="11"/>
        <v>2009</v>
      </c>
      <c r="B726" s="13">
        <v>39933</v>
      </c>
      <c r="C726" t="s">
        <v>37</v>
      </c>
      <c r="D726" t="s">
        <v>9</v>
      </c>
      <c r="E726" t="s">
        <v>407</v>
      </c>
      <c r="F726" s="3">
        <v>32.875</v>
      </c>
      <c r="G726" s="3">
        <v>3135.6599583625793</v>
      </c>
      <c r="H726" t="s">
        <v>35</v>
      </c>
      <c r="I726" t="s">
        <v>35</v>
      </c>
      <c r="J726" t="s">
        <v>34</v>
      </c>
    </row>
    <row r="727" spans="1:10">
      <c r="A727">
        <f t="shared" si="11"/>
        <v>2009</v>
      </c>
      <c r="B727" s="13">
        <v>39933</v>
      </c>
      <c r="C727" t="s">
        <v>37</v>
      </c>
      <c r="D727" t="s">
        <v>10</v>
      </c>
      <c r="E727" t="s">
        <v>406</v>
      </c>
      <c r="F727" s="3">
        <v>70.5</v>
      </c>
      <c r="G727" s="3">
        <v>71</v>
      </c>
      <c r="H727" t="s">
        <v>35</v>
      </c>
      <c r="I727" t="s">
        <v>35</v>
      </c>
      <c r="J727" t="s">
        <v>34</v>
      </c>
    </row>
    <row r="728" spans="1:10">
      <c r="A728">
        <f t="shared" si="11"/>
        <v>2009</v>
      </c>
      <c r="B728" s="13">
        <v>39933</v>
      </c>
      <c r="C728" t="s">
        <v>37</v>
      </c>
      <c r="D728" t="s">
        <v>11</v>
      </c>
      <c r="E728" t="s">
        <v>405</v>
      </c>
      <c r="F728" s="3">
        <v>25</v>
      </c>
      <c r="G728" s="3">
        <v>77</v>
      </c>
      <c r="H728" t="s">
        <v>35</v>
      </c>
      <c r="I728" t="s">
        <v>35</v>
      </c>
      <c r="J728" t="s">
        <v>34</v>
      </c>
    </row>
    <row r="729" spans="1:10">
      <c r="A729">
        <f t="shared" si="11"/>
        <v>2009</v>
      </c>
      <c r="B729" s="13">
        <v>39933</v>
      </c>
      <c r="C729" t="s">
        <v>37</v>
      </c>
      <c r="D729" t="s">
        <v>26</v>
      </c>
      <c r="E729" t="s">
        <v>404</v>
      </c>
      <c r="F729" s="3">
        <v>19.5</v>
      </c>
      <c r="G729" s="3">
        <v>300</v>
      </c>
      <c r="H729" t="s">
        <v>35</v>
      </c>
      <c r="I729" t="s">
        <v>35</v>
      </c>
      <c r="J729" t="s">
        <v>34</v>
      </c>
    </row>
    <row r="730" spans="1:10">
      <c r="A730">
        <f t="shared" si="11"/>
        <v>2009</v>
      </c>
      <c r="B730" s="13">
        <v>39933</v>
      </c>
      <c r="C730" t="s">
        <v>37</v>
      </c>
      <c r="D730" t="s">
        <v>19</v>
      </c>
      <c r="E730" t="s">
        <v>403</v>
      </c>
      <c r="F730" s="3">
        <v>20.5</v>
      </c>
      <c r="G730" s="3">
        <v>650</v>
      </c>
      <c r="H730" t="s">
        <v>148</v>
      </c>
      <c r="I730" t="s">
        <v>147</v>
      </c>
      <c r="J730" t="s">
        <v>38</v>
      </c>
    </row>
    <row r="731" spans="1:10">
      <c r="A731">
        <f t="shared" si="11"/>
        <v>2009</v>
      </c>
      <c r="B731" s="13">
        <v>39933</v>
      </c>
      <c r="C731" t="s">
        <v>37</v>
      </c>
      <c r="D731" t="s">
        <v>19</v>
      </c>
      <c r="E731" t="s">
        <v>402</v>
      </c>
      <c r="F731" s="3">
        <v>21</v>
      </c>
      <c r="G731" s="3">
        <v>1250</v>
      </c>
      <c r="H731" t="s">
        <v>148</v>
      </c>
      <c r="I731" t="s">
        <v>147</v>
      </c>
      <c r="J731" t="s">
        <v>38</v>
      </c>
    </row>
    <row r="732" spans="1:10">
      <c r="A732">
        <f t="shared" si="11"/>
        <v>2009</v>
      </c>
      <c r="B732" s="13">
        <v>39933</v>
      </c>
      <c r="C732" t="s">
        <v>37</v>
      </c>
      <c r="D732" t="s">
        <v>19</v>
      </c>
      <c r="E732" t="s">
        <v>401</v>
      </c>
      <c r="F732" s="3">
        <v>20.379999160766602</v>
      </c>
      <c r="G732" s="3">
        <v>646.030029296875</v>
      </c>
      <c r="H732" t="s">
        <v>148</v>
      </c>
      <c r="I732" t="s">
        <v>147</v>
      </c>
      <c r="J732" t="s">
        <v>38</v>
      </c>
    </row>
    <row r="733" spans="1:10">
      <c r="A733">
        <f t="shared" si="11"/>
        <v>2009</v>
      </c>
      <c r="B733" s="13">
        <v>39933</v>
      </c>
      <c r="C733" t="s">
        <v>37</v>
      </c>
      <c r="D733" t="s">
        <v>19</v>
      </c>
      <c r="E733" t="s">
        <v>400</v>
      </c>
      <c r="F733" s="3">
        <v>23</v>
      </c>
      <c r="G733" s="3">
        <v>290.77999877929688</v>
      </c>
      <c r="H733" t="s">
        <v>148</v>
      </c>
      <c r="I733" t="s">
        <v>147</v>
      </c>
      <c r="J733" t="s">
        <v>38</v>
      </c>
    </row>
    <row r="734" spans="1:10">
      <c r="A734">
        <f t="shared" si="11"/>
        <v>2009</v>
      </c>
      <c r="B734" s="13">
        <v>39933</v>
      </c>
      <c r="C734" t="s">
        <v>37</v>
      </c>
      <c r="D734" t="s">
        <v>19</v>
      </c>
      <c r="E734" t="s">
        <v>399</v>
      </c>
      <c r="F734" s="3">
        <v>3</v>
      </c>
      <c r="G734" s="3">
        <v>305</v>
      </c>
      <c r="H734" t="s">
        <v>35</v>
      </c>
      <c r="I734" t="s">
        <v>35</v>
      </c>
      <c r="J734" t="s">
        <v>34</v>
      </c>
    </row>
    <row r="735" spans="1:10">
      <c r="A735">
        <f t="shared" si="11"/>
        <v>2009</v>
      </c>
      <c r="B735" s="13">
        <v>39933</v>
      </c>
      <c r="C735" t="s">
        <v>37</v>
      </c>
      <c r="D735" t="s">
        <v>25</v>
      </c>
      <c r="E735" t="s">
        <v>398</v>
      </c>
      <c r="F735" s="3">
        <v>23</v>
      </c>
      <c r="G735" s="3">
        <v>170</v>
      </c>
      <c r="H735" t="s">
        <v>397</v>
      </c>
      <c r="I735" t="s">
        <v>62</v>
      </c>
      <c r="J735" t="s">
        <v>38</v>
      </c>
    </row>
    <row r="736" spans="1:10">
      <c r="A736">
        <f t="shared" si="11"/>
        <v>2009</v>
      </c>
      <c r="B736" s="13">
        <v>39933</v>
      </c>
      <c r="C736" t="s">
        <v>37</v>
      </c>
      <c r="D736" t="s">
        <v>25</v>
      </c>
      <c r="E736" t="s">
        <v>396</v>
      </c>
      <c r="F736" s="3">
        <v>15</v>
      </c>
      <c r="G736" s="3">
        <v>600</v>
      </c>
      <c r="H736" t="s">
        <v>35</v>
      </c>
      <c r="I736" t="s">
        <v>35</v>
      </c>
      <c r="J736" t="s">
        <v>34</v>
      </c>
    </row>
    <row r="737" spans="1:10">
      <c r="A737">
        <f t="shared" si="11"/>
        <v>2009</v>
      </c>
      <c r="B737" s="13">
        <v>39933</v>
      </c>
      <c r="C737" t="s">
        <v>37</v>
      </c>
      <c r="D737" t="s">
        <v>25</v>
      </c>
      <c r="E737" t="s">
        <v>395</v>
      </c>
      <c r="F737" s="3">
        <v>14.5</v>
      </c>
      <c r="G737" s="3">
        <v>975</v>
      </c>
      <c r="H737" t="s">
        <v>35</v>
      </c>
      <c r="I737" t="s">
        <v>35</v>
      </c>
      <c r="J737" t="s">
        <v>34</v>
      </c>
    </row>
    <row r="738" spans="1:10">
      <c r="A738">
        <f t="shared" si="11"/>
        <v>2009</v>
      </c>
      <c r="B738" s="13">
        <v>39933</v>
      </c>
      <c r="C738" t="s">
        <v>37</v>
      </c>
      <c r="D738" t="s">
        <v>25</v>
      </c>
      <c r="E738" t="s">
        <v>301</v>
      </c>
      <c r="F738" s="3">
        <v>1</v>
      </c>
      <c r="G738" s="3">
        <v>175</v>
      </c>
      <c r="H738" t="s">
        <v>35</v>
      </c>
      <c r="I738" t="s">
        <v>35</v>
      </c>
      <c r="J738" t="s">
        <v>34</v>
      </c>
    </row>
    <row r="739" spans="1:10">
      <c r="A739">
        <f t="shared" si="11"/>
        <v>2009</v>
      </c>
      <c r="B739" s="13">
        <v>39933</v>
      </c>
      <c r="C739" t="s">
        <v>37</v>
      </c>
      <c r="D739" t="s">
        <v>15</v>
      </c>
      <c r="F739" s="3">
        <v>39.689998626708984</v>
      </c>
      <c r="G739" s="3">
        <v>344.99999761581421</v>
      </c>
      <c r="H739" t="s">
        <v>35</v>
      </c>
      <c r="I739" t="s">
        <v>35</v>
      </c>
      <c r="J739" t="s">
        <v>34</v>
      </c>
    </row>
    <row r="740" spans="1:10">
      <c r="A740">
        <f t="shared" si="11"/>
        <v>2009</v>
      </c>
      <c r="B740" s="13">
        <v>39933</v>
      </c>
      <c r="C740" t="s">
        <v>37</v>
      </c>
      <c r="D740" t="s">
        <v>15</v>
      </c>
      <c r="E740" t="s">
        <v>394</v>
      </c>
      <c r="F740" s="3">
        <v>93</v>
      </c>
      <c r="G740" s="3">
        <v>121.58999633789063</v>
      </c>
      <c r="H740" t="s">
        <v>35</v>
      </c>
      <c r="I740" t="s">
        <v>35</v>
      </c>
      <c r="J740" t="s">
        <v>34</v>
      </c>
    </row>
    <row r="741" spans="1:10">
      <c r="A741">
        <f t="shared" si="11"/>
        <v>2009</v>
      </c>
      <c r="B741" s="13">
        <v>39933</v>
      </c>
      <c r="C741" t="s">
        <v>67</v>
      </c>
      <c r="D741" t="s">
        <v>25</v>
      </c>
      <c r="E741" t="s">
        <v>393</v>
      </c>
      <c r="F741" s="3">
        <v>29.170000076293945</v>
      </c>
      <c r="G741" s="3">
        <v>24</v>
      </c>
      <c r="H741" t="s">
        <v>35</v>
      </c>
      <c r="I741" t="s">
        <v>35</v>
      </c>
      <c r="J741" t="s">
        <v>34</v>
      </c>
    </row>
    <row r="742" spans="1:10">
      <c r="A742">
        <f t="shared" si="11"/>
        <v>2009</v>
      </c>
      <c r="B742" s="13">
        <v>39933</v>
      </c>
      <c r="C742" t="s">
        <v>67</v>
      </c>
      <c r="D742" t="s">
        <v>23</v>
      </c>
      <c r="E742" t="s">
        <v>392</v>
      </c>
      <c r="F742" s="3">
        <v>26.25</v>
      </c>
      <c r="G742" s="3">
        <v>761</v>
      </c>
      <c r="H742" t="s">
        <v>99</v>
      </c>
      <c r="I742" t="s">
        <v>98</v>
      </c>
      <c r="J742" t="s">
        <v>34</v>
      </c>
    </row>
    <row r="743" spans="1:10">
      <c r="A743">
        <f t="shared" si="11"/>
        <v>2009</v>
      </c>
      <c r="B743" s="13">
        <v>39933</v>
      </c>
      <c r="C743" t="s">
        <v>67</v>
      </c>
      <c r="D743" t="s">
        <v>23</v>
      </c>
      <c r="E743" t="s">
        <v>391</v>
      </c>
      <c r="F743" s="3">
        <v>3.630000114440918</v>
      </c>
      <c r="G743" s="3">
        <v>175.46000671386719</v>
      </c>
      <c r="H743" t="s">
        <v>35</v>
      </c>
      <c r="I743" t="s">
        <v>35</v>
      </c>
      <c r="J743" t="s">
        <v>34</v>
      </c>
    </row>
    <row r="744" spans="1:10">
      <c r="A744">
        <f t="shared" si="11"/>
        <v>2009</v>
      </c>
      <c r="B744" s="13">
        <v>39933</v>
      </c>
      <c r="C744" t="s">
        <v>67</v>
      </c>
      <c r="D744" t="s">
        <v>15</v>
      </c>
      <c r="F744" s="3">
        <v>39.689998626708984</v>
      </c>
      <c r="G744" s="3">
        <v>180.09999847412109</v>
      </c>
      <c r="H744" t="s">
        <v>35</v>
      </c>
      <c r="I744" t="s">
        <v>35</v>
      </c>
      <c r="J744" t="s">
        <v>34</v>
      </c>
    </row>
    <row r="745" spans="1:10">
      <c r="A745">
        <f t="shared" si="11"/>
        <v>2009</v>
      </c>
      <c r="B745" s="13">
        <v>39933</v>
      </c>
      <c r="C745" t="s">
        <v>67</v>
      </c>
      <c r="D745" t="s">
        <v>15</v>
      </c>
      <c r="E745" t="s">
        <v>390</v>
      </c>
      <c r="F745" s="3">
        <v>53</v>
      </c>
      <c r="G745" s="3">
        <v>154.69999694824219</v>
      </c>
      <c r="H745" t="s">
        <v>35</v>
      </c>
      <c r="I745" t="s">
        <v>35</v>
      </c>
      <c r="J745" t="s">
        <v>34</v>
      </c>
    </row>
    <row r="746" spans="1:10">
      <c r="A746">
        <f t="shared" si="11"/>
        <v>2009</v>
      </c>
      <c r="B746" s="13">
        <v>39964</v>
      </c>
      <c r="C746" t="s">
        <v>44</v>
      </c>
      <c r="D746" t="s">
        <v>13</v>
      </c>
      <c r="E746" t="s">
        <v>389</v>
      </c>
      <c r="F746" s="3">
        <v>26.25</v>
      </c>
      <c r="G746" s="3">
        <v>130</v>
      </c>
      <c r="H746" t="s">
        <v>35</v>
      </c>
      <c r="I746" t="s">
        <v>35</v>
      </c>
      <c r="J746" t="s">
        <v>34</v>
      </c>
    </row>
    <row r="747" spans="1:10">
      <c r="A747">
        <f t="shared" si="11"/>
        <v>2009</v>
      </c>
      <c r="B747" s="13">
        <v>39964</v>
      </c>
      <c r="C747" t="s">
        <v>37</v>
      </c>
      <c r="D747" t="s">
        <v>9</v>
      </c>
      <c r="E747" t="s">
        <v>388</v>
      </c>
      <c r="F747" s="3">
        <v>6.75</v>
      </c>
      <c r="G747" s="3">
        <v>862.38999938964844</v>
      </c>
      <c r="H747" t="s">
        <v>35</v>
      </c>
      <c r="I747" t="s">
        <v>35</v>
      </c>
      <c r="J747" t="s">
        <v>34</v>
      </c>
    </row>
    <row r="748" spans="1:10">
      <c r="A748">
        <f t="shared" si="11"/>
        <v>2009</v>
      </c>
      <c r="B748" s="13">
        <v>39964</v>
      </c>
      <c r="C748" t="s">
        <v>37</v>
      </c>
      <c r="D748" t="s">
        <v>9</v>
      </c>
      <c r="E748" t="s">
        <v>387</v>
      </c>
      <c r="F748" s="3">
        <v>73.379997253417969</v>
      </c>
      <c r="G748" s="3">
        <v>177.08999633789063</v>
      </c>
      <c r="H748" t="s">
        <v>35</v>
      </c>
      <c r="I748" t="s">
        <v>35</v>
      </c>
      <c r="J748" t="s">
        <v>34</v>
      </c>
    </row>
    <row r="749" spans="1:10">
      <c r="A749">
        <f t="shared" si="11"/>
        <v>2009</v>
      </c>
      <c r="B749" s="13">
        <v>39964</v>
      </c>
      <c r="C749" t="s">
        <v>37</v>
      </c>
      <c r="D749" t="s">
        <v>11</v>
      </c>
      <c r="E749" t="s">
        <v>386</v>
      </c>
      <c r="F749" s="3">
        <v>20.5</v>
      </c>
      <c r="G749" s="3">
        <v>225</v>
      </c>
      <c r="H749" t="s">
        <v>35</v>
      </c>
      <c r="I749" t="s">
        <v>35</v>
      </c>
      <c r="J749" t="s">
        <v>34</v>
      </c>
    </row>
    <row r="750" spans="1:10">
      <c r="A750">
        <f t="shared" si="11"/>
        <v>2009</v>
      </c>
      <c r="B750" s="13">
        <v>39964</v>
      </c>
      <c r="C750" t="s">
        <v>37</v>
      </c>
      <c r="D750" t="s">
        <v>26</v>
      </c>
      <c r="E750" t="s">
        <v>385</v>
      </c>
      <c r="F750" s="3">
        <v>48.899999618530273</v>
      </c>
      <c r="G750" s="3">
        <v>304.5</v>
      </c>
      <c r="H750" t="s">
        <v>35</v>
      </c>
      <c r="I750" t="s">
        <v>35</v>
      </c>
      <c r="J750" t="s">
        <v>34</v>
      </c>
    </row>
    <row r="751" spans="1:10">
      <c r="A751">
        <f t="shared" si="11"/>
        <v>2009</v>
      </c>
      <c r="B751" s="13">
        <v>39964</v>
      </c>
      <c r="C751" t="s">
        <v>37</v>
      </c>
      <c r="D751" t="s">
        <v>19</v>
      </c>
      <c r="E751" t="s">
        <v>384</v>
      </c>
      <c r="F751" s="3">
        <v>16.5</v>
      </c>
      <c r="G751" s="3">
        <v>462.23001098632813</v>
      </c>
      <c r="H751" t="s">
        <v>148</v>
      </c>
      <c r="I751" t="s">
        <v>147</v>
      </c>
      <c r="J751" t="s">
        <v>38</v>
      </c>
    </row>
    <row r="752" spans="1:10">
      <c r="A752">
        <f t="shared" si="11"/>
        <v>2009</v>
      </c>
      <c r="B752" s="13">
        <v>39964</v>
      </c>
      <c r="C752" t="s">
        <v>37</v>
      </c>
      <c r="D752" t="s">
        <v>25</v>
      </c>
      <c r="E752" t="s">
        <v>383</v>
      </c>
      <c r="F752" s="3">
        <v>57.5</v>
      </c>
      <c r="G752" s="3">
        <v>189.75</v>
      </c>
      <c r="H752" t="s">
        <v>35</v>
      </c>
      <c r="I752" t="s">
        <v>35</v>
      </c>
      <c r="J752" t="s">
        <v>34</v>
      </c>
    </row>
    <row r="753" spans="1:10">
      <c r="A753">
        <f t="shared" si="11"/>
        <v>2009</v>
      </c>
      <c r="B753" s="13">
        <v>39964</v>
      </c>
      <c r="C753" t="s">
        <v>37</v>
      </c>
      <c r="D753" t="s">
        <v>25</v>
      </c>
      <c r="E753" t="s">
        <v>380</v>
      </c>
      <c r="F753" s="3">
        <v>31.375</v>
      </c>
      <c r="G753" s="3">
        <v>600</v>
      </c>
      <c r="H753" t="s">
        <v>35</v>
      </c>
      <c r="I753" t="s">
        <v>35</v>
      </c>
      <c r="J753" t="s">
        <v>34</v>
      </c>
    </row>
    <row r="754" spans="1:10">
      <c r="A754">
        <f t="shared" si="11"/>
        <v>2009</v>
      </c>
      <c r="B754" s="13">
        <v>39964</v>
      </c>
      <c r="C754" t="s">
        <v>37</v>
      </c>
      <c r="D754" t="s">
        <v>23</v>
      </c>
      <c r="E754" t="s">
        <v>378</v>
      </c>
      <c r="F754" s="3">
        <v>68</v>
      </c>
      <c r="G754" s="3">
        <v>393.72000026702881</v>
      </c>
      <c r="H754" t="s">
        <v>35</v>
      </c>
      <c r="I754" t="s">
        <v>35</v>
      </c>
      <c r="J754" t="s">
        <v>34</v>
      </c>
    </row>
    <row r="755" spans="1:10">
      <c r="A755">
        <f t="shared" si="11"/>
        <v>2009</v>
      </c>
      <c r="B755" s="13">
        <v>39964</v>
      </c>
      <c r="C755" t="s">
        <v>37</v>
      </c>
      <c r="D755" t="s">
        <v>23</v>
      </c>
      <c r="E755" t="s">
        <v>382</v>
      </c>
      <c r="F755" s="3">
        <v>12</v>
      </c>
      <c r="G755" s="3">
        <v>1119</v>
      </c>
      <c r="H755" t="s">
        <v>35</v>
      </c>
      <c r="I755" t="s">
        <v>35</v>
      </c>
      <c r="J755" t="s">
        <v>34</v>
      </c>
    </row>
    <row r="756" spans="1:10">
      <c r="A756">
        <f t="shared" si="11"/>
        <v>2009</v>
      </c>
      <c r="B756" s="13">
        <v>39964</v>
      </c>
      <c r="C756" t="s">
        <v>37</v>
      </c>
      <c r="D756" t="s">
        <v>15</v>
      </c>
      <c r="E756" t="s">
        <v>381</v>
      </c>
      <c r="F756" s="3">
        <v>85</v>
      </c>
      <c r="G756" s="3">
        <v>361.32998657226563</v>
      </c>
      <c r="H756" t="s">
        <v>63</v>
      </c>
      <c r="I756" t="s">
        <v>62</v>
      </c>
      <c r="J756" t="s">
        <v>38</v>
      </c>
    </row>
    <row r="757" spans="1:10">
      <c r="A757">
        <f t="shared" si="11"/>
        <v>2009</v>
      </c>
      <c r="B757" s="13">
        <v>39964</v>
      </c>
      <c r="C757" t="s">
        <v>67</v>
      </c>
      <c r="D757" t="s">
        <v>25</v>
      </c>
      <c r="E757" t="s">
        <v>380</v>
      </c>
      <c r="F757" s="3">
        <v>9.75</v>
      </c>
      <c r="G757" s="3">
        <v>200</v>
      </c>
      <c r="H757" t="s">
        <v>35</v>
      </c>
      <c r="I757" t="s">
        <v>35</v>
      </c>
      <c r="J757" t="s">
        <v>34</v>
      </c>
    </row>
    <row r="758" spans="1:10">
      <c r="A758">
        <f t="shared" si="11"/>
        <v>2009</v>
      </c>
      <c r="B758" s="13">
        <v>39964</v>
      </c>
      <c r="C758" t="s">
        <v>67</v>
      </c>
      <c r="D758" t="s">
        <v>23</v>
      </c>
      <c r="E758" t="s">
        <v>379</v>
      </c>
      <c r="F758" s="3">
        <v>11.25</v>
      </c>
      <c r="G758" s="3">
        <v>400</v>
      </c>
      <c r="H758" t="s">
        <v>99</v>
      </c>
      <c r="I758" t="s">
        <v>98</v>
      </c>
      <c r="J758" t="s">
        <v>34</v>
      </c>
    </row>
    <row r="759" spans="1:10">
      <c r="A759">
        <f t="shared" si="11"/>
        <v>2009</v>
      </c>
      <c r="B759" s="13">
        <v>39964</v>
      </c>
      <c r="C759" t="s">
        <v>67</v>
      </c>
      <c r="D759" t="s">
        <v>23</v>
      </c>
      <c r="E759" t="s">
        <v>378</v>
      </c>
      <c r="F759" s="3">
        <v>14</v>
      </c>
      <c r="G759" s="3">
        <v>762</v>
      </c>
      <c r="H759" t="s">
        <v>35</v>
      </c>
      <c r="I759" t="s">
        <v>35</v>
      </c>
      <c r="J759" t="s">
        <v>34</v>
      </c>
    </row>
    <row r="760" spans="1:10">
      <c r="A760">
        <f t="shared" si="11"/>
        <v>2009</v>
      </c>
      <c r="B760" s="13">
        <v>39964</v>
      </c>
      <c r="C760" t="s">
        <v>67</v>
      </c>
      <c r="D760" t="s">
        <v>15</v>
      </c>
      <c r="E760" t="s">
        <v>377</v>
      </c>
      <c r="F760" s="3">
        <v>1.5</v>
      </c>
      <c r="G760" s="3">
        <v>220.38999938964844</v>
      </c>
      <c r="H760" t="s">
        <v>35</v>
      </c>
      <c r="I760" t="s">
        <v>35</v>
      </c>
      <c r="J760" t="s">
        <v>34</v>
      </c>
    </row>
    <row r="761" spans="1:10">
      <c r="A761">
        <f t="shared" si="11"/>
        <v>2009</v>
      </c>
      <c r="B761" s="13">
        <v>39964</v>
      </c>
      <c r="C761" t="s">
        <v>67</v>
      </c>
      <c r="D761" t="s">
        <v>15</v>
      </c>
      <c r="E761" t="s">
        <v>376</v>
      </c>
      <c r="F761" s="3">
        <v>5</v>
      </c>
      <c r="G761" s="3">
        <v>151</v>
      </c>
      <c r="H761" t="s">
        <v>35</v>
      </c>
      <c r="I761" t="s">
        <v>35</v>
      </c>
      <c r="J761" t="s">
        <v>34</v>
      </c>
    </row>
    <row r="762" spans="1:10">
      <c r="A762">
        <f t="shared" si="11"/>
        <v>2009</v>
      </c>
      <c r="B762" s="13">
        <v>39964</v>
      </c>
      <c r="C762" t="s">
        <v>67</v>
      </c>
      <c r="D762" t="s">
        <v>21</v>
      </c>
      <c r="E762" t="s">
        <v>375</v>
      </c>
      <c r="F762" s="3">
        <v>8.1700000762939453</v>
      </c>
      <c r="G762" s="3">
        <v>750.66998291015625</v>
      </c>
      <c r="H762" t="s">
        <v>255</v>
      </c>
      <c r="I762" t="s">
        <v>39</v>
      </c>
      <c r="J762" t="s">
        <v>34</v>
      </c>
    </row>
    <row r="763" spans="1:10">
      <c r="A763">
        <f t="shared" si="11"/>
        <v>2009</v>
      </c>
      <c r="B763" s="13">
        <v>39994</v>
      </c>
      <c r="C763" t="s">
        <v>44</v>
      </c>
      <c r="D763" t="s">
        <v>13</v>
      </c>
      <c r="E763" t="s">
        <v>374</v>
      </c>
      <c r="F763" s="3">
        <v>3.5</v>
      </c>
      <c r="G763" s="3">
        <v>675</v>
      </c>
      <c r="H763" t="s">
        <v>35</v>
      </c>
      <c r="I763" t="s">
        <v>35</v>
      </c>
      <c r="J763" t="s">
        <v>34</v>
      </c>
    </row>
    <row r="764" spans="1:10">
      <c r="A764">
        <f t="shared" si="11"/>
        <v>2009</v>
      </c>
      <c r="B764" s="13">
        <v>39994</v>
      </c>
      <c r="C764" t="s">
        <v>44</v>
      </c>
      <c r="D764" t="s">
        <v>25</v>
      </c>
      <c r="E764" t="s">
        <v>373</v>
      </c>
      <c r="F764" s="3">
        <v>48.25</v>
      </c>
      <c r="G764" s="3">
        <v>92</v>
      </c>
      <c r="H764" t="s">
        <v>35</v>
      </c>
      <c r="I764" t="s">
        <v>35</v>
      </c>
      <c r="J764" t="s">
        <v>34</v>
      </c>
    </row>
    <row r="765" spans="1:10">
      <c r="A765">
        <f t="shared" si="11"/>
        <v>2009</v>
      </c>
      <c r="B765" s="13">
        <v>39994</v>
      </c>
      <c r="C765" t="s">
        <v>44</v>
      </c>
      <c r="D765" t="s">
        <v>23</v>
      </c>
      <c r="E765" t="s">
        <v>372</v>
      </c>
      <c r="F765" s="3">
        <v>18</v>
      </c>
      <c r="G765" s="3">
        <v>175</v>
      </c>
      <c r="H765" t="s">
        <v>55</v>
      </c>
      <c r="I765" t="s">
        <v>39</v>
      </c>
      <c r="J765" t="s">
        <v>38</v>
      </c>
    </row>
    <row r="766" spans="1:10">
      <c r="A766">
        <f t="shared" si="11"/>
        <v>2009</v>
      </c>
      <c r="B766" s="13">
        <v>39994</v>
      </c>
      <c r="C766" t="s">
        <v>37</v>
      </c>
      <c r="D766" t="s">
        <v>9</v>
      </c>
      <c r="E766" t="s">
        <v>371</v>
      </c>
      <c r="F766" s="3">
        <v>11.304285730634417</v>
      </c>
      <c r="G766" s="3">
        <v>13793.820007324219</v>
      </c>
      <c r="H766" t="s">
        <v>35</v>
      </c>
      <c r="I766" t="s">
        <v>35</v>
      </c>
      <c r="J766" t="s">
        <v>34</v>
      </c>
    </row>
    <row r="767" spans="1:10">
      <c r="A767">
        <f t="shared" si="11"/>
        <v>2009</v>
      </c>
      <c r="B767" s="13">
        <v>39994</v>
      </c>
      <c r="C767" t="s">
        <v>37</v>
      </c>
      <c r="D767" t="s">
        <v>9</v>
      </c>
      <c r="E767" t="s">
        <v>370</v>
      </c>
      <c r="F767" s="3">
        <v>47.379999160766602</v>
      </c>
      <c r="G767" s="3">
        <v>985.67999267578125</v>
      </c>
      <c r="H767" t="s">
        <v>35</v>
      </c>
      <c r="I767" t="s">
        <v>35</v>
      </c>
      <c r="J767" t="s">
        <v>34</v>
      </c>
    </row>
    <row r="768" spans="1:10">
      <c r="A768">
        <f t="shared" si="11"/>
        <v>2009</v>
      </c>
      <c r="B768" s="13">
        <v>39994</v>
      </c>
      <c r="C768" t="s">
        <v>37</v>
      </c>
      <c r="D768" t="s">
        <v>10</v>
      </c>
      <c r="F768" s="3">
        <v>36</v>
      </c>
      <c r="G768" s="3">
        <v>198.97000122070313</v>
      </c>
      <c r="H768" t="s">
        <v>35</v>
      </c>
      <c r="I768" t="s">
        <v>35</v>
      </c>
      <c r="J768" t="s">
        <v>34</v>
      </c>
    </row>
    <row r="769" spans="1:10">
      <c r="A769">
        <f t="shared" si="11"/>
        <v>2009</v>
      </c>
      <c r="B769" s="13">
        <v>39994</v>
      </c>
      <c r="C769" t="s">
        <v>37</v>
      </c>
      <c r="D769" t="s">
        <v>26</v>
      </c>
      <c r="E769" t="s">
        <v>369</v>
      </c>
      <c r="F769" s="3">
        <v>62.5</v>
      </c>
      <c r="G769" s="3">
        <v>74.760000228881836</v>
      </c>
      <c r="H769" t="s">
        <v>35</v>
      </c>
      <c r="I769" t="s">
        <v>35</v>
      </c>
      <c r="J769" t="s">
        <v>34</v>
      </c>
    </row>
    <row r="770" spans="1:10">
      <c r="A770">
        <f t="shared" si="11"/>
        <v>2009</v>
      </c>
      <c r="B770" s="13">
        <v>39994</v>
      </c>
      <c r="C770" t="s">
        <v>37</v>
      </c>
      <c r="D770" t="s">
        <v>13</v>
      </c>
      <c r="E770" t="s">
        <v>368</v>
      </c>
      <c r="F770" s="3">
        <v>38</v>
      </c>
      <c r="G770" s="3">
        <v>200</v>
      </c>
      <c r="H770" t="s">
        <v>35</v>
      </c>
      <c r="I770" t="s">
        <v>35</v>
      </c>
      <c r="J770" t="s">
        <v>34</v>
      </c>
    </row>
    <row r="771" spans="1:10">
      <c r="A771">
        <f t="shared" ref="A771:A834" si="12">YEAR(B771)</f>
        <v>2009</v>
      </c>
      <c r="B771" s="13">
        <v>39994</v>
      </c>
      <c r="C771" t="s">
        <v>37</v>
      </c>
      <c r="D771" t="s">
        <v>24</v>
      </c>
      <c r="E771" t="s">
        <v>367</v>
      </c>
      <c r="F771" s="3">
        <v>14</v>
      </c>
      <c r="G771" s="3">
        <v>400</v>
      </c>
      <c r="H771" t="s">
        <v>35</v>
      </c>
      <c r="I771" t="s">
        <v>35</v>
      </c>
      <c r="J771" t="s">
        <v>34</v>
      </c>
    </row>
    <row r="772" spans="1:10">
      <c r="A772">
        <f t="shared" si="12"/>
        <v>2009</v>
      </c>
      <c r="B772" s="13">
        <v>39994</v>
      </c>
      <c r="C772" t="s">
        <v>37</v>
      </c>
      <c r="D772" t="s">
        <v>25</v>
      </c>
      <c r="E772" t="s">
        <v>366</v>
      </c>
      <c r="F772" s="3">
        <v>72</v>
      </c>
      <c r="G772" s="3">
        <v>195</v>
      </c>
      <c r="H772" t="s">
        <v>63</v>
      </c>
      <c r="I772" t="s">
        <v>62</v>
      </c>
      <c r="J772" t="s">
        <v>38</v>
      </c>
    </row>
    <row r="773" spans="1:10">
      <c r="A773">
        <f t="shared" si="12"/>
        <v>2009</v>
      </c>
      <c r="B773" s="13">
        <v>39994</v>
      </c>
      <c r="C773" t="s">
        <v>37</v>
      </c>
      <c r="D773" t="s">
        <v>25</v>
      </c>
      <c r="E773" t="s">
        <v>365</v>
      </c>
      <c r="F773" s="3">
        <v>22.046666463216145</v>
      </c>
      <c r="G773" s="3">
        <v>45.090000629425049</v>
      </c>
      <c r="H773" t="s">
        <v>35</v>
      </c>
      <c r="I773" t="s">
        <v>35</v>
      </c>
      <c r="J773" t="s">
        <v>34</v>
      </c>
    </row>
    <row r="774" spans="1:10">
      <c r="A774">
        <f t="shared" si="12"/>
        <v>2009</v>
      </c>
      <c r="B774" s="13">
        <v>39994</v>
      </c>
      <c r="C774" t="s">
        <v>37</v>
      </c>
      <c r="D774" t="s">
        <v>25</v>
      </c>
      <c r="E774" t="s">
        <v>138</v>
      </c>
      <c r="F774" s="3">
        <v>34.75</v>
      </c>
      <c r="G774" s="3">
        <v>357.02000045776367</v>
      </c>
      <c r="H774" t="s">
        <v>35</v>
      </c>
      <c r="I774" t="s">
        <v>35</v>
      </c>
      <c r="J774" t="s">
        <v>34</v>
      </c>
    </row>
    <row r="775" spans="1:10">
      <c r="A775">
        <f t="shared" si="12"/>
        <v>2009</v>
      </c>
      <c r="B775" s="13">
        <v>39994</v>
      </c>
      <c r="C775" t="s">
        <v>37</v>
      </c>
      <c r="D775" t="s">
        <v>23</v>
      </c>
      <c r="E775" t="s">
        <v>364</v>
      </c>
      <c r="F775" s="3">
        <v>27.9</v>
      </c>
      <c r="G775" s="3">
        <v>102.90000128746033</v>
      </c>
      <c r="H775" t="s">
        <v>35</v>
      </c>
      <c r="I775" t="s">
        <v>35</v>
      </c>
      <c r="J775" t="s">
        <v>34</v>
      </c>
    </row>
    <row r="776" spans="1:10">
      <c r="A776">
        <f t="shared" si="12"/>
        <v>2009</v>
      </c>
      <c r="B776" s="13">
        <v>39994</v>
      </c>
      <c r="C776" t="s">
        <v>37</v>
      </c>
      <c r="D776" t="s">
        <v>15</v>
      </c>
      <c r="E776" t="s">
        <v>328</v>
      </c>
      <c r="F776" s="3">
        <v>58.200000762939453</v>
      </c>
      <c r="G776" s="3">
        <v>81.099998474121094</v>
      </c>
      <c r="H776" t="s">
        <v>35</v>
      </c>
      <c r="I776" t="s">
        <v>35</v>
      </c>
      <c r="J776" t="s">
        <v>34</v>
      </c>
    </row>
    <row r="777" spans="1:10">
      <c r="A777">
        <f t="shared" si="12"/>
        <v>2009</v>
      </c>
      <c r="B777" s="13">
        <v>39994</v>
      </c>
      <c r="C777" t="s">
        <v>37</v>
      </c>
      <c r="D777" t="s">
        <v>15</v>
      </c>
      <c r="E777" t="s">
        <v>228</v>
      </c>
      <c r="F777" s="3">
        <v>31.5</v>
      </c>
      <c r="G777" s="3">
        <v>202.39999771118164</v>
      </c>
      <c r="H777" t="s">
        <v>35</v>
      </c>
      <c r="I777" t="s">
        <v>35</v>
      </c>
      <c r="J777" t="s">
        <v>34</v>
      </c>
    </row>
    <row r="778" spans="1:10">
      <c r="A778">
        <f t="shared" si="12"/>
        <v>2009</v>
      </c>
      <c r="B778" s="13">
        <v>39994</v>
      </c>
      <c r="C778" t="s">
        <v>37</v>
      </c>
      <c r="D778" t="s">
        <v>22</v>
      </c>
      <c r="E778" t="s">
        <v>363</v>
      </c>
      <c r="F778" s="3">
        <v>40</v>
      </c>
      <c r="G778" s="3">
        <v>149.30999755859375</v>
      </c>
      <c r="H778" t="s">
        <v>188</v>
      </c>
      <c r="I778" t="s">
        <v>39</v>
      </c>
      <c r="J778" t="s">
        <v>34</v>
      </c>
    </row>
    <row r="779" spans="1:10">
      <c r="A779">
        <f t="shared" si="12"/>
        <v>2009</v>
      </c>
      <c r="B779" s="13">
        <v>39994</v>
      </c>
      <c r="C779" t="s">
        <v>67</v>
      </c>
      <c r="D779" t="s">
        <v>10</v>
      </c>
      <c r="F779" s="3">
        <v>31</v>
      </c>
      <c r="G779" s="3">
        <v>75.5</v>
      </c>
      <c r="H779" t="s">
        <v>35</v>
      </c>
      <c r="I779" t="s">
        <v>35</v>
      </c>
      <c r="J779" t="s">
        <v>34</v>
      </c>
    </row>
    <row r="780" spans="1:10">
      <c r="A780">
        <f t="shared" si="12"/>
        <v>2009</v>
      </c>
      <c r="B780" s="13">
        <v>39994</v>
      </c>
      <c r="C780" t="s">
        <v>67</v>
      </c>
      <c r="D780" t="s">
        <v>19</v>
      </c>
      <c r="E780" t="s">
        <v>362</v>
      </c>
      <c r="F780" s="3">
        <v>20</v>
      </c>
      <c r="G780" s="3">
        <v>100</v>
      </c>
      <c r="H780" t="s">
        <v>35</v>
      </c>
      <c r="I780" t="s">
        <v>35</v>
      </c>
      <c r="J780" t="s">
        <v>34</v>
      </c>
    </row>
    <row r="781" spans="1:10">
      <c r="A781">
        <f t="shared" si="12"/>
        <v>2009</v>
      </c>
      <c r="B781" s="13">
        <v>39994</v>
      </c>
      <c r="C781" t="s">
        <v>67</v>
      </c>
      <c r="D781" t="s">
        <v>25</v>
      </c>
      <c r="E781" t="s">
        <v>138</v>
      </c>
      <c r="F781" s="3">
        <v>25.5</v>
      </c>
      <c r="G781" s="3">
        <v>174</v>
      </c>
      <c r="H781" t="s">
        <v>35</v>
      </c>
      <c r="I781" t="s">
        <v>35</v>
      </c>
      <c r="J781" t="s">
        <v>34</v>
      </c>
    </row>
    <row r="782" spans="1:10">
      <c r="A782">
        <f t="shared" si="12"/>
        <v>2009</v>
      </c>
      <c r="B782" s="13">
        <v>40025</v>
      </c>
      <c r="C782" t="s">
        <v>44</v>
      </c>
      <c r="D782" t="s">
        <v>25</v>
      </c>
      <c r="E782" t="s">
        <v>361</v>
      </c>
      <c r="F782" s="3">
        <v>51</v>
      </c>
      <c r="G782" s="3">
        <v>225</v>
      </c>
      <c r="H782" t="s">
        <v>35</v>
      </c>
      <c r="I782" t="s">
        <v>35</v>
      </c>
      <c r="J782" t="s">
        <v>34</v>
      </c>
    </row>
    <row r="783" spans="1:10">
      <c r="A783">
        <f t="shared" si="12"/>
        <v>2009</v>
      </c>
      <c r="B783" s="13">
        <v>40025</v>
      </c>
      <c r="C783" t="s">
        <v>44</v>
      </c>
      <c r="D783" t="s">
        <v>21</v>
      </c>
      <c r="F783" s="3">
        <v>47.5</v>
      </c>
      <c r="G783" s="3">
        <v>90.099998474121094</v>
      </c>
      <c r="H783" t="s">
        <v>183</v>
      </c>
      <c r="I783" t="s">
        <v>39</v>
      </c>
      <c r="J783" t="s">
        <v>34</v>
      </c>
    </row>
    <row r="784" spans="1:10">
      <c r="A784">
        <f t="shared" si="12"/>
        <v>2009</v>
      </c>
      <c r="B784" s="13">
        <v>40025</v>
      </c>
      <c r="C784" t="s">
        <v>37</v>
      </c>
      <c r="D784" t="s">
        <v>9</v>
      </c>
      <c r="E784" t="s">
        <v>353</v>
      </c>
      <c r="F784" s="3">
        <v>22.5</v>
      </c>
      <c r="G784" s="3">
        <v>200</v>
      </c>
      <c r="H784" t="s">
        <v>35</v>
      </c>
      <c r="I784" t="s">
        <v>35</v>
      </c>
      <c r="J784" t="s">
        <v>34</v>
      </c>
    </row>
    <row r="785" spans="1:10">
      <c r="A785">
        <f t="shared" si="12"/>
        <v>2009</v>
      </c>
      <c r="B785" s="13">
        <v>40025</v>
      </c>
      <c r="C785" t="s">
        <v>37</v>
      </c>
      <c r="D785" t="s">
        <v>9</v>
      </c>
      <c r="E785" t="s">
        <v>360</v>
      </c>
      <c r="F785" s="3">
        <v>40.666666666666664</v>
      </c>
      <c r="G785" s="3">
        <v>1287.9199829101563</v>
      </c>
      <c r="H785" t="s">
        <v>35</v>
      </c>
      <c r="I785" t="s">
        <v>35</v>
      </c>
      <c r="J785" t="s">
        <v>34</v>
      </c>
    </row>
    <row r="786" spans="1:10">
      <c r="A786">
        <f t="shared" si="12"/>
        <v>2009</v>
      </c>
      <c r="B786" s="13">
        <v>40025</v>
      </c>
      <c r="C786" t="s">
        <v>37</v>
      </c>
      <c r="D786" t="s">
        <v>25</v>
      </c>
      <c r="E786" t="s">
        <v>359</v>
      </c>
      <c r="F786" s="3">
        <v>35.5</v>
      </c>
      <c r="G786" s="3">
        <v>200</v>
      </c>
      <c r="H786" t="s">
        <v>35</v>
      </c>
      <c r="I786" t="s">
        <v>35</v>
      </c>
      <c r="J786" t="s">
        <v>34</v>
      </c>
    </row>
    <row r="787" spans="1:10">
      <c r="A787">
        <f t="shared" si="12"/>
        <v>2009</v>
      </c>
      <c r="B787" s="13">
        <v>40025</v>
      </c>
      <c r="C787" t="s">
        <v>37</v>
      </c>
      <c r="D787" t="s">
        <v>21</v>
      </c>
      <c r="F787" s="3">
        <v>37.5</v>
      </c>
      <c r="G787" s="3">
        <v>162.20999908447266</v>
      </c>
      <c r="H787" t="s">
        <v>183</v>
      </c>
      <c r="I787" t="s">
        <v>39</v>
      </c>
      <c r="J787" t="s">
        <v>34</v>
      </c>
    </row>
    <row r="788" spans="1:10">
      <c r="A788">
        <f t="shared" si="12"/>
        <v>2009</v>
      </c>
      <c r="B788" s="13">
        <v>40025</v>
      </c>
      <c r="C788" t="s">
        <v>37</v>
      </c>
      <c r="D788" t="s">
        <v>21</v>
      </c>
      <c r="E788" t="s">
        <v>356</v>
      </c>
      <c r="F788" s="3">
        <v>78.625</v>
      </c>
      <c r="G788" s="3">
        <v>760.41999435424805</v>
      </c>
      <c r="H788" t="s">
        <v>35</v>
      </c>
      <c r="I788" t="s">
        <v>35</v>
      </c>
      <c r="J788" t="s">
        <v>34</v>
      </c>
    </row>
    <row r="789" spans="1:10">
      <c r="A789">
        <f t="shared" si="12"/>
        <v>2009</v>
      </c>
      <c r="B789" s="13">
        <v>40025</v>
      </c>
      <c r="C789" t="s">
        <v>37</v>
      </c>
      <c r="D789" t="s">
        <v>16</v>
      </c>
      <c r="E789" t="s">
        <v>355</v>
      </c>
      <c r="F789" s="3">
        <v>17</v>
      </c>
      <c r="G789" s="3">
        <v>1062.239990234375</v>
      </c>
      <c r="H789" t="s">
        <v>35</v>
      </c>
      <c r="I789" t="s">
        <v>35</v>
      </c>
      <c r="J789" t="s">
        <v>34</v>
      </c>
    </row>
    <row r="790" spans="1:10">
      <c r="A790">
        <f t="shared" si="12"/>
        <v>2009</v>
      </c>
      <c r="B790" s="13">
        <v>40025</v>
      </c>
      <c r="C790" t="s">
        <v>37</v>
      </c>
      <c r="D790" t="s">
        <v>17</v>
      </c>
      <c r="E790" t="s">
        <v>354</v>
      </c>
      <c r="F790" s="3">
        <v>60.5</v>
      </c>
      <c r="G790" s="3">
        <v>216.30999755859375</v>
      </c>
      <c r="H790" t="s">
        <v>83</v>
      </c>
      <c r="I790" t="s">
        <v>39</v>
      </c>
      <c r="J790" t="s">
        <v>34</v>
      </c>
    </row>
    <row r="791" spans="1:10">
      <c r="A791">
        <f t="shared" si="12"/>
        <v>2009</v>
      </c>
      <c r="B791" s="13">
        <v>40025</v>
      </c>
      <c r="C791" t="s">
        <v>67</v>
      </c>
      <c r="D791" t="s">
        <v>9</v>
      </c>
      <c r="E791" t="s">
        <v>353</v>
      </c>
      <c r="F791" s="3">
        <v>6</v>
      </c>
      <c r="G791" s="3">
        <v>350</v>
      </c>
      <c r="H791" t="s">
        <v>35</v>
      </c>
      <c r="I791" t="s">
        <v>35</v>
      </c>
      <c r="J791" t="s">
        <v>34</v>
      </c>
    </row>
    <row r="792" spans="1:10">
      <c r="A792">
        <f t="shared" si="12"/>
        <v>2009</v>
      </c>
      <c r="B792" s="13">
        <v>40025</v>
      </c>
      <c r="C792" t="s">
        <v>67</v>
      </c>
      <c r="D792" t="s">
        <v>19</v>
      </c>
      <c r="E792" t="s">
        <v>352</v>
      </c>
      <c r="F792" s="3">
        <v>21.5</v>
      </c>
      <c r="G792" s="3">
        <v>123.36000061035156</v>
      </c>
      <c r="H792" t="s">
        <v>83</v>
      </c>
      <c r="I792" t="s">
        <v>39</v>
      </c>
      <c r="J792" t="s">
        <v>34</v>
      </c>
    </row>
    <row r="793" spans="1:10">
      <c r="A793">
        <f t="shared" si="12"/>
        <v>2009</v>
      </c>
      <c r="B793" s="13">
        <v>40025</v>
      </c>
      <c r="C793" t="s">
        <v>67</v>
      </c>
      <c r="D793" t="s">
        <v>15</v>
      </c>
      <c r="F793" s="3">
        <v>68.666666666666671</v>
      </c>
      <c r="G793" s="3">
        <v>93.809999465942383</v>
      </c>
      <c r="H793" t="s">
        <v>35</v>
      </c>
      <c r="I793" t="s">
        <v>35</v>
      </c>
      <c r="J793" t="s">
        <v>34</v>
      </c>
    </row>
    <row r="794" spans="1:10">
      <c r="A794">
        <f t="shared" si="12"/>
        <v>2009</v>
      </c>
      <c r="B794" s="13">
        <v>40056</v>
      </c>
      <c r="C794" t="s">
        <v>37</v>
      </c>
      <c r="D794" t="s">
        <v>9</v>
      </c>
      <c r="E794" t="s">
        <v>351</v>
      </c>
      <c r="F794" s="3">
        <v>57</v>
      </c>
      <c r="G794" s="3">
        <v>52.200000762939453</v>
      </c>
      <c r="H794" t="s">
        <v>35</v>
      </c>
      <c r="I794" t="s">
        <v>35</v>
      </c>
      <c r="J794" t="s">
        <v>34</v>
      </c>
    </row>
    <row r="795" spans="1:10">
      <c r="A795">
        <f t="shared" si="12"/>
        <v>2009</v>
      </c>
      <c r="B795" s="13">
        <v>40056</v>
      </c>
      <c r="C795" t="s">
        <v>37</v>
      </c>
      <c r="D795" t="s">
        <v>11</v>
      </c>
      <c r="F795" s="3">
        <v>35</v>
      </c>
      <c r="G795" s="3">
        <v>65.339996337890625</v>
      </c>
      <c r="H795" t="s">
        <v>35</v>
      </c>
      <c r="I795" t="s">
        <v>35</v>
      </c>
      <c r="J795" t="s">
        <v>34</v>
      </c>
    </row>
    <row r="796" spans="1:10">
      <c r="A796">
        <f t="shared" si="12"/>
        <v>2009</v>
      </c>
      <c r="B796" s="13">
        <v>40056</v>
      </c>
      <c r="C796" t="s">
        <v>37</v>
      </c>
      <c r="D796" t="s">
        <v>19</v>
      </c>
      <c r="E796" t="s">
        <v>349</v>
      </c>
      <c r="F796" s="3">
        <v>99.7066650390625</v>
      </c>
      <c r="G796" s="3">
        <v>2144.4099731445313</v>
      </c>
      <c r="H796" t="s">
        <v>35</v>
      </c>
      <c r="I796" t="s">
        <v>35</v>
      </c>
      <c r="J796" t="s">
        <v>34</v>
      </c>
    </row>
    <row r="797" spans="1:10">
      <c r="A797">
        <f t="shared" si="12"/>
        <v>2009</v>
      </c>
      <c r="B797" s="13">
        <v>40056</v>
      </c>
      <c r="C797" t="s">
        <v>37</v>
      </c>
      <c r="D797" t="s">
        <v>19</v>
      </c>
      <c r="E797" t="s">
        <v>339</v>
      </c>
      <c r="F797" s="3">
        <v>71.53000132242839</v>
      </c>
      <c r="G797" s="3">
        <v>2325.7400512695313</v>
      </c>
      <c r="H797" t="s">
        <v>35</v>
      </c>
      <c r="I797" t="s">
        <v>35</v>
      </c>
      <c r="J797" t="s">
        <v>34</v>
      </c>
    </row>
    <row r="798" spans="1:10">
      <c r="A798">
        <f t="shared" si="12"/>
        <v>2009</v>
      </c>
      <c r="B798" s="13">
        <v>40056</v>
      </c>
      <c r="C798" t="s">
        <v>37</v>
      </c>
      <c r="D798" t="s">
        <v>19</v>
      </c>
      <c r="E798" t="s">
        <v>338</v>
      </c>
      <c r="F798" s="3">
        <v>70.222857339041568</v>
      </c>
      <c r="G798" s="3">
        <v>7437.3900146484375</v>
      </c>
      <c r="H798" t="s">
        <v>35</v>
      </c>
      <c r="I798" t="s">
        <v>35</v>
      </c>
      <c r="J798" t="s">
        <v>34</v>
      </c>
    </row>
    <row r="799" spans="1:10">
      <c r="A799">
        <f t="shared" si="12"/>
        <v>2009</v>
      </c>
      <c r="B799" s="13">
        <v>40056</v>
      </c>
      <c r="C799" t="s">
        <v>37</v>
      </c>
      <c r="D799" t="s">
        <v>19</v>
      </c>
      <c r="E799" t="s">
        <v>348</v>
      </c>
      <c r="F799" s="3">
        <v>70.230000813802079</v>
      </c>
      <c r="G799" s="3">
        <v>1366.010009765625</v>
      </c>
      <c r="H799" t="s">
        <v>35</v>
      </c>
      <c r="I799" t="s">
        <v>35</v>
      </c>
      <c r="J799" t="s">
        <v>34</v>
      </c>
    </row>
    <row r="800" spans="1:10">
      <c r="A800">
        <f t="shared" si="12"/>
        <v>2009</v>
      </c>
      <c r="B800" s="13">
        <v>40056</v>
      </c>
      <c r="C800" t="s">
        <v>37</v>
      </c>
      <c r="D800" t="s">
        <v>19</v>
      </c>
      <c r="E800" t="s">
        <v>347</v>
      </c>
      <c r="F800" s="3">
        <v>68.5</v>
      </c>
      <c r="G800" s="3">
        <v>682.17999267578125</v>
      </c>
      <c r="H800" t="s">
        <v>35</v>
      </c>
      <c r="I800" t="s">
        <v>35</v>
      </c>
      <c r="J800" t="s">
        <v>34</v>
      </c>
    </row>
    <row r="801" spans="1:10">
      <c r="A801">
        <f t="shared" si="12"/>
        <v>2009</v>
      </c>
      <c r="B801" s="13">
        <v>40056</v>
      </c>
      <c r="C801" t="s">
        <v>37</v>
      </c>
      <c r="D801" t="s">
        <v>19</v>
      </c>
      <c r="E801" t="s">
        <v>346</v>
      </c>
      <c r="F801" s="3">
        <v>68.279998779296875</v>
      </c>
      <c r="G801" s="3">
        <v>1104.0799560546875</v>
      </c>
      <c r="H801" t="s">
        <v>35</v>
      </c>
      <c r="I801" t="s">
        <v>35</v>
      </c>
      <c r="J801" t="s">
        <v>34</v>
      </c>
    </row>
    <row r="802" spans="1:10">
      <c r="A802">
        <f t="shared" si="12"/>
        <v>2009</v>
      </c>
      <c r="B802" s="13">
        <v>40056</v>
      </c>
      <c r="C802" t="s">
        <v>37</v>
      </c>
      <c r="D802" t="s">
        <v>19</v>
      </c>
      <c r="E802" t="s">
        <v>345</v>
      </c>
      <c r="F802" s="3">
        <v>70.25</v>
      </c>
      <c r="G802" s="3">
        <v>789.5999755859375</v>
      </c>
      <c r="H802" t="s">
        <v>35</v>
      </c>
      <c r="I802" t="s">
        <v>35</v>
      </c>
      <c r="J802" t="s">
        <v>34</v>
      </c>
    </row>
    <row r="803" spans="1:10">
      <c r="A803">
        <f t="shared" si="12"/>
        <v>2009</v>
      </c>
      <c r="B803" s="13">
        <v>40056</v>
      </c>
      <c r="C803" t="s">
        <v>37</v>
      </c>
      <c r="D803" t="s">
        <v>19</v>
      </c>
      <c r="E803" t="s">
        <v>344</v>
      </c>
      <c r="F803" s="3">
        <v>64.5</v>
      </c>
      <c r="G803" s="3">
        <v>607.239990234375</v>
      </c>
      <c r="H803" t="s">
        <v>35</v>
      </c>
      <c r="I803" t="s">
        <v>35</v>
      </c>
      <c r="J803" t="s">
        <v>34</v>
      </c>
    </row>
    <row r="804" spans="1:10">
      <c r="A804">
        <f t="shared" si="12"/>
        <v>2009</v>
      </c>
      <c r="B804" s="13">
        <v>40056</v>
      </c>
      <c r="C804" t="s">
        <v>37</v>
      </c>
      <c r="D804" t="s">
        <v>19</v>
      </c>
      <c r="E804" t="s">
        <v>343</v>
      </c>
      <c r="F804" s="3">
        <v>66.239997863769531</v>
      </c>
      <c r="G804" s="3">
        <v>662.45001220703125</v>
      </c>
      <c r="H804" t="s">
        <v>35</v>
      </c>
      <c r="I804" t="s">
        <v>35</v>
      </c>
      <c r="J804" t="s">
        <v>34</v>
      </c>
    </row>
    <row r="805" spans="1:10">
      <c r="A805">
        <f t="shared" si="12"/>
        <v>2009</v>
      </c>
      <c r="B805" s="13">
        <v>40056</v>
      </c>
      <c r="C805" t="s">
        <v>37</v>
      </c>
      <c r="D805" t="s">
        <v>19</v>
      </c>
      <c r="E805" t="s">
        <v>342</v>
      </c>
      <c r="F805" s="3">
        <v>69.110000610351563</v>
      </c>
      <c r="G805" s="3">
        <v>697.780029296875</v>
      </c>
      <c r="H805" t="s">
        <v>35</v>
      </c>
      <c r="I805" t="s">
        <v>35</v>
      </c>
      <c r="J805" t="s">
        <v>34</v>
      </c>
    </row>
    <row r="806" spans="1:10">
      <c r="A806">
        <f t="shared" si="12"/>
        <v>2009</v>
      </c>
      <c r="B806" s="13">
        <v>40056</v>
      </c>
      <c r="C806" t="s">
        <v>37</v>
      </c>
      <c r="D806" t="s">
        <v>19</v>
      </c>
      <c r="E806" t="s">
        <v>341</v>
      </c>
      <c r="F806" s="3">
        <v>69</v>
      </c>
      <c r="G806" s="3">
        <v>604.3699951171875</v>
      </c>
      <c r="H806" t="s">
        <v>35</v>
      </c>
      <c r="I806" t="s">
        <v>35</v>
      </c>
      <c r="J806" t="s">
        <v>34</v>
      </c>
    </row>
    <row r="807" spans="1:10">
      <c r="A807">
        <f t="shared" si="12"/>
        <v>2009</v>
      </c>
      <c r="B807" s="13">
        <v>40056</v>
      </c>
      <c r="C807" t="s">
        <v>37</v>
      </c>
      <c r="D807" t="s">
        <v>23</v>
      </c>
      <c r="E807" t="s">
        <v>340</v>
      </c>
      <c r="F807" s="3">
        <v>41.799999872843422</v>
      </c>
      <c r="G807" s="3">
        <v>430.1199951171875</v>
      </c>
      <c r="H807" t="s">
        <v>35</v>
      </c>
      <c r="I807" t="s">
        <v>35</v>
      </c>
      <c r="J807" t="s">
        <v>34</v>
      </c>
    </row>
    <row r="808" spans="1:10">
      <c r="A808">
        <f t="shared" si="12"/>
        <v>2009</v>
      </c>
      <c r="B808" s="13">
        <v>40056</v>
      </c>
      <c r="C808" t="s">
        <v>67</v>
      </c>
      <c r="D808" t="s">
        <v>19</v>
      </c>
      <c r="E808" t="s">
        <v>339</v>
      </c>
      <c r="F808" s="3">
        <v>9</v>
      </c>
      <c r="G808" s="3">
        <v>750</v>
      </c>
      <c r="H808" t="s">
        <v>35</v>
      </c>
      <c r="I808" t="s">
        <v>35</v>
      </c>
      <c r="J808" t="s">
        <v>34</v>
      </c>
    </row>
    <row r="809" spans="1:10">
      <c r="A809">
        <f t="shared" si="12"/>
        <v>2009</v>
      </c>
      <c r="B809" s="13">
        <v>40056</v>
      </c>
      <c r="C809" t="s">
        <v>67</v>
      </c>
      <c r="D809" t="s">
        <v>19</v>
      </c>
      <c r="E809" t="s">
        <v>338</v>
      </c>
      <c r="F809" s="3">
        <v>27.5</v>
      </c>
      <c r="G809" s="3">
        <v>1149.010009765625</v>
      </c>
      <c r="H809" t="s">
        <v>35</v>
      </c>
      <c r="I809" t="s">
        <v>35</v>
      </c>
      <c r="J809" t="s">
        <v>34</v>
      </c>
    </row>
    <row r="810" spans="1:10">
      <c r="A810">
        <f t="shared" si="12"/>
        <v>2009</v>
      </c>
      <c r="B810" s="13">
        <v>40056</v>
      </c>
      <c r="C810" t="s">
        <v>67</v>
      </c>
      <c r="D810" t="s">
        <v>19</v>
      </c>
      <c r="E810" t="s">
        <v>337</v>
      </c>
      <c r="F810" s="3">
        <v>2</v>
      </c>
      <c r="G810" s="3">
        <v>56.799999237060547</v>
      </c>
      <c r="H810" t="s">
        <v>35</v>
      </c>
      <c r="I810" t="s">
        <v>35</v>
      </c>
      <c r="J810" t="s">
        <v>34</v>
      </c>
    </row>
    <row r="811" spans="1:10">
      <c r="A811">
        <f t="shared" si="12"/>
        <v>2009</v>
      </c>
      <c r="B811" s="13">
        <v>40056</v>
      </c>
      <c r="C811" t="s">
        <v>67</v>
      </c>
      <c r="D811" t="s">
        <v>19</v>
      </c>
      <c r="E811" t="s">
        <v>336</v>
      </c>
      <c r="F811" s="3">
        <v>2</v>
      </c>
      <c r="G811" s="3">
        <v>280</v>
      </c>
      <c r="H811" t="s">
        <v>35</v>
      </c>
      <c r="I811" t="s">
        <v>35</v>
      </c>
      <c r="J811" t="s">
        <v>34</v>
      </c>
    </row>
    <row r="812" spans="1:10">
      <c r="A812">
        <f t="shared" si="12"/>
        <v>2009</v>
      </c>
      <c r="B812" s="13">
        <v>40056</v>
      </c>
      <c r="C812" t="s">
        <v>67</v>
      </c>
      <c r="D812" t="s">
        <v>12</v>
      </c>
      <c r="E812" t="s">
        <v>335</v>
      </c>
      <c r="F812" s="3">
        <v>95</v>
      </c>
      <c r="G812" s="3">
        <v>143.30000305175781</v>
      </c>
      <c r="H812" t="s">
        <v>35</v>
      </c>
      <c r="I812" t="s">
        <v>35</v>
      </c>
      <c r="J812" t="s">
        <v>34</v>
      </c>
    </row>
    <row r="813" spans="1:10">
      <c r="A813">
        <f t="shared" si="12"/>
        <v>2009</v>
      </c>
      <c r="B813" s="13">
        <v>40056</v>
      </c>
      <c r="C813" t="s">
        <v>67</v>
      </c>
      <c r="D813" t="s">
        <v>23</v>
      </c>
      <c r="E813" t="s">
        <v>334</v>
      </c>
      <c r="F813" s="3">
        <v>2.380000114440918</v>
      </c>
      <c r="G813" s="3">
        <v>600</v>
      </c>
      <c r="H813" t="s">
        <v>35</v>
      </c>
      <c r="I813" t="s">
        <v>35</v>
      </c>
      <c r="J813" t="s">
        <v>34</v>
      </c>
    </row>
    <row r="814" spans="1:10">
      <c r="A814">
        <f t="shared" si="12"/>
        <v>2009</v>
      </c>
      <c r="B814" s="13">
        <v>40086</v>
      </c>
      <c r="C814" t="s">
        <v>37</v>
      </c>
      <c r="D814" t="s">
        <v>26</v>
      </c>
      <c r="E814" t="s">
        <v>333</v>
      </c>
      <c r="F814" s="3">
        <v>38</v>
      </c>
      <c r="G814" s="3">
        <v>300</v>
      </c>
      <c r="H814" t="s">
        <v>35</v>
      </c>
      <c r="I814" t="s">
        <v>35</v>
      </c>
      <c r="J814" t="s">
        <v>34</v>
      </c>
    </row>
    <row r="815" spans="1:10">
      <c r="A815">
        <f t="shared" si="12"/>
        <v>2009</v>
      </c>
      <c r="B815" s="13">
        <v>40086</v>
      </c>
      <c r="C815" t="s">
        <v>37</v>
      </c>
      <c r="D815" t="s">
        <v>19</v>
      </c>
      <c r="E815" t="s">
        <v>332</v>
      </c>
      <c r="F815" s="3">
        <v>69.740997314453125</v>
      </c>
      <c r="G815" s="3">
        <v>550</v>
      </c>
      <c r="H815" t="s">
        <v>35</v>
      </c>
      <c r="I815" t="s">
        <v>35</v>
      </c>
      <c r="J815" t="s">
        <v>34</v>
      </c>
    </row>
    <row r="816" spans="1:10">
      <c r="A816">
        <f t="shared" si="12"/>
        <v>2009</v>
      </c>
      <c r="B816" s="13">
        <v>40086</v>
      </c>
      <c r="C816" t="s">
        <v>37</v>
      </c>
      <c r="D816" t="s">
        <v>13</v>
      </c>
      <c r="E816" t="s">
        <v>331</v>
      </c>
      <c r="F816" s="3">
        <v>46.130001068115234</v>
      </c>
      <c r="G816" s="3">
        <v>122</v>
      </c>
      <c r="H816" t="s">
        <v>35</v>
      </c>
      <c r="I816" t="s">
        <v>35</v>
      </c>
      <c r="J816" t="s">
        <v>34</v>
      </c>
    </row>
    <row r="817" spans="1:10">
      <c r="A817">
        <f t="shared" si="12"/>
        <v>2009</v>
      </c>
      <c r="B817" s="13">
        <v>40086</v>
      </c>
      <c r="C817" t="s">
        <v>37</v>
      </c>
      <c r="D817" t="s">
        <v>25</v>
      </c>
      <c r="E817" t="s">
        <v>323</v>
      </c>
      <c r="F817" s="3">
        <v>81.129997253417969</v>
      </c>
      <c r="G817" s="3">
        <v>155.39999389648438</v>
      </c>
      <c r="H817" t="s">
        <v>35</v>
      </c>
      <c r="I817" t="s">
        <v>35</v>
      </c>
      <c r="J817" t="s">
        <v>34</v>
      </c>
    </row>
    <row r="818" spans="1:10">
      <c r="A818">
        <f t="shared" si="12"/>
        <v>2009</v>
      </c>
      <c r="B818" s="13">
        <v>40086</v>
      </c>
      <c r="C818" t="s">
        <v>37</v>
      </c>
      <c r="D818" t="s">
        <v>23</v>
      </c>
      <c r="E818" t="s">
        <v>330</v>
      </c>
      <c r="F818" s="3">
        <v>6.75</v>
      </c>
      <c r="G818" s="3">
        <v>99</v>
      </c>
      <c r="H818" t="s">
        <v>35</v>
      </c>
      <c r="I818" t="s">
        <v>35</v>
      </c>
      <c r="J818" t="s">
        <v>34</v>
      </c>
    </row>
    <row r="819" spans="1:10">
      <c r="A819">
        <f t="shared" si="12"/>
        <v>2009</v>
      </c>
      <c r="B819" s="13">
        <v>40086</v>
      </c>
      <c r="C819" t="s">
        <v>37</v>
      </c>
      <c r="D819" t="s">
        <v>23</v>
      </c>
      <c r="E819" t="s">
        <v>329</v>
      </c>
      <c r="F819" s="3">
        <v>6.8000001907348633</v>
      </c>
      <c r="G819" s="3">
        <v>140</v>
      </c>
      <c r="H819" t="s">
        <v>35</v>
      </c>
      <c r="I819" t="s">
        <v>35</v>
      </c>
      <c r="J819" t="s">
        <v>34</v>
      </c>
    </row>
    <row r="820" spans="1:10">
      <c r="A820">
        <f t="shared" si="12"/>
        <v>2009</v>
      </c>
      <c r="B820" s="13">
        <v>40086</v>
      </c>
      <c r="C820" t="s">
        <v>37</v>
      </c>
      <c r="D820" t="s">
        <v>15</v>
      </c>
      <c r="F820" s="3">
        <v>67.319998931884768</v>
      </c>
      <c r="G820" s="3">
        <v>264.20000648498535</v>
      </c>
      <c r="H820" t="s">
        <v>35</v>
      </c>
      <c r="I820" t="s">
        <v>35</v>
      </c>
      <c r="J820" t="s">
        <v>34</v>
      </c>
    </row>
    <row r="821" spans="1:10">
      <c r="A821">
        <f t="shared" si="12"/>
        <v>2009</v>
      </c>
      <c r="B821" s="13">
        <v>40086</v>
      </c>
      <c r="C821" t="s">
        <v>37</v>
      </c>
      <c r="D821" t="s">
        <v>15</v>
      </c>
      <c r="E821" t="s">
        <v>322</v>
      </c>
      <c r="F821" s="3">
        <v>82.5</v>
      </c>
      <c r="G821" s="3">
        <v>2276.530029296875</v>
      </c>
      <c r="H821" t="s">
        <v>35</v>
      </c>
      <c r="I821" t="s">
        <v>35</v>
      </c>
      <c r="J821" t="s">
        <v>34</v>
      </c>
    </row>
    <row r="822" spans="1:10">
      <c r="A822">
        <f t="shared" si="12"/>
        <v>2009</v>
      </c>
      <c r="B822" s="13">
        <v>40086</v>
      </c>
      <c r="C822" t="s">
        <v>37</v>
      </c>
      <c r="D822" t="s">
        <v>22</v>
      </c>
      <c r="E822" t="s">
        <v>327</v>
      </c>
      <c r="F822" s="3">
        <v>40</v>
      </c>
      <c r="G822" s="3">
        <v>88.199996948242188</v>
      </c>
      <c r="H822" t="s">
        <v>35</v>
      </c>
      <c r="I822" t="s">
        <v>35</v>
      </c>
      <c r="J822" t="s">
        <v>34</v>
      </c>
    </row>
    <row r="823" spans="1:10">
      <c r="A823">
        <f t="shared" si="12"/>
        <v>2009</v>
      </c>
      <c r="B823" s="13">
        <v>40086</v>
      </c>
      <c r="C823" t="s">
        <v>67</v>
      </c>
      <c r="D823" t="s">
        <v>9</v>
      </c>
      <c r="E823" t="s">
        <v>326</v>
      </c>
      <c r="F823" s="3">
        <v>50</v>
      </c>
      <c r="G823" s="3">
        <v>275</v>
      </c>
      <c r="H823" t="s">
        <v>35</v>
      </c>
      <c r="I823" t="s">
        <v>35</v>
      </c>
      <c r="J823" t="s">
        <v>34</v>
      </c>
    </row>
    <row r="824" spans="1:10">
      <c r="A824">
        <f t="shared" si="12"/>
        <v>2009</v>
      </c>
      <c r="B824" s="13">
        <v>40086</v>
      </c>
      <c r="C824" t="s">
        <v>67</v>
      </c>
      <c r="D824" t="s">
        <v>19</v>
      </c>
      <c r="E824" t="s">
        <v>325</v>
      </c>
      <c r="F824" s="3">
        <v>92.080001831054688</v>
      </c>
      <c r="G824" s="3">
        <v>108</v>
      </c>
      <c r="H824" t="s">
        <v>35</v>
      </c>
      <c r="I824" t="s">
        <v>35</v>
      </c>
      <c r="J824" t="s">
        <v>34</v>
      </c>
    </row>
    <row r="825" spans="1:10">
      <c r="A825">
        <f t="shared" si="12"/>
        <v>2009</v>
      </c>
      <c r="B825" s="13">
        <v>40086</v>
      </c>
      <c r="C825" t="s">
        <v>67</v>
      </c>
      <c r="D825" t="s">
        <v>25</v>
      </c>
      <c r="E825" t="s">
        <v>324</v>
      </c>
      <c r="F825" s="3">
        <v>4</v>
      </c>
      <c r="G825" s="3">
        <v>170</v>
      </c>
      <c r="H825" t="s">
        <v>61</v>
      </c>
      <c r="I825" t="s">
        <v>39</v>
      </c>
      <c r="J825" t="s">
        <v>34</v>
      </c>
    </row>
    <row r="826" spans="1:10">
      <c r="A826">
        <f t="shared" si="12"/>
        <v>2009</v>
      </c>
      <c r="B826" s="13">
        <v>40086</v>
      </c>
      <c r="C826" t="s">
        <v>67</v>
      </c>
      <c r="D826" t="s">
        <v>25</v>
      </c>
      <c r="E826" t="s">
        <v>323</v>
      </c>
      <c r="F826" s="3">
        <v>45.130001068115234</v>
      </c>
      <c r="G826" s="3">
        <v>115.5</v>
      </c>
      <c r="H826" t="s">
        <v>35</v>
      </c>
      <c r="I826" t="s">
        <v>35</v>
      </c>
      <c r="J826" t="s">
        <v>34</v>
      </c>
    </row>
    <row r="827" spans="1:10">
      <c r="A827">
        <f t="shared" si="12"/>
        <v>2009</v>
      </c>
      <c r="B827" s="13">
        <v>40086</v>
      </c>
      <c r="C827" t="s">
        <v>67</v>
      </c>
      <c r="D827" t="s">
        <v>15</v>
      </c>
      <c r="E827" t="s">
        <v>322</v>
      </c>
      <c r="F827" s="3">
        <v>95</v>
      </c>
      <c r="G827" s="3">
        <v>686.3900146484375</v>
      </c>
      <c r="H827" t="s">
        <v>35</v>
      </c>
      <c r="I827" t="s">
        <v>35</v>
      </c>
      <c r="J827" t="s">
        <v>34</v>
      </c>
    </row>
    <row r="828" spans="1:10">
      <c r="A828">
        <f t="shared" si="12"/>
        <v>2009</v>
      </c>
      <c r="B828" s="13">
        <v>40086</v>
      </c>
      <c r="C828" t="s">
        <v>67</v>
      </c>
      <c r="D828" t="s">
        <v>15</v>
      </c>
      <c r="E828" t="s">
        <v>321</v>
      </c>
      <c r="F828" s="3">
        <v>30</v>
      </c>
      <c r="G828" s="3">
        <v>133.32000732421875</v>
      </c>
      <c r="H828" t="s">
        <v>35</v>
      </c>
      <c r="I828" t="s">
        <v>35</v>
      </c>
      <c r="J828" t="s">
        <v>34</v>
      </c>
    </row>
    <row r="829" spans="1:10">
      <c r="A829">
        <f t="shared" si="12"/>
        <v>2009</v>
      </c>
      <c r="B829" s="13">
        <v>40117</v>
      </c>
      <c r="C829" t="s">
        <v>44</v>
      </c>
      <c r="D829" t="s">
        <v>15</v>
      </c>
      <c r="F829" s="3">
        <v>105</v>
      </c>
      <c r="G829" s="3">
        <v>1199.0400390625</v>
      </c>
      <c r="H829" t="s">
        <v>35</v>
      </c>
      <c r="I829" t="s">
        <v>35</v>
      </c>
      <c r="J829" t="s">
        <v>34</v>
      </c>
    </row>
    <row r="830" spans="1:10">
      <c r="A830">
        <f t="shared" si="12"/>
        <v>2009</v>
      </c>
      <c r="B830" s="13">
        <v>40117</v>
      </c>
      <c r="C830" t="s">
        <v>44</v>
      </c>
      <c r="D830" t="s">
        <v>15</v>
      </c>
      <c r="E830" t="s">
        <v>319</v>
      </c>
      <c r="F830" s="3">
        <v>101</v>
      </c>
      <c r="G830" s="3">
        <v>743.5</v>
      </c>
      <c r="H830" t="s">
        <v>35</v>
      </c>
      <c r="I830" t="s">
        <v>35</v>
      </c>
      <c r="J830" t="s">
        <v>34</v>
      </c>
    </row>
    <row r="831" spans="1:10">
      <c r="A831">
        <f t="shared" si="12"/>
        <v>2009</v>
      </c>
      <c r="B831" s="13">
        <v>40117</v>
      </c>
      <c r="C831" t="s">
        <v>44</v>
      </c>
      <c r="D831" t="s">
        <v>21</v>
      </c>
      <c r="E831" t="s">
        <v>320</v>
      </c>
      <c r="F831" s="3">
        <v>40</v>
      </c>
      <c r="G831" s="3">
        <v>48.220001220703125</v>
      </c>
      <c r="H831" t="s">
        <v>61</v>
      </c>
      <c r="I831" t="s">
        <v>39</v>
      </c>
      <c r="J831" t="s">
        <v>34</v>
      </c>
    </row>
    <row r="832" spans="1:10">
      <c r="A832">
        <f t="shared" si="12"/>
        <v>2009</v>
      </c>
      <c r="B832" s="13">
        <v>40117</v>
      </c>
      <c r="C832" t="s">
        <v>37</v>
      </c>
      <c r="D832" t="s">
        <v>15</v>
      </c>
      <c r="F832" s="3">
        <v>77.071428571428569</v>
      </c>
      <c r="G832" s="3">
        <v>274.48999309539795</v>
      </c>
      <c r="H832" t="s">
        <v>35</v>
      </c>
      <c r="I832" t="s">
        <v>35</v>
      </c>
      <c r="J832" t="s">
        <v>34</v>
      </c>
    </row>
    <row r="833" spans="1:10">
      <c r="A833">
        <f t="shared" si="12"/>
        <v>2009</v>
      </c>
      <c r="B833" s="13">
        <v>40117</v>
      </c>
      <c r="C833" t="s">
        <v>67</v>
      </c>
      <c r="D833" t="s">
        <v>15</v>
      </c>
      <c r="E833" t="s">
        <v>319</v>
      </c>
      <c r="F833" s="3">
        <v>67</v>
      </c>
      <c r="G833" s="3">
        <v>625</v>
      </c>
      <c r="H833" t="s">
        <v>35</v>
      </c>
      <c r="I833" t="s">
        <v>35</v>
      </c>
      <c r="J833" t="s">
        <v>34</v>
      </c>
    </row>
    <row r="834" spans="1:10">
      <c r="A834">
        <f t="shared" si="12"/>
        <v>2009</v>
      </c>
      <c r="B834" s="13">
        <v>40117</v>
      </c>
      <c r="C834" t="s">
        <v>67</v>
      </c>
      <c r="D834" t="s">
        <v>17</v>
      </c>
      <c r="E834" t="s">
        <v>318</v>
      </c>
      <c r="F834" s="3">
        <v>66</v>
      </c>
      <c r="G834" s="3">
        <v>83.599998474121094</v>
      </c>
      <c r="H834" t="s">
        <v>35</v>
      </c>
      <c r="I834" t="s">
        <v>35</v>
      </c>
      <c r="J834" t="s">
        <v>34</v>
      </c>
    </row>
    <row r="835" spans="1:10">
      <c r="A835">
        <f t="shared" ref="A835:A898" si="13">YEAR(B835)</f>
        <v>2009</v>
      </c>
      <c r="B835" s="13">
        <v>40147</v>
      </c>
      <c r="C835" t="s">
        <v>37</v>
      </c>
      <c r="D835" t="s">
        <v>26</v>
      </c>
      <c r="E835" t="s">
        <v>317</v>
      </c>
      <c r="F835" s="3">
        <v>82.5</v>
      </c>
      <c r="G835" s="3">
        <v>347.5</v>
      </c>
      <c r="H835" t="s">
        <v>35</v>
      </c>
      <c r="I835" t="s">
        <v>35</v>
      </c>
      <c r="J835" t="s">
        <v>34</v>
      </c>
    </row>
    <row r="836" spans="1:10">
      <c r="A836">
        <f t="shared" si="13"/>
        <v>2009</v>
      </c>
      <c r="B836" s="13">
        <v>40147</v>
      </c>
      <c r="C836" t="s">
        <v>37</v>
      </c>
      <c r="D836" t="s">
        <v>19</v>
      </c>
      <c r="E836" t="s">
        <v>316</v>
      </c>
      <c r="F836" s="3">
        <v>25</v>
      </c>
      <c r="G836" s="3">
        <v>500</v>
      </c>
      <c r="H836" t="s">
        <v>148</v>
      </c>
      <c r="I836" t="s">
        <v>147</v>
      </c>
      <c r="J836" t="s">
        <v>38</v>
      </c>
    </row>
    <row r="837" spans="1:10">
      <c r="A837">
        <f t="shared" si="13"/>
        <v>2009</v>
      </c>
      <c r="B837" s="13">
        <v>40147</v>
      </c>
      <c r="C837" t="s">
        <v>67</v>
      </c>
      <c r="D837" t="s">
        <v>23</v>
      </c>
      <c r="E837" t="s">
        <v>315</v>
      </c>
      <c r="F837" s="3">
        <v>34.130001068115234</v>
      </c>
      <c r="G837" s="3">
        <v>38.200000762939453</v>
      </c>
      <c r="H837" t="s">
        <v>35</v>
      </c>
      <c r="I837" t="s">
        <v>35</v>
      </c>
      <c r="J837" t="s">
        <v>34</v>
      </c>
    </row>
    <row r="838" spans="1:10">
      <c r="A838">
        <f t="shared" si="13"/>
        <v>2009</v>
      </c>
      <c r="B838" s="13">
        <v>40178</v>
      </c>
      <c r="C838" t="s">
        <v>37</v>
      </c>
      <c r="D838" t="s">
        <v>10</v>
      </c>
      <c r="E838" t="s">
        <v>314</v>
      </c>
      <c r="F838" s="3">
        <v>75.75</v>
      </c>
      <c r="G838" s="3">
        <v>245.02000427246094</v>
      </c>
      <c r="H838" t="s">
        <v>35</v>
      </c>
      <c r="I838" t="s">
        <v>35</v>
      </c>
      <c r="J838" t="s">
        <v>34</v>
      </c>
    </row>
    <row r="839" spans="1:10">
      <c r="A839">
        <f t="shared" si="13"/>
        <v>2009</v>
      </c>
      <c r="B839" s="13">
        <v>40178</v>
      </c>
      <c r="C839" t="s">
        <v>37</v>
      </c>
      <c r="D839" t="s">
        <v>19</v>
      </c>
      <c r="E839" t="s">
        <v>313</v>
      </c>
      <c r="F839" s="3">
        <v>15.75</v>
      </c>
      <c r="G839" s="3">
        <v>675</v>
      </c>
      <c r="H839" t="s">
        <v>312</v>
      </c>
      <c r="I839" t="s">
        <v>62</v>
      </c>
      <c r="J839" t="s">
        <v>34</v>
      </c>
    </row>
    <row r="840" spans="1:10">
      <c r="A840">
        <f t="shared" si="13"/>
        <v>2009</v>
      </c>
      <c r="B840" s="13">
        <v>40178</v>
      </c>
      <c r="C840" t="s">
        <v>37</v>
      </c>
      <c r="D840" t="s">
        <v>13</v>
      </c>
      <c r="E840" t="s">
        <v>309</v>
      </c>
      <c r="F840" s="3">
        <v>61.25</v>
      </c>
      <c r="G840" s="3">
        <v>250</v>
      </c>
      <c r="H840" t="s">
        <v>35</v>
      </c>
      <c r="I840" t="s">
        <v>35</v>
      </c>
      <c r="J840" t="s">
        <v>34</v>
      </c>
    </row>
    <row r="841" spans="1:10">
      <c r="A841">
        <f t="shared" si="13"/>
        <v>2009</v>
      </c>
      <c r="B841" s="13">
        <v>40178</v>
      </c>
      <c r="C841" t="s">
        <v>37</v>
      </c>
      <c r="D841" t="s">
        <v>25</v>
      </c>
      <c r="E841" t="s">
        <v>311</v>
      </c>
      <c r="F841" s="3">
        <v>52</v>
      </c>
      <c r="G841" s="3">
        <v>475</v>
      </c>
      <c r="H841" t="s">
        <v>151</v>
      </c>
      <c r="I841" t="s">
        <v>62</v>
      </c>
      <c r="J841" t="s">
        <v>34</v>
      </c>
    </row>
    <row r="842" spans="1:10">
      <c r="A842">
        <f t="shared" si="13"/>
        <v>2009</v>
      </c>
      <c r="B842" s="13">
        <v>40178</v>
      </c>
      <c r="C842" t="s">
        <v>37</v>
      </c>
      <c r="D842" t="s">
        <v>17</v>
      </c>
      <c r="E842" t="s">
        <v>310</v>
      </c>
      <c r="F842" s="3">
        <v>59.75</v>
      </c>
      <c r="G842" s="3">
        <v>105</v>
      </c>
      <c r="H842" t="s">
        <v>35</v>
      </c>
      <c r="I842" t="s">
        <v>35</v>
      </c>
      <c r="J842" t="s">
        <v>34</v>
      </c>
    </row>
    <row r="843" spans="1:10">
      <c r="A843">
        <f t="shared" si="13"/>
        <v>2009</v>
      </c>
      <c r="B843" s="13">
        <v>40178</v>
      </c>
      <c r="C843" t="s">
        <v>67</v>
      </c>
      <c r="D843" t="s">
        <v>13</v>
      </c>
      <c r="E843" t="s">
        <v>309</v>
      </c>
      <c r="F843" s="3">
        <v>28.5</v>
      </c>
      <c r="G843" s="3">
        <v>500</v>
      </c>
      <c r="H843" t="s">
        <v>35</v>
      </c>
      <c r="I843" t="s">
        <v>35</v>
      </c>
      <c r="J843" t="s">
        <v>34</v>
      </c>
    </row>
    <row r="844" spans="1:10">
      <c r="A844">
        <f t="shared" si="13"/>
        <v>2010</v>
      </c>
      <c r="B844" s="13">
        <v>40209</v>
      </c>
      <c r="C844" t="s">
        <v>44</v>
      </c>
      <c r="D844" t="s">
        <v>20</v>
      </c>
      <c r="E844" t="s">
        <v>235</v>
      </c>
      <c r="F844" s="3">
        <v>61.25</v>
      </c>
      <c r="G844" s="3">
        <v>253.33000183105469</v>
      </c>
      <c r="H844" t="s">
        <v>35</v>
      </c>
      <c r="I844" t="s">
        <v>35</v>
      </c>
      <c r="J844" t="s">
        <v>34</v>
      </c>
    </row>
    <row r="845" spans="1:10">
      <c r="A845">
        <f t="shared" si="13"/>
        <v>2010</v>
      </c>
      <c r="B845" s="13">
        <v>40209</v>
      </c>
      <c r="C845" t="s">
        <v>67</v>
      </c>
      <c r="D845" t="s">
        <v>14</v>
      </c>
      <c r="E845" t="s">
        <v>308</v>
      </c>
      <c r="F845" s="3">
        <v>10</v>
      </c>
      <c r="G845" s="3">
        <v>125</v>
      </c>
      <c r="H845" t="s">
        <v>35</v>
      </c>
      <c r="I845" t="s">
        <v>35</v>
      </c>
      <c r="J845" t="s">
        <v>34</v>
      </c>
    </row>
    <row r="846" spans="1:10">
      <c r="A846">
        <f t="shared" si="13"/>
        <v>2010</v>
      </c>
      <c r="B846" s="13">
        <v>40209</v>
      </c>
      <c r="C846" t="s">
        <v>67</v>
      </c>
      <c r="D846" t="s">
        <v>23</v>
      </c>
      <c r="E846" t="s">
        <v>307</v>
      </c>
      <c r="F846" s="3">
        <v>31.833333969116211</v>
      </c>
      <c r="G846" s="3">
        <v>300</v>
      </c>
      <c r="H846" t="s">
        <v>35</v>
      </c>
      <c r="I846" t="s">
        <v>35</v>
      </c>
      <c r="J846" t="s">
        <v>34</v>
      </c>
    </row>
    <row r="847" spans="1:10">
      <c r="A847">
        <f t="shared" si="13"/>
        <v>2010</v>
      </c>
      <c r="B847" s="13">
        <v>40237</v>
      </c>
      <c r="C847" t="s">
        <v>67</v>
      </c>
      <c r="D847" t="s">
        <v>19</v>
      </c>
      <c r="E847" t="s">
        <v>306</v>
      </c>
      <c r="F847" s="3">
        <v>50.400001525878906</v>
      </c>
      <c r="G847" s="3">
        <v>200</v>
      </c>
      <c r="H847" t="s">
        <v>253</v>
      </c>
      <c r="I847" t="s">
        <v>39</v>
      </c>
      <c r="J847" t="s">
        <v>34</v>
      </c>
    </row>
    <row r="848" spans="1:10">
      <c r="A848">
        <f t="shared" si="13"/>
        <v>2010</v>
      </c>
      <c r="B848" s="13">
        <v>40237</v>
      </c>
      <c r="C848" t="s">
        <v>67</v>
      </c>
      <c r="D848" t="s">
        <v>19</v>
      </c>
      <c r="E848" t="s">
        <v>305</v>
      </c>
      <c r="F848" s="3">
        <v>50.400001525878906</v>
      </c>
      <c r="G848" s="3">
        <v>400</v>
      </c>
      <c r="H848" t="s">
        <v>253</v>
      </c>
      <c r="I848" t="s">
        <v>39</v>
      </c>
      <c r="J848" t="s">
        <v>34</v>
      </c>
    </row>
    <row r="849" spans="1:10">
      <c r="A849">
        <f t="shared" si="13"/>
        <v>2010</v>
      </c>
      <c r="B849" s="13">
        <v>40268</v>
      </c>
      <c r="C849" t="s">
        <v>37</v>
      </c>
      <c r="D849" t="s">
        <v>25</v>
      </c>
      <c r="E849" t="s">
        <v>304</v>
      </c>
      <c r="F849" s="3">
        <v>84.269996643066406</v>
      </c>
      <c r="G849" s="3">
        <v>318.67999267578125</v>
      </c>
      <c r="H849" t="s">
        <v>99</v>
      </c>
      <c r="I849" t="s">
        <v>98</v>
      </c>
      <c r="J849" t="s">
        <v>34</v>
      </c>
    </row>
    <row r="850" spans="1:10">
      <c r="A850">
        <f t="shared" si="13"/>
        <v>2010</v>
      </c>
      <c r="B850" s="13">
        <v>40298</v>
      </c>
      <c r="C850" t="s">
        <v>67</v>
      </c>
      <c r="D850" t="s">
        <v>19</v>
      </c>
      <c r="E850" t="s">
        <v>303</v>
      </c>
      <c r="F850" s="3">
        <v>60.5</v>
      </c>
      <c r="G850" s="3">
        <v>305.66000366210938</v>
      </c>
      <c r="H850" t="s">
        <v>83</v>
      </c>
      <c r="I850" t="s">
        <v>39</v>
      </c>
      <c r="J850" t="s">
        <v>34</v>
      </c>
    </row>
    <row r="851" spans="1:10">
      <c r="A851">
        <f t="shared" si="13"/>
        <v>2010</v>
      </c>
      <c r="B851" s="13">
        <v>40298</v>
      </c>
      <c r="C851" t="s">
        <v>67</v>
      </c>
      <c r="D851" t="s">
        <v>15</v>
      </c>
      <c r="E851" t="s">
        <v>302</v>
      </c>
      <c r="F851" s="3">
        <v>53.729999542236328</v>
      </c>
      <c r="G851" s="3">
        <v>271.760009765625</v>
      </c>
      <c r="H851" t="s">
        <v>35</v>
      </c>
      <c r="I851" t="s">
        <v>35</v>
      </c>
      <c r="J851" t="s">
        <v>34</v>
      </c>
    </row>
    <row r="852" spans="1:10">
      <c r="A852">
        <f t="shared" si="13"/>
        <v>2010</v>
      </c>
      <c r="B852" s="13">
        <v>40359</v>
      </c>
      <c r="C852" t="s">
        <v>37</v>
      </c>
      <c r="D852" t="s">
        <v>25</v>
      </c>
      <c r="E852" t="s">
        <v>301</v>
      </c>
      <c r="F852" s="3">
        <v>61.956001281738281</v>
      </c>
      <c r="G852" s="3">
        <v>175</v>
      </c>
      <c r="H852" t="s">
        <v>35</v>
      </c>
      <c r="I852" t="s">
        <v>35</v>
      </c>
      <c r="J852" t="s">
        <v>34</v>
      </c>
    </row>
    <row r="853" spans="1:10">
      <c r="A853">
        <f t="shared" si="13"/>
        <v>2010</v>
      </c>
      <c r="B853" s="13">
        <v>40359</v>
      </c>
      <c r="C853" t="s">
        <v>37</v>
      </c>
      <c r="D853" t="s">
        <v>23</v>
      </c>
      <c r="E853" t="s">
        <v>300</v>
      </c>
      <c r="F853" s="3">
        <v>50</v>
      </c>
      <c r="G853" s="3">
        <v>175</v>
      </c>
      <c r="H853" t="s">
        <v>35</v>
      </c>
      <c r="I853" t="s">
        <v>35</v>
      </c>
      <c r="J853" t="s">
        <v>34</v>
      </c>
    </row>
    <row r="854" spans="1:10">
      <c r="A854">
        <f t="shared" si="13"/>
        <v>2010</v>
      </c>
      <c r="B854" s="13">
        <v>40390</v>
      </c>
      <c r="C854" t="s">
        <v>44</v>
      </c>
      <c r="D854" t="s">
        <v>26</v>
      </c>
      <c r="E854" t="s">
        <v>299</v>
      </c>
      <c r="F854" s="3">
        <v>45</v>
      </c>
      <c r="G854" s="3">
        <v>420</v>
      </c>
      <c r="H854" t="s">
        <v>148</v>
      </c>
      <c r="I854" t="s">
        <v>147</v>
      </c>
      <c r="J854" t="s">
        <v>38</v>
      </c>
    </row>
    <row r="855" spans="1:10">
      <c r="A855">
        <f t="shared" si="13"/>
        <v>2010</v>
      </c>
      <c r="B855" s="13">
        <v>40390</v>
      </c>
      <c r="C855" t="s">
        <v>44</v>
      </c>
      <c r="D855" t="s">
        <v>23</v>
      </c>
      <c r="E855" t="s">
        <v>298</v>
      </c>
      <c r="F855" s="3">
        <v>3.380000114440918</v>
      </c>
      <c r="G855" s="3">
        <v>200</v>
      </c>
      <c r="H855" t="s">
        <v>143</v>
      </c>
      <c r="I855" t="s">
        <v>39</v>
      </c>
      <c r="J855" t="s">
        <v>34</v>
      </c>
    </row>
    <row r="856" spans="1:10">
      <c r="A856">
        <f t="shared" si="13"/>
        <v>2010</v>
      </c>
      <c r="B856" s="13">
        <v>40390</v>
      </c>
      <c r="C856" t="s">
        <v>44</v>
      </c>
      <c r="D856" t="s">
        <v>23</v>
      </c>
      <c r="E856" t="s">
        <v>297</v>
      </c>
      <c r="F856" s="3">
        <v>3.9600000381469727</v>
      </c>
      <c r="G856" s="3">
        <v>491.97000122070313</v>
      </c>
      <c r="H856" t="s">
        <v>143</v>
      </c>
      <c r="I856" t="s">
        <v>39</v>
      </c>
      <c r="J856" t="s">
        <v>34</v>
      </c>
    </row>
    <row r="857" spans="1:10">
      <c r="A857">
        <f t="shared" si="13"/>
        <v>2010</v>
      </c>
      <c r="B857" s="13">
        <v>40390</v>
      </c>
      <c r="C857" t="s">
        <v>44</v>
      </c>
      <c r="D857" t="s">
        <v>22</v>
      </c>
      <c r="E857" t="s">
        <v>294</v>
      </c>
      <c r="F857" s="3">
        <v>64.5</v>
      </c>
      <c r="G857" s="3">
        <v>630</v>
      </c>
      <c r="H857" t="s">
        <v>35</v>
      </c>
      <c r="I857" t="s">
        <v>35</v>
      </c>
      <c r="J857" t="s">
        <v>34</v>
      </c>
    </row>
    <row r="858" spans="1:10">
      <c r="A858">
        <f t="shared" si="13"/>
        <v>2010</v>
      </c>
      <c r="B858" s="13">
        <v>40390</v>
      </c>
      <c r="C858" t="s">
        <v>37</v>
      </c>
      <c r="D858" t="s">
        <v>26</v>
      </c>
      <c r="E858" t="s">
        <v>296</v>
      </c>
      <c r="F858" s="3">
        <v>44</v>
      </c>
      <c r="G858" s="3">
        <v>209.49000549316406</v>
      </c>
      <c r="H858" t="s">
        <v>229</v>
      </c>
      <c r="I858" t="s">
        <v>62</v>
      </c>
      <c r="J858" t="s">
        <v>38</v>
      </c>
    </row>
    <row r="859" spans="1:10">
      <c r="A859">
        <f t="shared" si="13"/>
        <v>2010</v>
      </c>
      <c r="B859" s="13">
        <v>40390</v>
      </c>
      <c r="C859" t="s">
        <v>37</v>
      </c>
      <c r="D859" t="s">
        <v>19</v>
      </c>
      <c r="E859" t="s">
        <v>295</v>
      </c>
      <c r="F859" s="3">
        <v>64.75</v>
      </c>
      <c r="G859" s="3">
        <v>503.39999389648438</v>
      </c>
      <c r="H859" t="s">
        <v>55</v>
      </c>
      <c r="I859" t="s">
        <v>39</v>
      </c>
      <c r="J859" t="s">
        <v>38</v>
      </c>
    </row>
    <row r="860" spans="1:10">
      <c r="A860">
        <f t="shared" si="13"/>
        <v>2010</v>
      </c>
      <c r="B860" s="13">
        <v>40390</v>
      </c>
      <c r="C860" t="s">
        <v>67</v>
      </c>
      <c r="D860" t="s">
        <v>22</v>
      </c>
      <c r="E860" t="s">
        <v>294</v>
      </c>
      <c r="F860" s="3">
        <v>1</v>
      </c>
      <c r="G860" s="3">
        <v>300</v>
      </c>
      <c r="H860" t="s">
        <v>35</v>
      </c>
      <c r="I860" t="s">
        <v>35</v>
      </c>
      <c r="J860" t="s">
        <v>34</v>
      </c>
    </row>
    <row r="861" spans="1:10">
      <c r="A861">
        <f t="shared" si="13"/>
        <v>2010</v>
      </c>
      <c r="B861" s="13">
        <v>40421</v>
      </c>
      <c r="C861" t="s">
        <v>44</v>
      </c>
      <c r="D861" t="s">
        <v>20</v>
      </c>
      <c r="E861" t="s">
        <v>293</v>
      </c>
      <c r="F861" s="3">
        <v>62.5</v>
      </c>
      <c r="G861" s="3">
        <v>175</v>
      </c>
      <c r="H861" t="s">
        <v>35</v>
      </c>
      <c r="I861" t="s">
        <v>35</v>
      </c>
      <c r="J861" t="s">
        <v>34</v>
      </c>
    </row>
    <row r="862" spans="1:10">
      <c r="A862">
        <f t="shared" si="13"/>
        <v>2010</v>
      </c>
      <c r="B862" s="13">
        <v>40421</v>
      </c>
      <c r="C862" t="s">
        <v>37</v>
      </c>
      <c r="D862" t="s">
        <v>18</v>
      </c>
      <c r="E862" t="s">
        <v>193</v>
      </c>
      <c r="F862" s="3">
        <v>61.799999237060547</v>
      </c>
      <c r="G862" s="3">
        <v>3593.679931640625</v>
      </c>
      <c r="H862" t="s">
        <v>35</v>
      </c>
      <c r="I862" t="s">
        <v>35</v>
      </c>
      <c r="J862" t="s">
        <v>34</v>
      </c>
    </row>
    <row r="863" spans="1:10">
      <c r="A863">
        <f t="shared" si="13"/>
        <v>2010</v>
      </c>
      <c r="B863" s="13">
        <v>40421</v>
      </c>
      <c r="C863" t="s">
        <v>37</v>
      </c>
      <c r="D863" t="s">
        <v>18</v>
      </c>
      <c r="E863" t="s">
        <v>140</v>
      </c>
      <c r="F863" s="3">
        <v>61.799999237060547</v>
      </c>
      <c r="G863" s="3">
        <v>549</v>
      </c>
      <c r="H863" t="s">
        <v>35</v>
      </c>
      <c r="I863" t="s">
        <v>35</v>
      </c>
      <c r="J863" t="s">
        <v>34</v>
      </c>
    </row>
    <row r="864" spans="1:10">
      <c r="A864">
        <f t="shared" si="13"/>
        <v>2010</v>
      </c>
      <c r="B864" s="13">
        <v>40451</v>
      </c>
      <c r="C864" t="s">
        <v>67</v>
      </c>
      <c r="D864" t="s">
        <v>23</v>
      </c>
      <c r="E864" t="s">
        <v>292</v>
      </c>
      <c r="F864" s="3">
        <v>86.75</v>
      </c>
      <c r="G864" s="3">
        <v>297</v>
      </c>
      <c r="H864" t="s">
        <v>35</v>
      </c>
      <c r="I864" t="s">
        <v>35</v>
      </c>
      <c r="J864" t="s">
        <v>34</v>
      </c>
    </row>
    <row r="865" spans="1:10">
      <c r="A865">
        <f t="shared" si="13"/>
        <v>2010</v>
      </c>
      <c r="B865" s="13">
        <v>40482</v>
      </c>
      <c r="C865" t="s">
        <v>44</v>
      </c>
      <c r="D865" t="s">
        <v>22</v>
      </c>
      <c r="E865" t="s">
        <v>291</v>
      </c>
      <c r="F865" s="3">
        <v>88.5</v>
      </c>
      <c r="G865" s="3">
        <v>160.08000183105469</v>
      </c>
      <c r="H865" t="s">
        <v>35</v>
      </c>
      <c r="I865" t="s">
        <v>35</v>
      </c>
      <c r="J865" t="s">
        <v>34</v>
      </c>
    </row>
    <row r="866" spans="1:10">
      <c r="A866">
        <f t="shared" si="13"/>
        <v>2010</v>
      </c>
      <c r="B866" s="13">
        <v>40482</v>
      </c>
      <c r="C866" t="s">
        <v>37</v>
      </c>
      <c r="D866" t="s">
        <v>26</v>
      </c>
      <c r="E866" t="s">
        <v>290</v>
      </c>
      <c r="F866" s="3">
        <v>87</v>
      </c>
      <c r="G866" s="3">
        <v>450</v>
      </c>
      <c r="H866" t="s">
        <v>99</v>
      </c>
      <c r="I866" t="s">
        <v>98</v>
      </c>
      <c r="J866" t="s">
        <v>34</v>
      </c>
    </row>
    <row r="867" spans="1:10">
      <c r="A867">
        <f t="shared" si="13"/>
        <v>2010</v>
      </c>
      <c r="B867" s="13">
        <v>40482</v>
      </c>
      <c r="C867" t="s">
        <v>67</v>
      </c>
      <c r="D867" t="s">
        <v>19</v>
      </c>
      <c r="E867" t="s">
        <v>289</v>
      </c>
      <c r="F867" s="3">
        <v>45</v>
      </c>
      <c r="G867" s="3">
        <v>138</v>
      </c>
      <c r="H867" t="s">
        <v>50</v>
      </c>
      <c r="I867" t="s">
        <v>47</v>
      </c>
      <c r="J867" t="s">
        <v>38</v>
      </c>
    </row>
    <row r="868" spans="1:10">
      <c r="A868">
        <f t="shared" si="13"/>
        <v>2010</v>
      </c>
      <c r="B868" s="13">
        <v>40482</v>
      </c>
      <c r="C868" t="s">
        <v>67</v>
      </c>
      <c r="D868" t="s">
        <v>14</v>
      </c>
      <c r="E868" t="s">
        <v>288</v>
      </c>
      <c r="F868" s="3">
        <v>49.5</v>
      </c>
      <c r="G868" s="3">
        <v>250</v>
      </c>
      <c r="H868" t="s">
        <v>99</v>
      </c>
      <c r="I868" t="s">
        <v>98</v>
      </c>
      <c r="J868" t="s">
        <v>34</v>
      </c>
    </row>
    <row r="869" spans="1:10">
      <c r="A869">
        <f t="shared" si="13"/>
        <v>2010</v>
      </c>
      <c r="B869" s="13">
        <v>40512</v>
      </c>
      <c r="C869" t="s">
        <v>44</v>
      </c>
      <c r="D869" t="s">
        <v>17</v>
      </c>
      <c r="E869" t="s">
        <v>287</v>
      </c>
      <c r="F869" s="3">
        <v>83.5</v>
      </c>
      <c r="G869" s="3">
        <v>400</v>
      </c>
      <c r="H869" t="s">
        <v>286</v>
      </c>
      <c r="I869" t="s">
        <v>39</v>
      </c>
      <c r="J869" t="s">
        <v>34</v>
      </c>
    </row>
    <row r="870" spans="1:10">
      <c r="A870">
        <f t="shared" si="13"/>
        <v>2010</v>
      </c>
      <c r="B870" s="13">
        <v>40512</v>
      </c>
      <c r="C870" t="s">
        <v>37</v>
      </c>
      <c r="D870" t="s">
        <v>19</v>
      </c>
      <c r="E870" t="s">
        <v>285</v>
      </c>
      <c r="F870" s="3">
        <v>16.875</v>
      </c>
      <c r="G870" s="3">
        <v>522.19000244140625</v>
      </c>
      <c r="H870" t="s">
        <v>35</v>
      </c>
      <c r="I870" t="s">
        <v>35</v>
      </c>
      <c r="J870" t="s">
        <v>34</v>
      </c>
    </row>
    <row r="871" spans="1:10">
      <c r="A871">
        <f t="shared" si="13"/>
        <v>2010</v>
      </c>
      <c r="B871" s="13">
        <v>40512</v>
      </c>
      <c r="C871" t="s">
        <v>37</v>
      </c>
      <c r="D871" t="s">
        <v>18</v>
      </c>
      <c r="E871" t="s">
        <v>139</v>
      </c>
      <c r="F871" s="3">
        <v>59.666666666666664</v>
      </c>
      <c r="G871" s="3">
        <v>1689.1099853515625</v>
      </c>
      <c r="H871" t="s">
        <v>35</v>
      </c>
      <c r="I871" t="s">
        <v>35</v>
      </c>
      <c r="J871" t="s">
        <v>34</v>
      </c>
    </row>
    <row r="872" spans="1:10">
      <c r="A872">
        <f t="shared" si="13"/>
        <v>2010</v>
      </c>
      <c r="B872" s="13">
        <v>40512</v>
      </c>
      <c r="C872" t="s">
        <v>67</v>
      </c>
      <c r="D872" t="s">
        <v>19</v>
      </c>
      <c r="E872" t="s">
        <v>285</v>
      </c>
      <c r="F872" s="3">
        <v>1</v>
      </c>
      <c r="G872" s="3">
        <v>400</v>
      </c>
      <c r="H872" t="s">
        <v>35</v>
      </c>
      <c r="I872" t="s">
        <v>35</v>
      </c>
      <c r="J872" t="s">
        <v>34</v>
      </c>
    </row>
    <row r="873" spans="1:10">
      <c r="A873">
        <f t="shared" si="13"/>
        <v>2010</v>
      </c>
      <c r="B873" s="13">
        <v>40512</v>
      </c>
      <c r="C873" t="s">
        <v>67</v>
      </c>
      <c r="D873" t="s">
        <v>19</v>
      </c>
      <c r="E873" t="s">
        <v>284</v>
      </c>
      <c r="F873" s="3">
        <v>5.130000114440918</v>
      </c>
      <c r="G873" s="3">
        <v>556.21002197265625</v>
      </c>
      <c r="H873" t="s">
        <v>35</v>
      </c>
      <c r="I873" t="s">
        <v>35</v>
      </c>
      <c r="J873" t="s">
        <v>34</v>
      </c>
    </row>
    <row r="874" spans="1:10">
      <c r="A874">
        <f t="shared" si="13"/>
        <v>2010</v>
      </c>
      <c r="B874" s="13">
        <v>40512</v>
      </c>
      <c r="C874" t="s">
        <v>67</v>
      </c>
      <c r="D874" t="s">
        <v>19</v>
      </c>
      <c r="E874" t="s">
        <v>283</v>
      </c>
      <c r="F874" s="3">
        <v>60</v>
      </c>
      <c r="G874" s="3">
        <v>600</v>
      </c>
      <c r="H874" t="s">
        <v>35</v>
      </c>
      <c r="I874" t="s">
        <v>35</v>
      </c>
      <c r="J874" t="s">
        <v>34</v>
      </c>
    </row>
    <row r="875" spans="1:10">
      <c r="A875">
        <f t="shared" si="13"/>
        <v>2010</v>
      </c>
      <c r="B875" s="13">
        <v>40512</v>
      </c>
      <c r="C875" t="s">
        <v>67</v>
      </c>
      <c r="D875" t="s">
        <v>23</v>
      </c>
      <c r="E875" t="s">
        <v>282</v>
      </c>
      <c r="F875" s="3">
        <v>35</v>
      </c>
      <c r="G875" s="3">
        <v>450</v>
      </c>
      <c r="H875" t="s">
        <v>35</v>
      </c>
      <c r="I875" t="s">
        <v>35</v>
      </c>
      <c r="J875" t="s">
        <v>34</v>
      </c>
    </row>
    <row r="876" spans="1:10">
      <c r="A876">
        <f t="shared" si="13"/>
        <v>2010</v>
      </c>
      <c r="B876" s="13">
        <v>40512</v>
      </c>
      <c r="C876" t="s">
        <v>67</v>
      </c>
      <c r="D876" t="s">
        <v>23</v>
      </c>
      <c r="E876" t="s">
        <v>281</v>
      </c>
      <c r="F876" s="3">
        <v>4</v>
      </c>
      <c r="G876" s="3">
        <v>210.5</v>
      </c>
      <c r="H876" t="s">
        <v>35</v>
      </c>
      <c r="I876" t="s">
        <v>35</v>
      </c>
      <c r="J876" t="s">
        <v>34</v>
      </c>
    </row>
    <row r="877" spans="1:10">
      <c r="A877">
        <f t="shared" si="13"/>
        <v>2010</v>
      </c>
      <c r="B877" s="13">
        <v>40543</v>
      </c>
      <c r="C877" t="s">
        <v>44</v>
      </c>
      <c r="D877" t="s">
        <v>12</v>
      </c>
      <c r="E877" t="s">
        <v>279</v>
      </c>
      <c r="F877" s="3">
        <v>88.5</v>
      </c>
      <c r="G877" s="3">
        <v>260</v>
      </c>
      <c r="H877" t="s">
        <v>35</v>
      </c>
      <c r="I877" t="s">
        <v>35</v>
      </c>
      <c r="J877" t="s">
        <v>34</v>
      </c>
    </row>
    <row r="878" spans="1:10">
      <c r="A878">
        <f t="shared" si="13"/>
        <v>2010</v>
      </c>
      <c r="B878" s="13">
        <v>40543</v>
      </c>
      <c r="C878" t="s">
        <v>44</v>
      </c>
      <c r="D878" t="s">
        <v>13</v>
      </c>
      <c r="E878" t="s">
        <v>280</v>
      </c>
      <c r="F878" s="3">
        <v>83</v>
      </c>
      <c r="G878" s="3">
        <v>375</v>
      </c>
      <c r="H878" t="s">
        <v>35</v>
      </c>
      <c r="I878" t="s">
        <v>35</v>
      </c>
      <c r="J878" t="s">
        <v>34</v>
      </c>
    </row>
    <row r="879" spans="1:10">
      <c r="A879">
        <f t="shared" si="13"/>
        <v>2010</v>
      </c>
      <c r="B879" s="13">
        <v>40543</v>
      </c>
      <c r="C879" t="s">
        <v>37</v>
      </c>
      <c r="D879" t="s">
        <v>12</v>
      </c>
      <c r="E879" t="s">
        <v>279</v>
      </c>
      <c r="F879" s="3">
        <v>27.927801132202148</v>
      </c>
      <c r="G879" s="3">
        <v>12.840000152587891</v>
      </c>
      <c r="H879" t="s">
        <v>35</v>
      </c>
      <c r="I879" t="s">
        <v>35</v>
      </c>
      <c r="J879" t="s">
        <v>34</v>
      </c>
    </row>
    <row r="880" spans="1:10">
      <c r="A880">
        <f t="shared" si="13"/>
        <v>2010</v>
      </c>
      <c r="B880" s="13">
        <v>40543</v>
      </c>
      <c r="C880" t="s">
        <v>37</v>
      </c>
      <c r="D880" t="s">
        <v>25</v>
      </c>
      <c r="E880" t="s">
        <v>278</v>
      </c>
      <c r="F880" s="3">
        <v>64.563888549804688</v>
      </c>
      <c r="G880" s="3">
        <v>224</v>
      </c>
      <c r="H880" t="s">
        <v>50</v>
      </c>
      <c r="I880" t="s">
        <v>47</v>
      </c>
      <c r="J880" t="s">
        <v>38</v>
      </c>
    </row>
    <row r="881" spans="1:10">
      <c r="A881">
        <f t="shared" si="13"/>
        <v>2010</v>
      </c>
      <c r="B881" s="13">
        <v>40543</v>
      </c>
      <c r="C881" t="s">
        <v>37</v>
      </c>
      <c r="D881" t="s">
        <v>25</v>
      </c>
      <c r="E881" t="s">
        <v>277</v>
      </c>
      <c r="F881" s="3">
        <v>63.624452590942383</v>
      </c>
      <c r="G881" s="3">
        <v>998</v>
      </c>
      <c r="H881" t="s">
        <v>50</v>
      </c>
      <c r="I881" t="s">
        <v>47</v>
      </c>
      <c r="J881" t="s">
        <v>38</v>
      </c>
    </row>
    <row r="882" spans="1:10">
      <c r="A882">
        <f t="shared" si="13"/>
        <v>2010</v>
      </c>
      <c r="B882" s="13">
        <v>40543</v>
      </c>
      <c r="C882" t="s">
        <v>67</v>
      </c>
      <c r="D882" t="s">
        <v>19</v>
      </c>
      <c r="E882" t="s">
        <v>276</v>
      </c>
      <c r="F882" s="3">
        <v>56.419998168945313</v>
      </c>
      <c r="G882" s="3">
        <v>74.660003662109375</v>
      </c>
      <c r="H882" t="s">
        <v>253</v>
      </c>
      <c r="I882" t="s">
        <v>39</v>
      </c>
      <c r="J882" t="s">
        <v>34</v>
      </c>
    </row>
    <row r="883" spans="1:10">
      <c r="A883">
        <f t="shared" si="13"/>
        <v>2010</v>
      </c>
      <c r="B883" s="13">
        <v>40543</v>
      </c>
      <c r="C883" t="s">
        <v>67</v>
      </c>
      <c r="D883" t="s">
        <v>19</v>
      </c>
      <c r="E883" t="s">
        <v>275</v>
      </c>
      <c r="F883" s="3">
        <v>49.600000381469727</v>
      </c>
      <c r="G883" s="3">
        <v>440.6400146484375</v>
      </c>
      <c r="H883" t="s">
        <v>253</v>
      </c>
      <c r="I883" t="s">
        <v>39</v>
      </c>
      <c r="J883" t="s">
        <v>34</v>
      </c>
    </row>
    <row r="884" spans="1:10">
      <c r="A884">
        <f t="shared" si="13"/>
        <v>2010</v>
      </c>
      <c r="B884" s="13">
        <v>40543</v>
      </c>
      <c r="C884" t="s">
        <v>67</v>
      </c>
      <c r="D884" t="s">
        <v>19</v>
      </c>
      <c r="E884" t="s">
        <v>274</v>
      </c>
      <c r="F884" s="3">
        <v>50.169998168945313</v>
      </c>
      <c r="G884" s="3">
        <v>277.33999633789063</v>
      </c>
      <c r="H884" t="s">
        <v>253</v>
      </c>
      <c r="I884" t="s">
        <v>39</v>
      </c>
      <c r="J884" t="s">
        <v>34</v>
      </c>
    </row>
    <row r="885" spans="1:10">
      <c r="A885">
        <f t="shared" si="13"/>
        <v>2010</v>
      </c>
      <c r="B885" s="13">
        <v>40543</v>
      </c>
      <c r="C885" t="s">
        <v>67</v>
      </c>
      <c r="D885" t="s">
        <v>19</v>
      </c>
      <c r="E885" t="s">
        <v>273</v>
      </c>
      <c r="F885" s="3">
        <v>55.479999542236328</v>
      </c>
      <c r="G885" s="3">
        <v>508.47000122070313</v>
      </c>
      <c r="H885" t="s">
        <v>253</v>
      </c>
      <c r="I885" t="s">
        <v>39</v>
      </c>
      <c r="J885" t="s">
        <v>34</v>
      </c>
    </row>
    <row r="886" spans="1:10">
      <c r="A886">
        <f t="shared" si="13"/>
        <v>2011</v>
      </c>
      <c r="B886" s="13">
        <v>40574</v>
      </c>
      <c r="C886" t="s">
        <v>44</v>
      </c>
      <c r="D886" t="s">
        <v>13</v>
      </c>
      <c r="E886" t="s">
        <v>272</v>
      </c>
      <c r="F886" s="3">
        <v>67</v>
      </c>
      <c r="G886" s="3">
        <v>203</v>
      </c>
      <c r="H886" t="s">
        <v>271</v>
      </c>
      <c r="I886" t="s">
        <v>39</v>
      </c>
      <c r="J886" t="s">
        <v>38</v>
      </c>
    </row>
    <row r="887" spans="1:10">
      <c r="A887">
        <f t="shared" si="13"/>
        <v>2011</v>
      </c>
      <c r="B887" s="13">
        <v>40574</v>
      </c>
      <c r="C887" t="s">
        <v>67</v>
      </c>
      <c r="D887" t="s">
        <v>19</v>
      </c>
      <c r="E887" t="s">
        <v>270</v>
      </c>
      <c r="F887" s="3">
        <v>26.940000534057617</v>
      </c>
      <c r="G887" s="3">
        <v>42.689998626708984</v>
      </c>
      <c r="H887" t="s">
        <v>253</v>
      </c>
      <c r="I887" t="s">
        <v>39</v>
      </c>
      <c r="J887" t="s">
        <v>34</v>
      </c>
    </row>
    <row r="888" spans="1:10">
      <c r="A888">
        <f t="shared" si="13"/>
        <v>2011</v>
      </c>
      <c r="B888" s="13">
        <v>40574</v>
      </c>
      <c r="C888" t="s">
        <v>67</v>
      </c>
      <c r="D888" t="s">
        <v>19</v>
      </c>
      <c r="E888" t="s">
        <v>269</v>
      </c>
      <c r="F888" s="3">
        <v>8.5</v>
      </c>
      <c r="G888" s="3">
        <v>28.549999237060547</v>
      </c>
      <c r="H888" t="s">
        <v>253</v>
      </c>
      <c r="I888" t="s">
        <v>39</v>
      </c>
      <c r="J888" t="s">
        <v>34</v>
      </c>
    </row>
    <row r="889" spans="1:10">
      <c r="A889">
        <f t="shared" si="13"/>
        <v>2011</v>
      </c>
      <c r="B889" s="13">
        <v>40574</v>
      </c>
      <c r="C889" t="s">
        <v>67</v>
      </c>
      <c r="D889" t="s">
        <v>19</v>
      </c>
      <c r="E889" t="s">
        <v>268</v>
      </c>
      <c r="F889" s="3">
        <v>10.449999809265137</v>
      </c>
      <c r="G889" s="3">
        <v>136.02999877929688</v>
      </c>
      <c r="H889" t="s">
        <v>83</v>
      </c>
      <c r="I889" t="s">
        <v>39</v>
      </c>
      <c r="J889" t="s">
        <v>34</v>
      </c>
    </row>
    <row r="890" spans="1:10">
      <c r="A890">
        <f t="shared" si="13"/>
        <v>2011</v>
      </c>
      <c r="B890" s="13">
        <v>40574</v>
      </c>
      <c r="C890" t="s">
        <v>67</v>
      </c>
      <c r="D890" t="s">
        <v>19</v>
      </c>
      <c r="E890" t="s">
        <v>267</v>
      </c>
      <c r="F890" s="3">
        <v>30.729999542236328</v>
      </c>
      <c r="G890" s="3">
        <v>1453.0399780273438</v>
      </c>
      <c r="H890" t="s">
        <v>253</v>
      </c>
      <c r="I890" t="s">
        <v>39</v>
      </c>
      <c r="J890" t="s">
        <v>34</v>
      </c>
    </row>
    <row r="891" spans="1:10">
      <c r="A891">
        <f t="shared" si="13"/>
        <v>2011</v>
      </c>
      <c r="B891" s="13">
        <v>40574</v>
      </c>
      <c r="C891" t="s">
        <v>67</v>
      </c>
      <c r="D891" t="s">
        <v>19</v>
      </c>
      <c r="E891" t="s">
        <v>266</v>
      </c>
      <c r="F891" s="3">
        <v>9.1400003433227539</v>
      </c>
      <c r="G891" s="3">
        <v>59.889999389648438</v>
      </c>
      <c r="H891" t="s">
        <v>83</v>
      </c>
      <c r="I891" t="s">
        <v>39</v>
      </c>
      <c r="J891" t="s">
        <v>34</v>
      </c>
    </row>
    <row r="892" spans="1:10">
      <c r="A892">
        <f t="shared" si="13"/>
        <v>2011</v>
      </c>
      <c r="B892" s="13">
        <v>40574</v>
      </c>
      <c r="C892" t="s">
        <v>67</v>
      </c>
      <c r="D892" t="s">
        <v>19</v>
      </c>
      <c r="E892" t="s">
        <v>266</v>
      </c>
      <c r="F892" s="3">
        <v>23.62749981880188</v>
      </c>
      <c r="G892" s="3">
        <v>2536.8899993896484</v>
      </c>
      <c r="H892" t="s">
        <v>253</v>
      </c>
      <c r="I892" t="s">
        <v>39</v>
      </c>
      <c r="J892" t="s">
        <v>34</v>
      </c>
    </row>
    <row r="893" spans="1:10">
      <c r="A893">
        <f t="shared" si="13"/>
        <v>2011</v>
      </c>
      <c r="B893" s="13">
        <v>40602</v>
      </c>
      <c r="C893" t="s">
        <v>44</v>
      </c>
      <c r="D893" t="s">
        <v>20</v>
      </c>
      <c r="F893" s="3">
        <v>47.442035675048828</v>
      </c>
      <c r="G893" s="3">
        <v>236</v>
      </c>
      <c r="H893" t="s">
        <v>35</v>
      </c>
      <c r="I893" t="s">
        <v>35</v>
      </c>
      <c r="J893" t="s">
        <v>34</v>
      </c>
    </row>
    <row r="894" spans="1:10">
      <c r="A894">
        <f t="shared" si="13"/>
        <v>2011</v>
      </c>
      <c r="B894" s="13">
        <v>40633</v>
      </c>
      <c r="C894" t="s">
        <v>37</v>
      </c>
      <c r="D894" t="s">
        <v>24</v>
      </c>
      <c r="E894" t="s">
        <v>265</v>
      </c>
      <c r="F894" s="3">
        <v>22</v>
      </c>
      <c r="G894" s="3">
        <v>150</v>
      </c>
      <c r="H894" t="s">
        <v>35</v>
      </c>
      <c r="I894" t="s">
        <v>35</v>
      </c>
      <c r="J894" t="s">
        <v>34</v>
      </c>
    </row>
    <row r="895" spans="1:10">
      <c r="A895">
        <f t="shared" si="13"/>
        <v>2011</v>
      </c>
      <c r="B895" s="13">
        <v>40633</v>
      </c>
      <c r="C895" t="s">
        <v>37</v>
      </c>
      <c r="D895" t="s">
        <v>22</v>
      </c>
      <c r="E895" t="s">
        <v>264</v>
      </c>
      <c r="F895" s="3">
        <v>23</v>
      </c>
      <c r="G895" s="3">
        <v>140.19000244140625</v>
      </c>
      <c r="H895" t="s">
        <v>35</v>
      </c>
      <c r="I895" t="s">
        <v>35</v>
      </c>
      <c r="J895" t="s">
        <v>34</v>
      </c>
    </row>
    <row r="896" spans="1:10">
      <c r="A896">
        <f t="shared" si="13"/>
        <v>2011</v>
      </c>
      <c r="B896" s="13">
        <v>40633</v>
      </c>
      <c r="C896" t="s">
        <v>67</v>
      </c>
      <c r="D896" t="s">
        <v>9</v>
      </c>
      <c r="E896" t="s">
        <v>263</v>
      </c>
      <c r="F896" s="3">
        <v>25</v>
      </c>
      <c r="G896" s="3">
        <v>172.69999694824219</v>
      </c>
      <c r="H896" t="s">
        <v>35</v>
      </c>
      <c r="I896" t="s">
        <v>35</v>
      </c>
      <c r="J896" t="s">
        <v>34</v>
      </c>
    </row>
    <row r="897" spans="1:10">
      <c r="A897">
        <f t="shared" si="13"/>
        <v>2011</v>
      </c>
      <c r="B897" s="13">
        <v>40633</v>
      </c>
      <c r="C897" t="s">
        <v>67</v>
      </c>
      <c r="D897" t="s">
        <v>19</v>
      </c>
      <c r="E897" t="s">
        <v>262</v>
      </c>
      <c r="F897" s="3">
        <v>18.180000305175781</v>
      </c>
      <c r="G897" s="3">
        <v>234.19999313354492</v>
      </c>
      <c r="H897" t="s">
        <v>253</v>
      </c>
      <c r="I897" t="s">
        <v>39</v>
      </c>
      <c r="J897" t="s">
        <v>34</v>
      </c>
    </row>
    <row r="898" spans="1:10">
      <c r="A898">
        <f t="shared" si="13"/>
        <v>2011</v>
      </c>
      <c r="B898" s="13">
        <v>40694</v>
      </c>
      <c r="C898" t="s">
        <v>37</v>
      </c>
      <c r="D898" t="s">
        <v>24</v>
      </c>
      <c r="E898" t="s">
        <v>261</v>
      </c>
      <c r="F898" s="3">
        <v>15.5</v>
      </c>
      <c r="G898" s="3">
        <v>191</v>
      </c>
      <c r="H898" t="s">
        <v>35</v>
      </c>
      <c r="I898" t="s">
        <v>35</v>
      </c>
      <c r="J898" t="s">
        <v>34</v>
      </c>
    </row>
    <row r="899" spans="1:10">
      <c r="A899">
        <f t="shared" ref="A899:A962" si="14">YEAR(B899)</f>
        <v>2011</v>
      </c>
      <c r="B899" s="13">
        <v>40724</v>
      </c>
      <c r="C899" t="s">
        <v>44</v>
      </c>
      <c r="D899" t="s">
        <v>22</v>
      </c>
      <c r="E899" t="s">
        <v>260</v>
      </c>
      <c r="F899" s="3">
        <v>99.5</v>
      </c>
      <c r="G899" s="3">
        <v>200</v>
      </c>
      <c r="H899" t="s">
        <v>35</v>
      </c>
      <c r="I899" t="s">
        <v>35</v>
      </c>
      <c r="J899" t="s">
        <v>34</v>
      </c>
    </row>
    <row r="900" spans="1:10">
      <c r="A900">
        <f t="shared" si="14"/>
        <v>2011</v>
      </c>
      <c r="B900" s="13">
        <v>40724</v>
      </c>
      <c r="C900" t="s">
        <v>67</v>
      </c>
      <c r="D900" t="s">
        <v>22</v>
      </c>
      <c r="E900" t="s">
        <v>260</v>
      </c>
      <c r="F900" s="3">
        <v>71</v>
      </c>
      <c r="G900" s="3">
        <v>175</v>
      </c>
      <c r="H900" t="s">
        <v>35</v>
      </c>
      <c r="I900" t="s">
        <v>35</v>
      </c>
      <c r="J900" t="s">
        <v>34</v>
      </c>
    </row>
    <row r="901" spans="1:10">
      <c r="A901">
        <f t="shared" si="14"/>
        <v>2011</v>
      </c>
      <c r="B901" s="13">
        <v>40755</v>
      </c>
      <c r="C901" t="s">
        <v>44</v>
      </c>
      <c r="D901" t="s">
        <v>26</v>
      </c>
      <c r="E901" t="s">
        <v>259</v>
      </c>
      <c r="F901" s="3">
        <v>75.416666666666671</v>
      </c>
      <c r="G901" s="3">
        <v>2050</v>
      </c>
      <c r="H901" t="s">
        <v>99</v>
      </c>
      <c r="I901" t="s">
        <v>98</v>
      </c>
      <c r="J901" t="s">
        <v>34</v>
      </c>
    </row>
    <row r="902" spans="1:10">
      <c r="A902">
        <f t="shared" si="14"/>
        <v>2011</v>
      </c>
      <c r="B902" s="13">
        <v>40755</v>
      </c>
      <c r="C902" t="s">
        <v>44</v>
      </c>
      <c r="D902" t="s">
        <v>26</v>
      </c>
      <c r="E902" t="s">
        <v>258</v>
      </c>
      <c r="F902" s="3">
        <v>101.25</v>
      </c>
      <c r="G902" s="3">
        <v>525</v>
      </c>
      <c r="H902" t="s">
        <v>99</v>
      </c>
      <c r="I902" t="s">
        <v>98</v>
      </c>
      <c r="J902" t="s">
        <v>34</v>
      </c>
    </row>
    <row r="903" spans="1:10">
      <c r="A903">
        <f t="shared" si="14"/>
        <v>2011</v>
      </c>
      <c r="B903" s="13">
        <v>40755</v>
      </c>
      <c r="C903" t="s">
        <v>44</v>
      </c>
      <c r="D903" t="s">
        <v>14</v>
      </c>
      <c r="E903" t="s">
        <v>257</v>
      </c>
      <c r="F903" s="3">
        <v>56.5</v>
      </c>
      <c r="G903" s="3">
        <v>150</v>
      </c>
      <c r="H903" t="s">
        <v>255</v>
      </c>
      <c r="I903" t="s">
        <v>39</v>
      </c>
      <c r="J903" t="s">
        <v>34</v>
      </c>
    </row>
    <row r="904" spans="1:10">
      <c r="A904">
        <f t="shared" si="14"/>
        <v>2011</v>
      </c>
      <c r="B904" s="13">
        <v>40755</v>
      </c>
      <c r="C904" t="s">
        <v>44</v>
      </c>
      <c r="D904" t="s">
        <v>14</v>
      </c>
      <c r="E904" t="s">
        <v>256</v>
      </c>
      <c r="F904" s="3">
        <v>52.75</v>
      </c>
      <c r="G904" s="3">
        <v>381.32998657226563</v>
      </c>
      <c r="H904" t="s">
        <v>255</v>
      </c>
      <c r="I904" t="s">
        <v>39</v>
      </c>
      <c r="J904" t="s">
        <v>34</v>
      </c>
    </row>
    <row r="905" spans="1:10">
      <c r="A905">
        <f t="shared" si="14"/>
        <v>2011</v>
      </c>
      <c r="B905" s="13">
        <v>40755</v>
      </c>
      <c r="C905" t="s">
        <v>67</v>
      </c>
      <c r="D905" t="s">
        <v>19</v>
      </c>
      <c r="E905" t="s">
        <v>254</v>
      </c>
      <c r="F905" s="3">
        <v>22.5</v>
      </c>
      <c r="G905" s="3">
        <v>384.16000366210938</v>
      </c>
      <c r="H905" t="s">
        <v>253</v>
      </c>
      <c r="I905" t="s">
        <v>39</v>
      </c>
      <c r="J905" t="s">
        <v>34</v>
      </c>
    </row>
    <row r="906" spans="1:10">
      <c r="A906">
        <f t="shared" si="14"/>
        <v>2011</v>
      </c>
      <c r="B906" s="13">
        <v>40816</v>
      </c>
      <c r="C906" t="s">
        <v>44</v>
      </c>
      <c r="D906" t="s">
        <v>25</v>
      </c>
      <c r="E906" t="s">
        <v>252</v>
      </c>
      <c r="F906" s="3">
        <v>41</v>
      </c>
      <c r="G906" s="3">
        <v>2576</v>
      </c>
      <c r="H906" t="s">
        <v>35</v>
      </c>
      <c r="I906" t="s">
        <v>35</v>
      </c>
      <c r="J906" t="s">
        <v>34</v>
      </c>
    </row>
    <row r="907" spans="1:10">
      <c r="A907">
        <f t="shared" si="14"/>
        <v>2011</v>
      </c>
      <c r="B907" s="13">
        <v>40816</v>
      </c>
      <c r="C907" t="s">
        <v>67</v>
      </c>
      <c r="D907" t="s">
        <v>25</v>
      </c>
      <c r="E907" t="s">
        <v>252</v>
      </c>
      <c r="F907" s="3">
        <v>0.5</v>
      </c>
      <c r="G907" s="3">
        <v>200</v>
      </c>
      <c r="H907" t="s">
        <v>35</v>
      </c>
      <c r="I907" t="s">
        <v>35</v>
      </c>
      <c r="J907" t="s">
        <v>34</v>
      </c>
    </row>
    <row r="908" spans="1:10">
      <c r="A908">
        <f t="shared" si="14"/>
        <v>2011</v>
      </c>
      <c r="B908" s="13">
        <v>40847</v>
      </c>
      <c r="C908" t="s">
        <v>44</v>
      </c>
      <c r="D908" t="s">
        <v>24</v>
      </c>
      <c r="E908" t="s">
        <v>251</v>
      </c>
      <c r="F908" s="3">
        <v>47.5</v>
      </c>
      <c r="G908" s="3">
        <v>130</v>
      </c>
      <c r="H908" t="s">
        <v>35</v>
      </c>
      <c r="I908" t="s">
        <v>35</v>
      </c>
      <c r="J908" t="s">
        <v>34</v>
      </c>
    </row>
    <row r="909" spans="1:10">
      <c r="A909">
        <f t="shared" si="14"/>
        <v>2011</v>
      </c>
      <c r="B909" s="13">
        <v>40847</v>
      </c>
      <c r="C909" t="s">
        <v>37</v>
      </c>
      <c r="D909" t="s">
        <v>19</v>
      </c>
      <c r="E909" t="s">
        <v>250</v>
      </c>
      <c r="F909" s="3">
        <v>33.929088592529297</v>
      </c>
      <c r="G909" s="3">
        <v>325</v>
      </c>
      <c r="H909" t="s">
        <v>35</v>
      </c>
      <c r="I909" t="s">
        <v>35</v>
      </c>
      <c r="J909" t="s">
        <v>34</v>
      </c>
    </row>
    <row r="910" spans="1:10">
      <c r="A910">
        <f t="shared" si="14"/>
        <v>2011</v>
      </c>
      <c r="B910" s="13">
        <v>40847</v>
      </c>
      <c r="C910" t="s">
        <v>37</v>
      </c>
      <c r="D910" t="s">
        <v>24</v>
      </c>
      <c r="E910" t="s">
        <v>249</v>
      </c>
      <c r="F910" s="3">
        <v>8.9791669845581055</v>
      </c>
      <c r="G910" s="3">
        <v>8</v>
      </c>
      <c r="H910" t="s">
        <v>35</v>
      </c>
      <c r="I910" t="s">
        <v>35</v>
      </c>
      <c r="J910" t="s">
        <v>34</v>
      </c>
    </row>
    <row r="911" spans="1:10">
      <c r="A911">
        <f t="shared" si="14"/>
        <v>2011</v>
      </c>
      <c r="B911" s="13">
        <v>40877</v>
      </c>
      <c r="C911" t="s">
        <v>44</v>
      </c>
      <c r="D911" t="s">
        <v>13</v>
      </c>
      <c r="E911" t="s">
        <v>248</v>
      </c>
      <c r="F911" s="3">
        <v>75</v>
      </c>
      <c r="G911" s="3">
        <v>200</v>
      </c>
      <c r="H911" t="s">
        <v>35</v>
      </c>
      <c r="I911" t="s">
        <v>35</v>
      </c>
      <c r="J911" t="s">
        <v>34</v>
      </c>
    </row>
    <row r="912" spans="1:10">
      <c r="A912">
        <f t="shared" si="14"/>
        <v>2011</v>
      </c>
      <c r="B912" s="13">
        <v>40877</v>
      </c>
      <c r="C912" t="s">
        <v>37</v>
      </c>
      <c r="D912" t="s">
        <v>19</v>
      </c>
      <c r="E912" t="s">
        <v>247</v>
      </c>
      <c r="F912" s="3">
        <v>20.25</v>
      </c>
      <c r="G912" s="3">
        <v>400</v>
      </c>
      <c r="H912" t="s">
        <v>35</v>
      </c>
      <c r="I912" t="s">
        <v>35</v>
      </c>
      <c r="J912" t="s">
        <v>34</v>
      </c>
    </row>
    <row r="913" spans="1:10">
      <c r="A913">
        <f t="shared" si="14"/>
        <v>2011</v>
      </c>
      <c r="B913" s="13">
        <v>40877</v>
      </c>
      <c r="C913" t="s">
        <v>37</v>
      </c>
      <c r="D913" t="s">
        <v>19</v>
      </c>
      <c r="E913" t="s">
        <v>246</v>
      </c>
      <c r="F913" s="3">
        <v>0.58923780918121338</v>
      </c>
      <c r="G913" s="3">
        <v>52</v>
      </c>
      <c r="H913" t="s">
        <v>35</v>
      </c>
      <c r="I913" t="s">
        <v>35</v>
      </c>
      <c r="J913" t="s">
        <v>34</v>
      </c>
    </row>
    <row r="914" spans="1:10">
      <c r="A914">
        <f t="shared" si="14"/>
        <v>2011</v>
      </c>
      <c r="B914" s="13">
        <v>40877</v>
      </c>
      <c r="C914" t="s">
        <v>37</v>
      </c>
      <c r="D914" t="s">
        <v>13</v>
      </c>
      <c r="E914" t="s">
        <v>177</v>
      </c>
      <c r="F914" s="3">
        <v>56.5</v>
      </c>
      <c r="G914" s="3">
        <v>200</v>
      </c>
      <c r="H914" t="s">
        <v>35</v>
      </c>
      <c r="I914" t="s">
        <v>35</v>
      </c>
      <c r="J914" t="s">
        <v>34</v>
      </c>
    </row>
    <row r="915" spans="1:10">
      <c r="A915">
        <f t="shared" si="14"/>
        <v>2011</v>
      </c>
      <c r="B915" s="13">
        <v>40877</v>
      </c>
      <c r="C915" t="s">
        <v>37</v>
      </c>
      <c r="D915" t="s">
        <v>23</v>
      </c>
      <c r="E915" t="s">
        <v>245</v>
      </c>
      <c r="F915" s="3">
        <v>10</v>
      </c>
      <c r="G915" s="3">
        <v>1300</v>
      </c>
      <c r="H915" t="s">
        <v>244</v>
      </c>
      <c r="I915" t="s">
        <v>39</v>
      </c>
      <c r="J915" t="s">
        <v>34</v>
      </c>
    </row>
    <row r="916" spans="1:10">
      <c r="A916">
        <f t="shared" si="14"/>
        <v>2011</v>
      </c>
      <c r="B916" s="13">
        <v>40877</v>
      </c>
      <c r="C916" t="s">
        <v>37</v>
      </c>
      <c r="D916" t="s">
        <v>15</v>
      </c>
      <c r="E916" t="s">
        <v>243</v>
      </c>
      <c r="F916" s="3">
        <v>48.180000305175781</v>
      </c>
      <c r="G916" s="3">
        <v>197.09999942779541</v>
      </c>
      <c r="H916" t="s">
        <v>35</v>
      </c>
      <c r="I916" t="s">
        <v>35</v>
      </c>
      <c r="J916" t="s">
        <v>34</v>
      </c>
    </row>
    <row r="917" spans="1:10">
      <c r="A917">
        <f t="shared" si="14"/>
        <v>2011</v>
      </c>
      <c r="B917" s="13">
        <v>40877</v>
      </c>
      <c r="C917" t="s">
        <v>37</v>
      </c>
      <c r="D917" t="s">
        <v>17</v>
      </c>
      <c r="E917" t="s">
        <v>242</v>
      </c>
      <c r="F917" s="3">
        <v>19.194304784138996</v>
      </c>
      <c r="G917" s="3">
        <v>153.51250028610229</v>
      </c>
      <c r="H917" t="s">
        <v>35</v>
      </c>
      <c r="I917" t="s">
        <v>35</v>
      </c>
      <c r="J917" t="s">
        <v>34</v>
      </c>
    </row>
    <row r="918" spans="1:10">
      <c r="A918">
        <f t="shared" si="14"/>
        <v>2011</v>
      </c>
      <c r="B918" s="13">
        <v>40877</v>
      </c>
      <c r="C918" t="s">
        <v>37</v>
      </c>
      <c r="D918" t="s">
        <v>17</v>
      </c>
      <c r="E918" t="s">
        <v>241</v>
      </c>
      <c r="F918" s="3">
        <v>92.156410217285156</v>
      </c>
      <c r="G918" s="3">
        <v>1656</v>
      </c>
      <c r="H918" t="s">
        <v>35</v>
      </c>
      <c r="I918" t="s">
        <v>35</v>
      </c>
      <c r="J918" t="s">
        <v>34</v>
      </c>
    </row>
    <row r="919" spans="1:10">
      <c r="A919">
        <f t="shared" si="14"/>
        <v>2011</v>
      </c>
      <c r="B919" s="13">
        <v>40877</v>
      </c>
      <c r="C919" t="s">
        <v>37</v>
      </c>
      <c r="D919" t="s">
        <v>17</v>
      </c>
      <c r="E919" t="s">
        <v>240</v>
      </c>
      <c r="F919" s="3">
        <v>1.75</v>
      </c>
      <c r="G919" s="3">
        <v>300</v>
      </c>
      <c r="H919" t="s">
        <v>35</v>
      </c>
      <c r="I919" t="s">
        <v>35</v>
      </c>
      <c r="J919" t="s">
        <v>34</v>
      </c>
    </row>
    <row r="920" spans="1:10">
      <c r="A920">
        <f t="shared" si="14"/>
        <v>2011</v>
      </c>
      <c r="B920" s="13">
        <v>40877</v>
      </c>
      <c r="C920" t="s">
        <v>37</v>
      </c>
      <c r="D920" t="s">
        <v>18</v>
      </c>
      <c r="E920" t="s">
        <v>239</v>
      </c>
      <c r="F920" s="3">
        <v>69.300914764404297</v>
      </c>
      <c r="G920" s="3">
        <v>2785.2440185546875</v>
      </c>
      <c r="H920" t="s">
        <v>35</v>
      </c>
      <c r="I920" t="s">
        <v>35</v>
      </c>
      <c r="J920" t="s">
        <v>34</v>
      </c>
    </row>
    <row r="921" spans="1:10">
      <c r="A921">
        <f t="shared" si="14"/>
        <v>2011</v>
      </c>
      <c r="B921" s="13">
        <v>40877</v>
      </c>
      <c r="C921" t="s">
        <v>37</v>
      </c>
      <c r="D921" t="s">
        <v>18</v>
      </c>
      <c r="E921" t="s">
        <v>238</v>
      </c>
      <c r="F921" s="3">
        <v>64.659025192260742</v>
      </c>
      <c r="G921" s="3">
        <v>350</v>
      </c>
      <c r="H921" t="s">
        <v>35</v>
      </c>
      <c r="I921" t="s">
        <v>35</v>
      </c>
      <c r="J921" t="s">
        <v>34</v>
      </c>
    </row>
    <row r="922" spans="1:10">
      <c r="A922">
        <f t="shared" si="14"/>
        <v>2011</v>
      </c>
      <c r="B922" s="13">
        <v>40877</v>
      </c>
      <c r="C922" t="s">
        <v>37</v>
      </c>
      <c r="D922" t="s">
        <v>18</v>
      </c>
      <c r="E922" t="s">
        <v>237</v>
      </c>
      <c r="F922" s="3">
        <v>22.75</v>
      </c>
      <c r="G922" s="3">
        <v>200</v>
      </c>
      <c r="H922" t="s">
        <v>35</v>
      </c>
      <c r="I922" t="s">
        <v>35</v>
      </c>
      <c r="J922" t="s">
        <v>34</v>
      </c>
    </row>
    <row r="923" spans="1:10">
      <c r="A923">
        <f t="shared" si="14"/>
        <v>2011</v>
      </c>
      <c r="B923" s="13">
        <v>40877</v>
      </c>
      <c r="C923" t="s">
        <v>37</v>
      </c>
      <c r="D923" t="s">
        <v>18</v>
      </c>
      <c r="E923" t="s">
        <v>236</v>
      </c>
      <c r="F923" s="3">
        <v>60.565643310546875</v>
      </c>
      <c r="G923" s="3">
        <v>550</v>
      </c>
      <c r="H923" t="s">
        <v>35</v>
      </c>
      <c r="I923" t="s">
        <v>35</v>
      </c>
      <c r="J923" t="s">
        <v>34</v>
      </c>
    </row>
    <row r="924" spans="1:10">
      <c r="A924">
        <f t="shared" si="14"/>
        <v>2011</v>
      </c>
      <c r="B924" s="13">
        <v>40908</v>
      </c>
      <c r="C924" t="s">
        <v>44</v>
      </c>
      <c r="D924" t="s">
        <v>20</v>
      </c>
      <c r="E924" t="s">
        <v>235</v>
      </c>
      <c r="F924" s="3">
        <v>47.5</v>
      </c>
      <c r="G924" s="3">
        <v>237</v>
      </c>
      <c r="H924" t="s">
        <v>35</v>
      </c>
      <c r="I924" t="s">
        <v>35</v>
      </c>
      <c r="J924" t="s">
        <v>34</v>
      </c>
    </row>
    <row r="925" spans="1:10">
      <c r="A925">
        <f t="shared" si="14"/>
        <v>2011</v>
      </c>
      <c r="B925" s="13">
        <v>40908</v>
      </c>
      <c r="C925" t="s">
        <v>44</v>
      </c>
      <c r="D925" t="s">
        <v>26</v>
      </c>
      <c r="E925" t="s">
        <v>234</v>
      </c>
      <c r="F925" s="3">
        <v>90</v>
      </c>
      <c r="G925" s="3">
        <v>297</v>
      </c>
      <c r="H925" t="s">
        <v>35</v>
      </c>
      <c r="I925" t="s">
        <v>35</v>
      </c>
      <c r="J925" t="s">
        <v>34</v>
      </c>
    </row>
    <row r="926" spans="1:10">
      <c r="A926">
        <f t="shared" si="14"/>
        <v>2011</v>
      </c>
      <c r="B926" s="13">
        <v>40908</v>
      </c>
      <c r="C926" t="s">
        <v>44</v>
      </c>
      <c r="D926" t="s">
        <v>18</v>
      </c>
      <c r="E926" t="s">
        <v>233</v>
      </c>
      <c r="F926" s="3">
        <v>36.251581192016602</v>
      </c>
      <c r="G926" s="3">
        <v>448.97354125976563</v>
      </c>
      <c r="H926" t="s">
        <v>35</v>
      </c>
      <c r="I926" t="s">
        <v>35</v>
      </c>
      <c r="J926" t="s">
        <v>34</v>
      </c>
    </row>
    <row r="927" spans="1:10">
      <c r="A927">
        <f t="shared" si="14"/>
        <v>2011</v>
      </c>
      <c r="B927" s="13">
        <v>40908</v>
      </c>
      <c r="C927" t="s">
        <v>37</v>
      </c>
      <c r="D927" t="s">
        <v>26</v>
      </c>
      <c r="E927" t="s">
        <v>232</v>
      </c>
      <c r="F927" s="3">
        <v>40.258274078369141</v>
      </c>
      <c r="G927" s="3">
        <v>225</v>
      </c>
      <c r="H927" t="s">
        <v>35</v>
      </c>
      <c r="I927" t="s">
        <v>35</v>
      </c>
      <c r="J927" t="s">
        <v>34</v>
      </c>
    </row>
    <row r="928" spans="1:10">
      <c r="A928">
        <f t="shared" si="14"/>
        <v>2011</v>
      </c>
      <c r="B928" s="13">
        <v>40908</v>
      </c>
      <c r="C928" t="s">
        <v>37</v>
      </c>
      <c r="D928" t="s">
        <v>26</v>
      </c>
      <c r="E928" t="s">
        <v>231</v>
      </c>
      <c r="F928" s="3">
        <v>78.613998413085938</v>
      </c>
      <c r="G928" s="3">
        <v>150</v>
      </c>
      <c r="H928" t="s">
        <v>35</v>
      </c>
      <c r="I928" t="s">
        <v>35</v>
      </c>
      <c r="J928" t="s">
        <v>34</v>
      </c>
    </row>
    <row r="929" spans="1:10">
      <c r="A929">
        <f t="shared" si="14"/>
        <v>2011</v>
      </c>
      <c r="B929" s="13">
        <v>40908</v>
      </c>
      <c r="C929" t="s">
        <v>37</v>
      </c>
      <c r="D929" t="s">
        <v>26</v>
      </c>
      <c r="E929" t="s">
        <v>178</v>
      </c>
      <c r="F929" s="3">
        <v>68</v>
      </c>
      <c r="G929" s="3">
        <v>198</v>
      </c>
      <c r="H929" t="s">
        <v>35</v>
      </c>
      <c r="I929" t="s">
        <v>35</v>
      </c>
      <c r="J929" t="s">
        <v>34</v>
      </c>
    </row>
    <row r="930" spans="1:10">
      <c r="A930">
        <f t="shared" si="14"/>
        <v>2011</v>
      </c>
      <c r="B930" s="13">
        <v>40908</v>
      </c>
      <c r="C930" t="s">
        <v>37</v>
      </c>
      <c r="D930" t="s">
        <v>25</v>
      </c>
      <c r="E930" t="s">
        <v>230</v>
      </c>
      <c r="F930" s="3">
        <v>35</v>
      </c>
      <c r="G930" s="3">
        <v>1000</v>
      </c>
      <c r="H930" t="s">
        <v>229</v>
      </c>
      <c r="I930" t="s">
        <v>62</v>
      </c>
      <c r="J930" t="s">
        <v>38</v>
      </c>
    </row>
    <row r="931" spans="1:10">
      <c r="A931">
        <f t="shared" si="14"/>
        <v>2011</v>
      </c>
      <c r="B931" s="13">
        <v>40908</v>
      </c>
      <c r="C931" t="s">
        <v>37</v>
      </c>
      <c r="D931" t="s">
        <v>15</v>
      </c>
      <c r="E931" t="s">
        <v>228</v>
      </c>
      <c r="F931" s="3">
        <v>27.653909683227539</v>
      </c>
      <c r="G931" s="3">
        <v>283.33098983764648</v>
      </c>
      <c r="H931" t="s">
        <v>35</v>
      </c>
      <c r="I931" t="s">
        <v>35</v>
      </c>
      <c r="J931" t="s">
        <v>34</v>
      </c>
    </row>
    <row r="932" spans="1:10">
      <c r="A932">
        <f t="shared" si="14"/>
        <v>2011</v>
      </c>
      <c r="B932" s="13">
        <v>40908</v>
      </c>
      <c r="C932" t="s">
        <v>67</v>
      </c>
      <c r="D932" t="s">
        <v>19</v>
      </c>
      <c r="E932" t="s">
        <v>227</v>
      </c>
      <c r="F932" s="3">
        <v>82.349998474121094</v>
      </c>
      <c r="G932" s="3">
        <v>67.617622375488281</v>
      </c>
      <c r="H932" t="s">
        <v>83</v>
      </c>
      <c r="I932" t="s">
        <v>39</v>
      </c>
      <c r="J932" t="s">
        <v>34</v>
      </c>
    </row>
    <row r="933" spans="1:10">
      <c r="A933">
        <f t="shared" si="14"/>
        <v>2011</v>
      </c>
      <c r="B933" s="13">
        <v>40908</v>
      </c>
      <c r="C933" t="s">
        <v>67</v>
      </c>
      <c r="D933" t="s">
        <v>19</v>
      </c>
      <c r="E933" t="s">
        <v>226</v>
      </c>
      <c r="F933" s="3">
        <v>82.349998474121094</v>
      </c>
      <c r="G933" s="3">
        <v>232.01820373535156</v>
      </c>
      <c r="H933" t="s">
        <v>83</v>
      </c>
      <c r="I933" t="s">
        <v>39</v>
      </c>
      <c r="J933" t="s">
        <v>34</v>
      </c>
    </row>
    <row r="934" spans="1:10">
      <c r="A934">
        <f t="shared" si="14"/>
        <v>2011</v>
      </c>
      <c r="B934" s="13">
        <v>40908</v>
      </c>
      <c r="C934" t="s">
        <v>67</v>
      </c>
      <c r="D934" t="s">
        <v>19</v>
      </c>
      <c r="E934" t="s">
        <v>225</v>
      </c>
      <c r="F934" s="3">
        <v>82.349998474121094</v>
      </c>
      <c r="G934" s="3">
        <v>835.96591186523438</v>
      </c>
      <c r="H934" t="s">
        <v>83</v>
      </c>
      <c r="I934" t="s">
        <v>39</v>
      </c>
      <c r="J934" t="s">
        <v>34</v>
      </c>
    </row>
    <row r="935" spans="1:10">
      <c r="A935">
        <f t="shared" si="14"/>
        <v>2012</v>
      </c>
      <c r="B935" s="13">
        <v>40939</v>
      </c>
      <c r="C935" t="s">
        <v>44</v>
      </c>
      <c r="D935" t="s">
        <v>19</v>
      </c>
      <c r="E935" t="s">
        <v>224</v>
      </c>
      <c r="F935" s="3">
        <v>18.75</v>
      </c>
      <c r="G935" s="3">
        <v>2082</v>
      </c>
      <c r="H935" t="s">
        <v>148</v>
      </c>
      <c r="I935" t="s">
        <v>147</v>
      </c>
      <c r="J935" t="s">
        <v>38</v>
      </c>
    </row>
    <row r="936" spans="1:10">
      <c r="A936">
        <f t="shared" si="14"/>
        <v>2012</v>
      </c>
      <c r="B936" s="13">
        <v>40939</v>
      </c>
      <c r="C936" t="s">
        <v>44</v>
      </c>
      <c r="D936" t="s">
        <v>25</v>
      </c>
      <c r="E936" t="s">
        <v>223</v>
      </c>
      <c r="F936" s="3">
        <v>52.5</v>
      </c>
      <c r="G936" s="3">
        <v>390.43399047851563</v>
      </c>
      <c r="H936" t="s">
        <v>99</v>
      </c>
      <c r="I936" t="s">
        <v>98</v>
      </c>
      <c r="J936" t="s">
        <v>34</v>
      </c>
    </row>
    <row r="937" spans="1:10">
      <c r="A937">
        <f t="shared" si="14"/>
        <v>2012</v>
      </c>
      <c r="B937" s="13">
        <v>40939</v>
      </c>
      <c r="C937" t="s">
        <v>44</v>
      </c>
      <c r="D937" t="s">
        <v>21</v>
      </c>
      <c r="E937" t="s">
        <v>218</v>
      </c>
      <c r="F937" s="3">
        <v>93.25</v>
      </c>
      <c r="G937" s="3">
        <v>750</v>
      </c>
      <c r="H937" t="s">
        <v>35</v>
      </c>
      <c r="I937" t="s">
        <v>35</v>
      </c>
      <c r="J937" t="s">
        <v>34</v>
      </c>
    </row>
    <row r="938" spans="1:10">
      <c r="A938">
        <f t="shared" si="14"/>
        <v>2012</v>
      </c>
      <c r="B938" s="13">
        <v>40939</v>
      </c>
      <c r="C938" t="s">
        <v>44</v>
      </c>
      <c r="D938" t="s">
        <v>18</v>
      </c>
      <c r="E938" t="s">
        <v>222</v>
      </c>
      <c r="F938" s="3">
        <v>83</v>
      </c>
      <c r="G938" s="3">
        <v>176</v>
      </c>
      <c r="H938" t="s">
        <v>35</v>
      </c>
      <c r="I938" t="s">
        <v>35</v>
      </c>
      <c r="J938" t="s">
        <v>34</v>
      </c>
    </row>
    <row r="939" spans="1:10">
      <c r="A939">
        <f t="shared" si="14"/>
        <v>2012</v>
      </c>
      <c r="B939" s="13">
        <v>40939</v>
      </c>
      <c r="C939" t="s">
        <v>37</v>
      </c>
      <c r="D939" t="s">
        <v>26</v>
      </c>
      <c r="E939" t="s">
        <v>221</v>
      </c>
      <c r="F939" s="3">
        <v>40.75</v>
      </c>
      <c r="G939" s="3">
        <v>1200</v>
      </c>
      <c r="H939" t="s">
        <v>219</v>
      </c>
      <c r="I939" t="s">
        <v>39</v>
      </c>
      <c r="J939" t="s">
        <v>34</v>
      </c>
    </row>
    <row r="940" spans="1:10">
      <c r="A940">
        <f t="shared" si="14"/>
        <v>2012</v>
      </c>
      <c r="B940" s="13">
        <v>40939</v>
      </c>
      <c r="C940" t="s">
        <v>37</v>
      </c>
      <c r="D940" t="s">
        <v>26</v>
      </c>
      <c r="E940" t="s">
        <v>220</v>
      </c>
      <c r="F940" s="3">
        <v>37</v>
      </c>
      <c r="G940" s="3">
        <v>400</v>
      </c>
      <c r="H940" t="s">
        <v>219</v>
      </c>
      <c r="I940" t="s">
        <v>39</v>
      </c>
      <c r="J940" t="s">
        <v>34</v>
      </c>
    </row>
    <row r="941" spans="1:10">
      <c r="A941">
        <f t="shared" si="14"/>
        <v>2012</v>
      </c>
      <c r="B941" s="13">
        <v>40939</v>
      </c>
      <c r="C941" t="s">
        <v>37</v>
      </c>
      <c r="D941" t="s">
        <v>21</v>
      </c>
      <c r="E941" t="s">
        <v>218</v>
      </c>
      <c r="F941" s="3">
        <v>28.893966674804688</v>
      </c>
      <c r="G941" s="3">
        <v>250</v>
      </c>
      <c r="H941" t="s">
        <v>35</v>
      </c>
      <c r="I941" t="s">
        <v>35</v>
      </c>
      <c r="J941" t="s">
        <v>34</v>
      </c>
    </row>
    <row r="942" spans="1:10">
      <c r="A942">
        <f t="shared" si="14"/>
        <v>2012</v>
      </c>
      <c r="B942" s="13">
        <v>40968</v>
      </c>
      <c r="C942" t="s">
        <v>44</v>
      </c>
      <c r="D942" t="s">
        <v>13</v>
      </c>
      <c r="E942" t="s">
        <v>213</v>
      </c>
      <c r="F942" s="3">
        <v>91.583333333333329</v>
      </c>
      <c r="G942" s="3">
        <v>617.57101440429688</v>
      </c>
      <c r="H942" t="s">
        <v>35</v>
      </c>
      <c r="I942" t="s">
        <v>35</v>
      </c>
      <c r="J942" t="s">
        <v>34</v>
      </c>
    </row>
    <row r="943" spans="1:10">
      <c r="A943">
        <f t="shared" si="14"/>
        <v>2012</v>
      </c>
      <c r="B943" s="13">
        <v>40968</v>
      </c>
      <c r="C943" t="s">
        <v>37</v>
      </c>
      <c r="D943" t="s">
        <v>25</v>
      </c>
      <c r="E943" t="s">
        <v>217</v>
      </c>
      <c r="F943" s="3">
        <v>51</v>
      </c>
      <c r="G943" s="3">
        <v>195</v>
      </c>
      <c r="H943" t="s">
        <v>35</v>
      </c>
      <c r="I943" t="s">
        <v>35</v>
      </c>
      <c r="J943" t="s">
        <v>34</v>
      </c>
    </row>
    <row r="944" spans="1:10">
      <c r="A944">
        <f t="shared" si="14"/>
        <v>2012</v>
      </c>
      <c r="B944" s="13">
        <v>40968</v>
      </c>
      <c r="C944" t="s">
        <v>37</v>
      </c>
      <c r="D944" t="s">
        <v>22</v>
      </c>
      <c r="E944" t="s">
        <v>216</v>
      </c>
      <c r="F944" s="3">
        <v>21.5</v>
      </c>
      <c r="G944" s="3">
        <v>335</v>
      </c>
      <c r="H944" t="s">
        <v>35</v>
      </c>
      <c r="I944" t="s">
        <v>35</v>
      </c>
      <c r="J944" t="s">
        <v>34</v>
      </c>
    </row>
    <row r="945" spans="1:10">
      <c r="A945">
        <f t="shared" si="14"/>
        <v>2012</v>
      </c>
      <c r="B945" s="13">
        <v>40968</v>
      </c>
      <c r="C945" t="s">
        <v>37</v>
      </c>
      <c r="D945" t="s">
        <v>17</v>
      </c>
      <c r="E945" t="s">
        <v>179</v>
      </c>
      <c r="F945" s="3">
        <v>27.5</v>
      </c>
      <c r="G945" s="3">
        <v>400</v>
      </c>
      <c r="H945" t="s">
        <v>75</v>
      </c>
      <c r="I945" t="s">
        <v>62</v>
      </c>
      <c r="J945" t="s">
        <v>38</v>
      </c>
    </row>
    <row r="946" spans="1:10">
      <c r="A946">
        <f t="shared" si="14"/>
        <v>2012</v>
      </c>
      <c r="B946" s="13">
        <v>40968</v>
      </c>
      <c r="C946" t="s">
        <v>37</v>
      </c>
      <c r="D946" t="s">
        <v>17</v>
      </c>
      <c r="E946" t="s">
        <v>215</v>
      </c>
      <c r="F946" s="3">
        <v>29.307954788208008</v>
      </c>
      <c r="G946" s="3">
        <v>150</v>
      </c>
      <c r="H946" t="s">
        <v>35</v>
      </c>
      <c r="I946" t="s">
        <v>35</v>
      </c>
      <c r="J946" t="s">
        <v>34</v>
      </c>
    </row>
    <row r="947" spans="1:10">
      <c r="A947">
        <f t="shared" si="14"/>
        <v>2012</v>
      </c>
      <c r="B947" s="13">
        <v>40968</v>
      </c>
      <c r="C947" t="s">
        <v>37</v>
      </c>
      <c r="D947" t="s">
        <v>18</v>
      </c>
      <c r="E947" t="s">
        <v>214</v>
      </c>
      <c r="F947" s="3">
        <v>56.5</v>
      </c>
      <c r="G947" s="3">
        <v>250</v>
      </c>
      <c r="H947" t="s">
        <v>53</v>
      </c>
      <c r="I947" t="s">
        <v>47</v>
      </c>
      <c r="J947" t="s">
        <v>38</v>
      </c>
    </row>
    <row r="948" spans="1:10">
      <c r="A948">
        <f t="shared" si="14"/>
        <v>2012</v>
      </c>
      <c r="B948" s="13">
        <v>40968</v>
      </c>
      <c r="C948" t="s">
        <v>67</v>
      </c>
      <c r="D948" t="s">
        <v>13</v>
      </c>
      <c r="E948" t="s">
        <v>213</v>
      </c>
      <c r="F948" s="3">
        <v>73</v>
      </c>
      <c r="G948" s="3">
        <v>344.18998718261719</v>
      </c>
      <c r="H948" t="s">
        <v>35</v>
      </c>
      <c r="I948" t="s">
        <v>35</v>
      </c>
      <c r="J948" t="s">
        <v>34</v>
      </c>
    </row>
    <row r="949" spans="1:10">
      <c r="A949">
        <f t="shared" si="14"/>
        <v>2012</v>
      </c>
      <c r="B949" s="13">
        <v>40999</v>
      </c>
      <c r="C949" t="s">
        <v>44</v>
      </c>
      <c r="D949" t="s">
        <v>12</v>
      </c>
      <c r="E949" t="s">
        <v>212</v>
      </c>
      <c r="F949" s="3">
        <v>27.75</v>
      </c>
      <c r="G949" s="3">
        <v>117</v>
      </c>
      <c r="H949" t="s">
        <v>75</v>
      </c>
      <c r="I949" t="s">
        <v>62</v>
      </c>
      <c r="J949" t="s">
        <v>38</v>
      </c>
    </row>
    <row r="950" spans="1:10">
      <c r="A950">
        <f t="shared" si="14"/>
        <v>2012</v>
      </c>
      <c r="B950" s="13">
        <v>40999</v>
      </c>
      <c r="C950" t="s">
        <v>44</v>
      </c>
      <c r="D950" t="s">
        <v>13</v>
      </c>
      <c r="E950" t="s">
        <v>211</v>
      </c>
      <c r="F950" s="3">
        <v>82</v>
      </c>
      <c r="G950" s="3">
        <v>150</v>
      </c>
      <c r="H950" t="s">
        <v>35</v>
      </c>
      <c r="I950" t="s">
        <v>35</v>
      </c>
      <c r="J950" t="s">
        <v>34</v>
      </c>
    </row>
    <row r="951" spans="1:10">
      <c r="A951">
        <f t="shared" si="14"/>
        <v>2012</v>
      </c>
      <c r="B951" s="13">
        <v>40999</v>
      </c>
      <c r="C951" t="s">
        <v>67</v>
      </c>
      <c r="D951" t="s">
        <v>15</v>
      </c>
      <c r="E951" t="s">
        <v>210</v>
      </c>
      <c r="F951" s="3">
        <v>2.2000000476837158</v>
      </c>
      <c r="G951" s="3">
        <v>367</v>
      </c>
      <c r="H951" t="s">
        <v>61</v>
      </c>
      <c r="I951" t="s">
        <v>39</v>
      </c>
      <c r="J951" t="s">
        <v>34</v>
      </c>
    </row>
    <row r="952" spans="1:10">
      <c r="A952">
        <f t="shared" si="14"/>
        <v>2012</v>
      </c>
      <c r="B952" s="13">
        <v>41029</v>
      </c>
      <c r="C952" t="s">
        <v>44</v>
      </c>
      <c r="D952" t="s">
        <v>11</v>
      </c>
      <c r="E952" t="s">
        <v>209</v>
      </c>
      <c r="F952" s="3">
        <v>61.00113582611084</v>
      </c>
      <c r="G952" s="3">
        <v>440</v>
      </c>
      <c r="H952" t="s">
        <v>35</v>
      </c>
      <c r="I952" t="s">
        <v>35</v>
      </c>
      <c r="J952" t="s">
        <v>34</v>
      </c>
    </row>
    <row r="953" spans="1:10">
      <c r="A953">
        <f t="shared" si="14"/>
        <v>2012</v>
      </c>
      <c r="B953" s="13">
        <v>41029</v>
      </c>
      <c r="C953" t="s">
        <v>37</v>
      </c>
      <c r="D953" t="s">
        <v>10</v>
      </c>
      <c r="E953" t="s">
        <v>207</v>
      </c>
      <c r="F953" s="3">
        <v>16.487581729888916</v>
      </c>
      <c r="G953" s="3">
        <v>485.5</v>
      </c>
      <c r="H953" t="s">
        <v>35</v>
      </c>
      <c r="I953" t="s">
        <v>35</v>
      </c>
      <c r="J953" t="s">
        <v>34</v>
      </c>
    </row>
    <row r="954" spans="1:10">
      <c r="A954">
        <f t="shared" si="14"/>
        <v>2012</v>
      </c>
      <c r="B954" s="13">
        <v>41029</v>
      </c>
      <c r="C954" t="s">
        <v>37</v>
      </c>
      <c r="D954" t="s">
        <v>11</v>
      </c>
      <c r="E954" t="s">
        <v>208</v>
      </c>
      <c r="F954" s="3">
        <v>55.75</v>
      </c>
      <c r="G954" s="3">
        <v>11.800000190734863</v>
      </c>
      <c r="H954" t="s">
        <v>35</v>
      </c>
      <c r="I954" t="s">
        <v>35</v>
      </c>
      <c r="J954" t="s">
        <v>34</v>
      </c>
    </row>
    <row r="955" spans="1:10">
      <c r="A955">
        <f t="shared" si="14"/>
        <v>2012</v>
      </c>
      <c r="B955" s="13">
        <v>41029</v>
      </c>
      <c r="C955" t="s">
        <v>67</v>
      </c>
      <c r="D955" t="s">
        <v>10</v>
      </c>
      <c r="E955" t="s">
        <v>207</v>
      </c>
      <c r="F955" s="3">
        <v>3.2565000057220459</v>
      </c>
      <c r="G955" s="3">
        <v>145.10000610351563</v>
      </c>
      <c r="H955" t="s">
        <v>35</v>
      </c>
      <c r="I955" t="s">
        <v>35</v>
      </c>
      <c r="J955" t="s">
        <v>34</v>
      </c>
    </row>
    <row r="956" spans="1:10">
      <c r="A956">
        <f t="shared" si="14"/>
        <v>2012</v>
      </c>
      <c r="B956" s="13">
        <v>41060</v>
      </c>
      <c r="C956" t="s">
        <v>44</v>
      </c>
      <c r="D956" t="s">
        <v>19</v>
      </c>
      <c r="E956" t="s">
        <v>206</v>
      </c>
      <c r="F956" s="3">
        <v>95.5</v>
      </c>
      <c r="G956" s="3">
        <v>1889.8299560546875</v>
      </c>
      <c r="H956" t="s">
        <v>35</v>
      </c>
      <c r="I956" t="s">
        <v>35</v>
      </c>
      <c r="J956" t="s">
        <v>34</v>
      </c>
    </row>
    <row r="957" spans="1:10">
      <c r="A957">
        <f t="shared" si="14"/>
        <v>2012</v>
      </c>
      <c r="B957" s="13">
        <v>41060</v>
      </c>
      <c r="C957" t="s">
        <v>37</v>
      </c>
      <c r="D957" t="s">
        <v>19</v>
      </c>
      <c r="E957" t="s">
        <v>205</v>
      </c>
      <c r="F957" s="3">
        <v>21.633066177368164</v>
      </c>
      <c r="G957" s="3">
        <v>585.59999084472656</v>
      </c>
      <c r="H957" t="s">
        <v>35</v>
      </c>
      <c r="I957" t="s">
        <v>35</v>
      </c>
      <c r="J957" t="s">
        <v>34</v>
      </c>
    </row>
    <row r="958" spans="1:10">
      <c r="A958">
        <f t="shared" si="14"/>
        <v>2012</v>
      </c>
      <c r="B958" s="13">
        <v>41060</v>
      </c>
      <c r="C958" t="s">
        <v>37</v>
      </c>
      <c r="D958" t="s">
        <v>19</v>
      </c>
      <c r="E958" t="s">
        <v>204</v>
      </c>
      <c r="F958" s="3">
        <v>42</v>
      </c>
      <c r="G958" s="3">
        <v>678.3499755859375</v>
      </c>
      <c r="H958" t="s">
        <v>35</v>
      </c>
      <c r="I958" t="s">
        <v>35</v>
      </c>
      <c r="J958" t="s">
        <v>34</v>
      </c>
    </row>
    <row r="959" spans="1:10">
      <c r="A959">
        <f t="shared" si="14"/>
        <v>2012</v>
      </c>
      <c r="B959" s="13">
        <v>41060</v>
      </c>
      <c r="C959" t="s">
        <v>37</v>
      </c>
      <c r="D959" t="s">
        <v>13</v>
      </c>
      <c r="F959" s="3">
        <v>74</v>
      </c>
      <c r="G959" s="3">
        <v>198.5</v>
      </c>
      <c r="H959" t="s">
        <v>35</v>
      </c>
      <c r="I959" t="s">
        <v>35</v>
      </c>
      <c r="J959" t="s">
        <v>34</v>
      </c>
    </row>
    <row r="960" spans="1:10">
      <c r="A960">
        <f t="shared" si="14"/>
        <v>2012</v>
      </c>
      <c r="B960" s="13">
        <v>41060</v>
      </c>
      <c r="C960" t="s">
        <v>37</v>
      </c>
      <c r="D960" t="s">
        <v>23</v>
      </c>
      <c r="E960" t="s">
        <v>203</v>
      </c>
      <c r="F960" s="3">
        <v>55.25</v>
      </c>
      <c r="G960" s="3">
        <v>300</v>
      </c>
      <c r="H960" t="s">
        <v>35</v>
      </c>
      <c r="I960" t="s">
        <v>35</v>
      </c>
      <c r="J960" t="s">
        <v>34</v>
      </c>
    </row>
    <row r="961" spans="1:10">
      <c r="A961">
        <f t="shared" si="14"/>
        <v>2012</v>
      </c>
      <c r="B961" s="13">
        <v>41060</v>
      </c>
      <c r="C961" t="s">
        <v>67</v>
      </c>
      <c r="D961" t="s">
        <v>25</v>
      </c>
      <c r="E961" t="s">
        <v>45</v>
      </c>
      <c r="F961" s="3">
        <v>63.540000915527344</v>
      </c>
      <c r="G961" s="3">
        <v>158</v>
      </c>
      <c r="H961" t="s">
        <v>35</v>
      </c>
      <c r="I961" t="s">
        <v>35</v>
      </c>
      <c r="J961" t="s">
        <v>34</v>
      </c>
    </row>
    <row r="962" spans="1:10">
      <c r="A962">
        <f t="shared" si="14"/>
        <v>2012</v>
      </c>
      <c r="B962" s="13">
        <v>41121</v>
      </c>
      <c r="C962" t="s">
        <v>37</v>
      </c>
      <c r="D962" t="s">
        <v>25</v>
      </c>
      <c r="E962" t="s">
        <v>202</v>
      </c>
      <c r="F962" s="3">
        <v>46.263412475585938</v>
      </c>
      <c r="G962" s="3">
        <v>250</v>
      </c>
      <c r="H962" t="s">
        <v>35</v>
      </c>
      <c r="I962" t="s">
        <v>35</v>
      </c>
      <c r="J962" t="s">
        <v>34</v>
      </c>
    </row>
    <row r="963" spans="1:10">
      <c r="A963">
        <f t="shared" ref="A963:A1026" si="15">YEAR(B963)</f>
        <v>2012</v>
      </c>
      <c r="B963" s="13">
        <v>41152</v>
      </c>
      <c r="C963" t="s">
        <v>44</v>
      </c>
      <c r="D963" t="s">
        <v>26</v>
      </c>
      <c r="E963" t="s">
        <v>201</v>
      </c>
      <c r="F963" s="3">
        <v>24.459636688232422</v>
      </c>
      <c r="G963" s="3">
        <v>1500</v>
      </c>
      <c r="H963" t="s">
        <v>35</v>
      </c>
      <c r="I963" t="s">
        <v>35</v>
      </c>
      <c r="J963" t="s">
        <v>34</v>
      </c>
    </row>
    <row r="964" spans="1:10">
      <c r="A964">
        <f t="shared" si="15"/>
        <v>2012</v>
      </c>
      <c r="B964" s="13">
        <v>41152</v>
      </c>
      <c r="C964" t="s">
        <v>44</v>
      </c>
      <c r="D964" t="s">
        <v>16</v>
      </c>
      <c r="E964" t="s">
        <v>200</v>
      </c>
      <c r="F964" s="3">
        <v>71.25</v>
      </c>
      <c r="G964" s="3">
        <v>300</v>
      </c>
      <c r="H964" t="s">
        <v>35</v>
      </c>
      <c r="I964" t="s">
        <v>35</v>
      </c>
      <c r="J964" t="s">
        <v>34</v>
      </c>
    </row>
    <row r="965" spans="1:10">
      <c r="A965">
        <f t="shared" si="15"/>
        <v>2012</v>
      </c>
      <c r="B965" s="13">
        <v>41182</v>
      </c>
      <c r="C965" t="s">
        <v>37</v>
      </c>
      <c r="D965" t="s">
        <v>19</v>
      </c>
      <c r="E965" t="s">
        <v>199</v>
      </c>
      <c r="F965" s="3">
        <v>13.433000087738037</v>
      </c>
      <c r="G965" s="3">
        <v>650</v>
      </c>
      <c r="H965" t="s">
        <v>53</v>
      </c>
      <c r="I965" t="s">
        <v>47</v>
      </c>
      <c r="J965" t="s">
        <v>38</v>
      </c>
    </row>
    <row r="966" spans="1:10">
      <c r="A966">
        <f t="shared" si="15"/>
        <v>2012</v>
      </c>
      <c r="B966" s="13">
        <v>41182</v>
      </c>
      <c r="C966" t="s">
        <v>67</v>
      </c>
      <c r="D966" t="s">
        <v>19</v>
      </c>
      <c r="E966" t="s">
        <v>199</v>
      </c>
      <c r="F966" s="3">
        <v>13.5</v>
      </c>
      <c r="G966" s="3">
        <v>400</v>
      </c>
      <c r="H966" t="s">
        <v>53</v>
      </c>
      <c r="I966" t="s">
        <v>47</v>
      </c>
      <c r="J966" t="s">
        <v>38</v>
      </c>
    </row>
    <row r="967" spans="1:10">
      <c r="A967">
        <f t="shared" si="15"/>
        <v>2012</v>
      </c>
      <c r="B967" s="13">
        <v>41243</v>
      </c>
      <c r="C967" t="s">
        <v>44</v>
      </c>
      <c r="D967" t="s">
        <v>20</v>
      </c>
      <c r="E967" t="s">
        <v>198</v>
      </c>
      <c r="F967" s="3">
        <v>85</v>
      </c>
      <c r="G967" s="3">
        <v>48.099998474121094</v>
      </c>
      <c r="H967" t="s">
        <v>130</v>
      </c>
      <c r="I967" t="s">
        <v>129</v>
      </c>
      <c r="J967" t="s">
        <v>38</v>
      </c>
    </row>
    <row r="968" spans="1:10">
      <c r="A968">
        <f t="shared" si="15"/>
        <v>2012</v>
      </c>
      <c r="B968" s="13">
        <v>41243</v>
      </c>
      <c r="C968" t="s">
        <v>37</v>
      </c>
      <c r="D968" t="s">
        <v>25</v>
      </c>
      <c r="E968" t="s">
        <v>141</v>
      </c>
      <c r="F968" s="3">
        <v>44.687999725341797</v>
      </c>
      <c r="G968" s="3">
        <v>5</v>
      </c>
      <c r="H968" t="s">
        <v>35</v>
      </c>
      <c r="I968" t="s">
        <v>35</v>
      </c>
      <c r="J968" t="s">
        <v>34</v>
      </c>
    </row>
    <row r="969" spans="1:10">
      <c r="A969">
        <f t="shared" si="15"/>
        <v>2012</v>
      </c>
      <c r="B969" s="13">
        <v>41243</v>
      </c>
      <c r="C969" t="s">
        <v>37</v>
      </c>
      <c r="D969" t="s">
        <v>17</v>
      </c>
      <c r="E969" t="s">
        <v>197</v>
      </c>
      <c r="F969" s="3">
        <v>36.988740285237633</v>
      </c>
      <c r="G969" s="3">
        <v>509.59999847412109</v>
      </c>
      <c r="H969" t="s">
        <v>35</v>
      </c>
      <c r="I969" t="s">
        <v>35</v>
      </c>
      <c r="J969" t="s">
        <v>34</v>
      </c>
    </row>
    <row r="970" spans="1:10">
      <c r="A970">
        <f t="shared" si="15"/>
        <v>2012</v>
      </c>
      <c r="B970" s="13">
        <v>41243</v>
      </c>
      <c r="C970" t="s">
        <v>37</v>
      </c>
      <c r="D970" t="s">
        <v>18</v>
      </c>
      <c r="E970" t="s">
        <v>196</v>
      </c>
      <c r="F970" s="3">
        <v>25</v>
      </c>
      <c r="G970" s="3">
        <v>993.20001220703125</v>
      </c>
      <c r="H970" t="s">
        <v>53</v>
      </c>
      <c r="I970" t="s">
        <v>47</v>
      </c>
      <c r="J970" t="s">
        <v>38</v>
      </c>
    </row>
    <row r="971" spans="1:10">
      <c r="A971">
        <f t="shared" si="15"/>
        <v>2012</v>
      </c>
      <c r="B971" s="13">
        <v>41274</v>
      </c>
      <c r="C971" t="s">
        <v>44</v>
      </c>
      <c r="D971" t="s">
        <v>26</v>
      </c>
      <c r="E971" t="s">
        <v>195</v>
      </c>
      <c r="F971" s="3">
        <v>54.799999237060547</v>
      </c>
      <c r="G971" s="3">
        <v>300</v>
      </c>
      <c r="H971" t="s">
        <v>35</v>
      </c>
      <c r="I971" t="s">
        <v>35</v>
      </c>
      <c r="J971" t="s">
        <v>34</v>
      </c>
    </row>
    <row r="972" spans="1:10">
      <c r="A972">
        <f t="shared" si="15"/>
        <v>2012</v>
      </c>
      <c r="B972" s="13">
        <v>41274</v>
      </c>
      <c r="C972" t="s">
        <v>37</v>
      </c>
      <c r="D972" t="s">
        <v>18</v>
      </c>
      <c r="E972" t="s">
        <v>194</v>
      </c>
      <c r="F972" s="3">
        <v>47.61854782104492</v>
      </c>
      <c r="G972" s="3">
        <v>3700</v>
      </c>
      <c r="H972" t="s">
        <v>35</v>
      </c>
      <c r="I972" t="s">
        <v>35</v>
      </c>
      <c r="J972" t="s">
        <v>34</v>
      </c>
    </row>
    <row r="973" spans="1:10">
      <c r="A973">
        <f t="shared" si="15"/>
        <v>2012</v>
      </c>
      <c r="B973" s="13">
        <v>41274</v>
      </c>
      <c r="C973" t="s">
        <v>37</v>
      </c>
      <c r="D973" t="s">
        <v>18</v>
      </c>
      <c r="E973" t="s">
        <v>193</v>
      </c>
      <c r="F973" s="3">
        <v>74.230003356933594</v>
      </c>
      <c r="G973" s="3">
        <v>407</v>
      </c>
      <c r="H973" t="s">
        <v>35</v>
      </c>
      <c r="I973" t="s">
        <v>35</v>
      </c>
      <c r="J973" t="s">
        <v>34</v>
      </c>
    </row>
    <row r="974" spans="1:10">
      <c r="A974">
        <f t="shared" si="15"/>
        <v>2012</v>
      </c>
      <c r="B974" s="13">
        <v>41274</v>
      </c>
      <c r="C974" t="s">
        <v>37</v>
      </c>
      <c r="D974" t="s">
        <v>18</v>
      </c>
      <c r="E974" t="s">
        <v>140</v>
      </c>
      <c r="F974" s="3">
        <v>74.230003356933594</v>
      </c>
      <c r="G974" s="3">
        <v>1197</v>
      </c>
      <c r="H974" t="s">
        <v>35</v>
      </c>
      <c r="I974" t="s">
        <v>35</v>
      </c>
      <c r="J974" t="s">
        <v>34</v>
      </c>
    </row>
    <row r="975" spans="1:10">
      <c r="A975">
        <f t="shared" si="15"/>
        <v>2012</v>
      </c>
      <c r="B975" s="13">
        <v>41274</v>
      </c>
      <c r="C975" t="s">
        <v>67</v>
      </c>
      <c r="D975" t="s">
        <v>14</v>
      </c>
      <c r="E975" t="s">
        <v>192</v>
      </c>
      <c r="F975" s="3">
        <v>37</v>
      </c>
      <c r="G975" s="3">
        <v>119.30000305175781</v>
      </c>
      <c r="H975" t="s">
        <v>35</v>
      </c>
      <c r="I975" t="s">
        <v>35</v>
      </c>
      <c r="J975" t="s">
        <v>34</v>
      </c>
    </row>
    <row r="976" spans="1:10">
      <c r="A976">
        <f t="shared" si="15"/>
        <v>2012</v>
      </c>
      <c r="B976" s="13">
        <v>41274</v>
      </c>
      <c r="C976" t="s">
        <v>67</v>
      </c>
      <c r="D976" t="s">
        <v>23</v>
      </c>
      <c r="E976" t="s">
        <v>191</v>
      </c>
      <c r="F976" s="3">
        <v>25.25</v>
      </c>
      <c r="G976" s="3">
        <v>174.60000610351563</v>
      </c>
      <c r="H976" t="s">
        <v>35</v>
      </c>
      <c r="I976" t="s">
        <v>35</v>
      </c>
      <c r="J976" t="s">
        <v>34</v>
      </c>
    </row>
    <row r="977" spans="1:10">
      <c r="A977">
        <f t="shared" si="15"/>
        <v>2013</v>
      </c>
      <c r="B977" s="13">
        <v>41305</v>
      </c>
      <c r="C977" t="s">
        <v>44</v>
      </c>
      <c r="D977" t="s">
        <v>19</v>
      </c>
      <c r="E977" t="s">
        <v>190</v>
      </c>
      <c r="F977" s="3">
        <v>18</v>
      </c>
      <c r="G977" s="3">
        <v>200</v>
      </c>
      <c r="H977" t="s">
        <v>35</v>
      </c>
      <c r="I977" t="s">
        <v>35</v>
      </c>
      <c r="J977" t="s">
        <v>34</v>
      </c>
    </row>
    <row r="978" spans="1:10">
      <c r="A978">
        <f t="shared" si="15"/>
        <v>2013</v>
      </c>
      <c r="B978" s="13">
        <v>41305</v>
      </c>
      <c r="C978" t="s">
        <v>44</v>
      </c>
      <c r="D978" t="s">
        <v>23</v>
      </c>
      <c r="E978" t="s">
        <v>189</v>
      </c>
      <c r="F978" s="3">
        <v>21.549999237060547</v>
      </c>
      <c r="G978" s="3">
        <v>975</v>
      </c>
      <c r="H978" t="s">
        <v>188</v>
      </c>
      <c r="I978" t="s">
        <v>39</v>
      </c>
      <c r="J978" t="s">
        <v>34</v>
      </c>
    </row>
    <row r="979" spans="1:10">
      <c r="A979">
        <f t="shared" si="15"/>
        <v>2013</v>
      </c>
      <c r="B979" s="13">
        <v>41305</v>
      </c>
      <c r="C979" t="s">
        <v>44</v>
      </c>
      <c r="D979" t="s">
        <v>18</v>
      </c>
      <c r="F979" s="3">
        <v>111.5</v>
      </c>
      <c r="G979" s="3">
        <v>113</v>
      </c>
      <c r="H979" t="s">
        <v>35</v>
      </c>
      <c r="I979" t="s">
        <v>35</v>
      </c>
      <c r="J979" t="s">
        <v>34</v>
      </c>
    </row>
    <row r="980" spans="1:10">
      <c r="A980">
        <f t="shared" si="15"/>
        <v>2013</v>
      </c>
      <c r="B980" s="13">
        <v>41305</v>
      </c>
      <c r="C980" t="s">
        <v>37</v>
      </c>
      <c r="D980" t="s">
        <v>16</v>
      </c>
      <c r="E980" t="s">
        <v>156</v>
      </c>
      <c r="F980" s="3">
        <v>77</v>
      </c>
      <c r="G980" s="3">
        <v>497.43998718261719</v>
      </c>
      <c r="H980" t="s">
        <v>50</v>
      </c>
      <c r="I980" t="s">
        <v>47</v>
      </c>
      <c r="J980" t="s">
        <v>38</v>
      </c>
    </row>
    <row r="981" spans="1:10">
      <c r="A981">
        <f t="shared" si="15"/>
        <v>2013</v>
      </c>
      <c r="B981" s="13">
        <v>41305</v>
      </c>
      <c r="C981" t="s">
        <v>37</v>
      </c>
      <c r="D981" t="s">
        <v>18</v>
      </c>
      <c r="F981" s="3">
        <v>94.5</v>
      </c>
      <c r="G981" s="3">
        <v>1122.2760009765625</v>
      </c>
      <c r="H981" t="s">
        <v>35</v>
      </c>
      <c r="I981" t="s">
        <v>35</v>
      </c>
      <c r="J981" t="s">
        <v>34</v>
      </c>
    </row>
    <row r="982" spans="1:10">
      <c r="A982">
        <f t="shared" si="15"/>
        <v>2013</v>
      </c>
      <c r="B982" s="13">
        <v>41305</v>
      </c>
      <c r="C982" t="s">
        <v>37</v>
      </c>
      <c r="D982" t="s">
        <v>18</v>
      </c>
      <c r="E982" t="s">
        <v>187</v>
      </c>
      <c r="F982" s="3">
        <v>109.40000152587891</v>
      </c>
      <c r="G982" s="3">
        <v>139</v>
      </c>
      <c r="H982" t="s">
        <v>35</v>
      </c>
      <c r="I982" t="s">
        <v>35</v>
      </c>
      <c r="J982" t="s">
        <v>34</v>
      </c>
    </row>
    <row r="983" spans="1:10">
      <c r="A983">
        <f t="shared" si="15"/>
        <v>2013</v>
      </c>
      <c r="B983" s="13">
        <v>41333</v>
      </c>
      <c r="C983" t="s">
        <v>67</v>
      </c>
      <c r="D983" t="s">
        <v>19</v>
      </c>
      <c r="E983" t="s">
        <v>186</v>
      </c>
      <c r="F983" s="3">
        <v>7.9149999618530273</v>
      </c>
      <c r="G983" s="3">
        <v>100</v>
      </c>
      <c r="H983" t="s">
        <v>183</v>
      </c>
      <c r="I983" t="s">
        <v>39</v>
      </c>
      <c r="J983" t="s">
        <v>34</v>
      </c>
    </row>
    <row r="984" spans="1:10">
      <c r="A984">
        <f t="shared" si="15"/>
        <v>2013</v>
      </c>
      <c r="B984" s="13">
        <v>41333</v>
      </c>
      <c r="C984" t="s">
        <v>67</v>
      </c>
      <c r="D984" t="s">
        <v>19</v>
      </c>
      <c r="E984" t="s">
        <v>185</v>
      </c>
      <c r="F984" s="3">
        <v>7.9149999618530273</v>
      </c>
      <c r="G984" s="3">
        <v>756.60000610351563</v>
      </c>
      <c r="H984" t="s">
        <v>183</v>
      </c>
      <c r="I984" t="s">
        <v>39</v>
      </c>
      <c r="J984" t="s">
        <v>34</v>
      </c>
    </row>
    <row r="985" spans="1:10">
      <c r="A985">
        <f t="shared" si="15"/>
        <v>2013</v>
      </c>
      <c r="B985" s="13">
        <v>41333</v>
      </c>
      <c r="C985" t="s">
        <v>67</v>
      </c>
      <c r="D985" t="s">
        <v>19</v>
      </c>
      <c r="E985" t="s">
        <v>184</v>
      </c>
      <c r="F985" s="3">
        <v>2.0469999313354492</v>
      </c>
      <c r="G985" s="3">
        <v>325</v>
      </c>
      <c r="H985" t="s">
        <v>183</v>
      </c>
      <c r="I985" t="s">
        <v>39</v>
      </c>
      <c r="J985" t="s">
        <v>34</v>
      </c>
    </row>
    <row r="986" spans="1:10">
      <c r="A986">
        <f t="shared" si="15"/>
        <v>2013</v>
      </c>
      <c r="B986" s="13">
        <v>41364</v>
      </c>
      <c r="C986" t="s">
        <v>44</v>
      </c>
      <c r="D986" t="s">
        <v>12</v>
      </c>
      <c r="E986" t="s">
        <v>182</v>
      </c>
      <c r="F986" s="3">
        <v>79.5</v>
      </c>
      <c r="G986" s="3">
        <v>380</v>
      </c>
      <c r="H986" t="s">
        <v>59</v>
      </c>
      <c r="I986" t="s">
        <v>39</v>
      </c>
      <c r="J986" t="s">
        <v>38</v>
      </c>
    </row>
    <row r="987" spans="1:10">
      <c r="A987">
        <f t="shared" si="15"/>
        <v>2013</v>
      </c>
      <c r="B987" s="13">
        <v>41364</v>
      </c>
      <c r="C987" t="s">
        <v>44</v>
      </c>
      <c r="D987" t="s">
        <v>12</v>
      </c>
      <c r="E987" t="s">
        <v>181</v>
      </c>
      <c r="F987" s="3">
        <v>79.5</v>
      </c>
      <c r="G987" s="3">
        <v>559</v>
      </c>
      <c r="H987" t="s">
        <v>59</v>
      </c>
      <c r="I987" t="s">
        <v>39</v>
      </c>
      <c r="J987" t="s">
        <v>38</v>
      </c>
    </row>
    <row r="988" spans="1:10">
      <c r="A988">
        <f t="shared" si="15"/>
        <v>2013</v>
      </c>
      <c r="B988" s="13">
        <v>41364</v>
      </c>
      <c r="C988" t="s">
        <v>44</v>
      </c>
      <c r="D988" t="s">
        <v>14</v>
      </c>
      <c r="F988" s="3">
        <v>74.599998474121094</v>
      </c>
      <c r="G988" s="3">
        <v>230</v>
      </c>
      <c r="H988" t="s">
        <v>35</v>
      </c>
      <c r="I988" t="s">
        <v>35</v>
      </c>
      <c r="J988" t="s">
        <v>34</v>
      </c>
    </row>
    <row r="989" spans="1:10">
      <c r="A989">
        <f t="shared" si="15"/>
        <v>2013</v>
      </c>
      <c r="B989" s="13">
        <v>41364</v>
      </c>
      <c r="C989" t="s">
        <v>44</v>
      </c>
      <c r="D989" t="s">
        <v>14</v>
      </c>
      <c r="E989" t="s">
        <v>180</v>
      </c>
      <c r="F989" s="3">
        <v>74.599998474121094</v>
      </c>
      <c r="G989" s="3">
        <v>290</v>
      </c>
      <c r="H989" t="s">
        <v>35</v>
      </c>
      <c r="I989" t="s">
        <v>35</v>
      </c>
      <c r="J989" t="s">
        <v>34</v>
      </c>
    </row>
    <row r="990" spans="1:10">
      <c r="A990">
        <f t="shared" si="15"/>
        <v>2013</v>
      </c>
      <c r="B990" s="13">
        <v>41364</v>
      </c>
      <c r="C990" t="s">
        <v>44</v>
      </c>
      <c r="D990" t="s">
        <v>17</v>
      </c>
      <c r="E990" t="s">
        <v>179</v>
      </c>
      <c r="F990" s="3">
        <v>13.187999725341797</v>
      </c>
      <c r="G990" s="3">
        <v>400</v>
      </c>
      <c r="H990" t="s">
        <v>75</v>
      </c>
      <c r="I990" t="s">
        <v>62</v>
      </c>
      <c r="J990" t="s">
        <v>38</v>
      </c>
    </row>
    <row r="991" spans="1:10">
      <c r="A991">
        <f t="shared" si="15"/>
        <v>2013</v>
      </c>
      <c r="B991" s="13">
        <v>41364</v>
      </c>
      <c r="C991" t="s">
        <v>67</v>
      </c>
      <c r="D991" t="s">
        <v>23</v>
      </c>
      <c r="E991" t="s">
        <v>66</v>
      </c>
      <c r="F991" s="3">
        <v>46</v>
      </c>
      <c r="G991" s="3">
        <v>212.27699279785156</v>
      </c>
      <c r="H991" t="s">
        <v>35</v>
      </c>
      <c r="I991" t="s">
        <v>35</v>
      </c>
      <c r="J991" t="s">
        <v>34</v>
      </c>
    </row>
    <row r="992" spans="1:10">
      <c r="A992">
        <f t="shared" si="15"/>
        <v>2013</v>
      </c>
      <c r="B992" s="13">
        <v>41394</v>
      </c>
      <c r="C992" t="s">
        <v>44</v>
      </c>
      <c r="D992" t="s">
        <v>26</v>
      </c>
      <c r="E992" t="s">
        <v>178</v>
      </c>
      <c r="F992" s="3">
        <v>54.799999237060547</v>
      </c>
      <c r="G992" s="3">
        <v>288.57699584960938</v>
      </c>
      <c r="H992" t="s">
        <v>35</v>
      </c>
      <c r="I992" t="s">
        <v>35</v>
      </c>
      <c r="J992" t="s">
        <v>34</v>
      </c>
    </row>
    <row r="993" spans="1:10">
      <c r="A993">
        <f t="shared" si="15"/>
        <v>2013</v>
      </c>
      <c r="B993" s="13">
        <v>41394</v>
      </c>
      <c r="C993" t="s">
        <v>44</v>
      </c>
      <c r="D993" t="s">
        <v>13</v>
      </c>
      <c r="E993" t="s">
        <v>177</v>
      </c>
      <c r="F993" s="3">
        <v>50.5</v>
      </c>
      <c r="G993" s="3">
        <v>244.38299560546875</v>
      </c>
      <c r="H993" t="s">
        <v>35</v>
      </c>
      <c r="I993" t="s">
        <v>35</v>
      </c>
      <c r="J993" t="s">
        <v>34</v>
      </c>
    </row>
    <row r="994" spans="1:10">
      <c r="A994">
        <f t="shared" si="15"/>
        <v>2013</v>
      </c>
      <c r="B994" s="13">
        <v>41394</v>
      </c>
      <c r="C994" t="s">
        <v>44</v>
      </c>
      <c r="D994" t="s">
        <v>17</v>
      </c>
      <c r="E994" t="s">
        <v>175</v>
      </c>
      <c r="F994" s="3">
        <v>91</v>
      </c>
      <c r="G994" s="3">
        <v>701.8330078125</v>
      </c>
      <c r="H994" t="s">
        <v>83</v>
      </c>
      <c r="I994" t="s">
        <v>39</v>
      </c>
      <c r="J994" t="s">
        <v>34</v>
      </c>
    </row>
    <row r="995" spans="1:10">
      <c r="A995">
        <f t="shared" si="15"/>
        <v>2013</v>
      </c>
      <c r="B995" s="13">
        <v>41394</v>
      </c>
      <c r="C995" t="s">
        <v>37</v>
      </c>
      <c r="D995" t="s">
        <v>15</v>
      </c>
      <c r="E995" t="s">
        <v>176</v>
      </c>
      <c r="F995" s="3">
        <v>19.299999237060547</v>
      </c>
      <c r="G995" s="3">
        <v>150</v>
      </c>
      <c r="H995" t="s">
        <v>50</v>
      </c>
      <c r="I995" t="s">
        <v>47</v>
      </c>
      <c r="J995" t="s">
        <v>38</v>
      </c>
    </row>
    <row r="996" spans="1:10">
      <c r="A996">
        <f t="shared" si="15"/>
        <v>2013</v>
      </c>
      <c r="B996" s="13">
        <v>41394</v>
      </c>
      <c r="C996" t="s">
        <v>37</v>
      </c>
      <c r="D996" t="s">
        <v>17</v>
      </c>
      <c r="E996" t="s">
        <v>175</v>
      </c>
      <c r="F996" s="3">
        <v>87</v>
      </c>
      <c r="G996" s="3">
        <v>619.71600341796875</v>
      </c>
      <c r="H996" t="s">
        <v>83</v>
      </c>
      <c r="I996" t="s">
        <v>39</v>
      </c>
      <c r="J996" t="s">
        <v>34</v>
      </c>
    </row>
    <row r="997" spans="1:10">
      <c r="A997">
        <f t="shared" si="15"/>
        <v>2013</v>
      </c>
      <c r="B997" s="13">
        <v>41455</v>
      </c>
      <c r="C997" t="s">
        <v>44</v>
      </c>
      <c r="D997" t="s">
        <v>9</v>
      </c>
      <c r="E997" t="s">
        <v>174</v>
      </c>
      <c r="F997" s="3">
        <v>59.599998474121094</v>
      </c>
      <c r="G997" s="3">
        <v>674.20001220703125</v>
      </c>
      <c r="H997" t="s">
        <v>35</v>
      </c>
      <c r="I997" t="s">
        <v>35</v>
      </c>
      <c r="J997" t="s">
        <v>34</v>
      </c>
    </row>
    <row r="998" spans="1:10">
      <c r="A998">
        <f t="shared" si="15"/>
        <v>2013</v>
      </c>
      <c r="B998" s="13">
        <v>41455</v>
      </c>
      <c r="C998" t="s">
        <v>44</v>
      </c>
      <c r="D998" t="s">
        <v>14</v>
      </c>
      <c r="E998" t="s">
        <v>173</v>
      </c>
      <c r="F998" s="3">
        <v>45</v>
      </c>
      <c r="G998" s="3">
        <v>210</v>
      </c>
      <c r="H998" t="s">
        <v>35</v>
      </c>
      <c r="I998" t="s">
        <v>35</v>
      </c>
      <c r="J998" t="s">
        <v>34</v>
      </c>
    </row>
    <row r="999" spans="1:10">
      <c r="A999">
        <f t="shared" si="15"/>
        <v>2013</v>
      </c>
      <c r="B999" s="13">
        <v>41455</v>
      </c>
      <c r="C999" t="s">
        <v>44</v>
      </c>
      <c r="D999" t="s">
        <v>25</v>
      </c>
      <c r="E999" t="s">
        <v>172</v>
      </c>
      <c r="F999" s="3">
        <v>54.5</v>
      </c>
      <c r="G999" s="3">
        <v>172</v>
      </c>
      <c r="H999" t="s">
        <v>35</v>
      </c>
      <c r="I999" t="s">
        <v>35</v>
      </c>
      <c r="J999" t="s">
        <v>34</v>
      </c>
    </row>
    <row r="1000" spans="1:10">
      <c r="A1000">
        <f t="shared" si="15"/>
        <v>2013</v>
      </c>
      <c r="B1000" s="13">
        <v>41455</v>
      </c>
      <c r="C1000" t="s">
        <v>37</v>
      </c>
      <c r="D1000" t="s">
        <v>14</v>
      </c>
      <c r="E1000" t="s">
        <v>171</v>
      </c>
      <c r="F1000" s="3">
        <v>55</v>
      </c>
      <c r="G1000" s="3">
        <v>210</v>
      </c>
      <c r="H1000" t="s">
        <v>35</v>
      </c>
      <c r="I1000" t="s">
        <v>35</v>
      </c>
      <c r="J1000" t="s">
        <v>34</v>
      </c>
    </row>
    <row r="1001" spans="1:10">
      <c r="A1001">
        <f t="shared" si="15"/>
        <v>2013</v>
      </c>
      <c r="B1001" s="13">
        <v>41486</v>
      </c>
      <c r="C1001" t="s">
        <v>44</v>
      </c>
      <c r="D1001" t="s">
        <v>23</v>
      </c>
      <c r="E1001" t="s">
        <v>170</v>
      </c>
      <c r="F1001" s="3">
        <v>43.875</v>
      </c>
      <c r="G1001" s="3">
        <v>1435.0020141601563</v>
      </c>
      <c r="H1001" t="s">
        <v>35</v>
      </c>
      <c r="I1001" t="s">
        <v>35</v>
      </c>
      <c r="J1001" t="s">
        <v>34</v>
      </c>
    </row>
    <row r="1002" spans="1:10">
      <c r="A1002">
        <f t="shared" si="15"/>
        <v>2013</v>
      </c>
      <c r="B1002" s="13">
        <v>41486</v>
      </c>
      <c r="C1002" t="s">
        <v>44</v>
      </c>
      <c r="D1002" t="s">
        <v>16</v>
      </c>
      <c r="E1002" t="s">
        <v>169</v>
      </c>
      <c r="F1002" s="3">
        <v>44</v>
      </c>
      <c r="G1002" s="3">
        <v>453.89999389648438</v>
      </c>
      <c r="H1002" t="s">
        <v>168</v>
      </c>
      <c r="I1002" t="s">
        <v>39</v>
      </c>
      <c r="J1002" t="s">
        <v>38</v>
      </c>
    </row>
    <row r="1003" spans="1:10">
      <c r="A1003">
        <f t="shared" si="15"/>
        <v>2013</v>
      </c>
      <c r="B1003" s="13">
        <v>41486</v>
      </c>
      <c r="C1003" t="s">
        <v>44</v>
      </c>
      <c r="D1003" t="s">
        <v>16</v>
      </c>
      <c r="E1003" t="s">
        <v>167</v>
      </c>
      <c r="F1003" s="3">
        <v>71</v>
      </c>
      <c r="G1003" s="3">
        <v>199.5</v>
      </c>
      <c r="H1003" t="s">
        <v>50</v>
      </c>
      <c r="I1003" t="s">
        <v>47</v>
      </c>
      <c r="J1003" t="s">
        <v>38</v>
      </c>
    </row>
    <row r="1004" spans="1:10">
      <c r="A1004">
        <f t="shared" si="15"/>
        <v>2013</v>
      </c>
      <c r="B1004" s="13">
        <v>41486</v>
      </c>
      <c r="C1004" t="s">
        <v>37</v>
      </c>
      <c r="D1004" t="s">
        <v>15</v>
      </c>
      <c r="E1004" t="s">
        <v>166</v>
      </c>
      <c r="F1004" s="3">
        <v>34.474998474121094</v>
      </c>
      <c r="G1004" s="3">
        <v>250</v>
      </c>
      <c r="H1004" t="s">
        <v>50</v>
      </c>
      <c r="I1004" t="s">
        <v>47</v>
      </c>
      <c r="J1004" t="s">
        <v>38</v>
      </c>
    </row>
    <row r="1005" spans="1:10">
      <c r="A1005">
        <f t="shared" si="15"/>
        <v>2013</v>
      </c>
      <c r="B1005" s="13">
        <v>41486</v>
      </c>
      <c r="C1005" t="s">
        <v>37</v>
      </c>
      <c r="D1005" t="s">
        <v>15</v>
      </c>
      <c r="E1005" t="s">
        <v>165</v>
      </c>
      <c r="F1005" s="3">
        <v>18.5</v>
      </c>
      <c r="G1005" s="3">
        <v>250</v>
      </c>
      <c r="H1005" t="s">
        <v>50</v>
      </c>
      <c r="I1005" t="s">
        <v>47</v>
      </c>
      <c r="J1005" t="s">
        <v>38</v>
      </c>
    </row>
    <row r="1006" spans="1:10">
      <c r="A1006">
        <f t="shared" si="15"/>
        <v>2013</v>
      </c>
      <c r="B1006" s="13">
        <v>41517</v>
      </c>
      <c r="C1006" t="s">
        <v>37</v>
      </c>
      <c r="D1006" t="s">
        <v>14</v>
      </c>
      <c r="E1006" t="s">
        <v>164</v>
      </c>
      <c r="F1006" s="3">
        <v>27.5</v>
      </c>
      <c r="G1006" s="3">
        <v>308</v>
      </c>
      <c r="H1006" t="s">
        <v>35</v>
      </c>
      <c r="I1006" t="s">
        <v>35</v>
      </c>
      <c r="J1006" t="s">
        <v>34</v>
      </c>
    </row>
    <row r="1007" spans="1:10">
      <c r="A1007">
        <f t="shared" si="15"/>
        <v>2013</v>
      </c>
      <c r="B1007" s="13">
        <v>41547</v>
      </c>
      <c r="C1007" t="s">
        <v>44</v>
      </c>
      <c r="D1007" t="s">
        <v>26</v>
      </c>
      <c r="F1007" s="3">
        <v>35</v>
      </c>
      <c r="G1007" s="3">
        <v>250</v>
      </c>
      <c r="H1007" t="s">
        <v>35</v>
      </c>
      <c r="I1007" t="s">
        <v>35</v>
      </c>
      <c r="J1007" t="s">
        <v>34</v>
      </c>
    </row>
    <row r="1008" spans="1:10">
      <c r="A1008">
        <f t="shared" si="15"/>
        <v>2013</v>
      </c>
      <c r="B1008" s="13">
        <v>41547</v>
      </c>
      <c r="C1008" t="s">
        <v>44</v>
      </c>
      <c r="D1008" t="s">
        <v>13</v>
      </c>
      <c r="E1008" t="s">
        <v>163</v>
      </c>
      <c r="F1008" s="3">
        <v>51.5</v>
      </c>
      <c r="G1008" s="3">
        <v>300</v>
      </c>
      <c r="H1008" t="s">
        <v>154</v>
      </c>
      <c r="I1008" t="s">
        <v>39</v>
      </c>
      <c r="J1008" t="s">
        <v>34</v>
      </c>
    </row>
    <row r="1009" spans="1:10">
      <c r="A1009">
        <f t="shared" si="15"/>
        <v>2013</v>
      </c>
      <c r="B1009" s="13">
        <v>41547</v>
      </c>
      <c r="C1009" t="s">
        <v>37</v>
      </c>
      <c r="D1009" t="s">
        <v>26</v>
      </c>
      <c r="E1009" t="s">
        <v>162</v>
      </c>
      <c r="F1009" s="3">
        <v>58</v>
      </c>
      <c r="G1009" s="3">
        <v>194</v>
      </c>
      <c r="H1009" t="s">
        <v>99</v>
      </c>
      <c r="I1009" t="s">
        <v>98</v>
      </c>
      <c r="J1009" t="s">
        <v>34</v>
      </c>
    </row>
    <row r="1010" spans="1:10">
      <c r="A1010">
        <f t="shared" si="15"/>
        <v>2013</v>
      </c>
      <c r="B1010" s="13">
        <v>41578</v>
      </c>
      <c r="C1010" t="s">
        <v>44</v>
      </c>
      <c r="D1010" t="s">
        <v>26</v>
      </c>
      <c r="E1010" t="s">
        <v>161</v>
      </c>
      <c r="F1010" s="3">
        <v>35</v>
      </c>
      <c r="G1010" s="3">
        <v>250</v>
      </c>
      <c r="H1010" t="s">
        <v>35</v>
      </c>
      <c r="I1010" t="s">
        <v>35</v>
      </c>
      <c r="J1010" t="s">
        <v>34</v>
      </c>
    </row>
    <row r="1011" spans="1:10">
      <c r="A1011">
        <f t="shared" si="15"/>
        <v>2013</v>
      </c>
      <c r="B1011" s="13">
        <v>41578</v>
      </c>
      <c r="C1011" t="s">
        <v>37</v>
      </c>
      <c r="D1011" t="s">
        <v>26</v>
      </c>
      <c r="E1011" t="s">
        <v>160</v>
      </c>
      <c r="F1011" s="3">
        <v>8.5</v>
      </c>
      <c r="G1011" s="3">
        <v>3626</v>
      </c>
      <c r="H1011" t="s">
        <v>53</v>
      </c>
      <c r="I1011" t="s">
        <v>47</v>
      </c>
      <c r="J1011" t="s">
        <v>38</v>
      </c>
    </row>
    <row r="1012" spans="1:10">
      <c r="A1012">
        <f t="shared" si="15"/>
        <v>2013</v>
      </c>
      <c r="B1012" s="13">
        <v>41578</v>
      </c>
      <c r="C1012" t="s">
        <v>37</v>
      </c>
      <c r="D1012" t="s">
        <v>25</v>
      </c>
      <c r="E1012" t="s">
        <v>88</v>
      </c>
      <c r="F1012" s="3">
        <v>46.75</v>
      </c>
      <c r="G1012" s="3">
        <v>151.19000244140625</v>
      </c>
      <c r="H1012" t="s">
        <v>63</v>
      </c>
      <c r="I1012" t="s">
        <v>62</v>
      </c>
      <c r="J1012" t="s">
        <v>38</v>
      </c>
    </row>
    <row r="1013" spans="1:10">
      <c r="A1013">
        <f t="shared" si="15"/>
        <v>2013</v>
      </c>
      <c r="B1013" s="13">
        <v>41578</v>
      </c>
      <c r="C1013" t="s">
        <v>37</v>
      </c>
      <c r="D1013" t="s">
        <v>15</v>
      </c>
      <c r="F1013" s="3">
        <v>18.5</v>
      </c>
      <c r="G1013" s="3">
        <v>650</v>
      </c>
      <c r="H1013" t="s">
        <v>50</v>
      </c>
      <c r="I1013" t="s">
        <v>47</v>
      </c>
      <c r="J1013" t="s">
        <v>38</v>
      </c>
    </row>
    <row r="1014" spans="1:10">
      <c r="A1014">
        <f t="shared" si="15"/>
        <v>2013</v>
      </c>
      <c r="B1014" s="13">
        <v>41608</v>
      </c>
      <c r="C1014" t="s">
        <v>44</v>
      </c>
      <c r="D1014" t="s">
        <v>25</v>
      </c>
      <c r="E1014" t="s">
        <v>137</v>
      </c>
      <c r="F1014" s="3">
        <v>41.687999725341797</v>
      </c>
      <c r="G1014" s="3">
        <v>180</v>
      </c>
      <c r="H1014" t="s">
        <v>63</v>
      </c>
      <c r="I1014" t="s">
        <v>62</v>
      </c>
      <c r="J1014" t="s">
        <v>38</v>
      </c>
    </row>
    <row r="1015" spans="1:10">
      <c r="A1015">
        <f t="shared" si="15"/>
        <v>2013</v>
      </c>
      <c r="B1015" s="13">
        <v>41608</v>
      </c>
      <c r="C1015" t="s">
        <v>44</v>
      </c>
      <c r="D1015" t="s">
        <v>16</v>
      </c>
      <c r="E1015" t="s">
        <v>159</v>
      </c>
      <c r="F1015" s="3">
        <v>16.187999725341797</v>
      </c>
      <c r="G1015" s="3">
        <v>380</v>
      </c>
      <c r="H1015" t="s">
        <v>75</v>
      </c>
      <c r="I1015" t="s">
        <v>62</v>
      </c>
      <c r="J1015" t="s">
        <v>38</v>
      </c>
    </row>
    <row r="1016" spans="1:10">
      <c r="A1016">
        <f t="shared" si="15"/>
        <v>2013</v>
      </c>
      <c r="B1016" s="13">
        <v>41608</v>
      </c>
      <c r="C1016" t="s">
        <v>37</v>
      </c>
      <c r="D1016" t="s">
        <v>25</v>
      </c>
      <c r="E1016" t="s">
        <v>158</v>
      </c>
      <c r="F1016" s="3">
        <v>25</v>
      </c>
      <c r="G1016" s="3">
        <v>395</v>
      </c>
      <c r="H1016" t="s">
        <v>151</v>
      </c>
      <c r="I1016" t="s">
        <v>62</v>
      </c>
      <c r="J1016" t="s">
        <v>34</v>
      </c>
    </row>
    <row r="1017" spans="1:10">
      <c r="A1017">
        <f t="shared" si="15"/>
        <v>2013</v>
      </c>
      <c r="B1017" s="13">
        <v>41639</v>
      </c>
      <c r="C1017" t="s">
        <v>44</v>
      </c>
      <c r="D1017" t="s">
        <v>25</v>
      </c>
      <c r="E1017" t="s">
        <v>157</v>
      </c>
      <c r="F1017" s="3">
        <v>70</v>
      </c>
      <c r="G1017" s="3">
        <v>165.66250610351563</v>
      </c>
      <c r="H1017" t="s">
        <v>59</v>
      </c>
      <c r="I1017" t="s">
        <v>39</v>
      </c>
      <c r="J1017" t="s">
        <v>38</v>
      </c>
    </row>
    <row r="1018" spans="1:10">
      <c r="A1018">
        <f t="shared" si="15"/>
        <v>2013</v>
      </c>
      <c r="B1018" s="13">
        <v>41639</v>
      </c>
      <c r="C1018" t="s">
        <v>37</v>
      </c>
      <c r="D1018" t="s">
        <v>16</v>
      </c>
      <c r="F1018" s="3">
        <v>77.032997131347656</v>
      </c>
      <c r="G1018" s="3">
        <v>405.42599487304688</v>
      </c>
      <c r="H1018" t="s">
        <v>50</v>
      </c>
      <c r="I1018" t="s">
        <v>47</v>
      </c>
      <c r="J1018" t="s">
        <v>38</v>
      </c>
    </row>
    <row r="1019" spans="1:10">
      <c r="A1019">
        <f t="shared" si="15"/>
        <v>2014</v>
      </c>
      <c r="B1019" s="13">
        <v>41670</v>
      </c>
      <c r="C1019" t="s">
        <v>44</v>
      </c>
      <c r="D1019" t="s">
        <v>13</v>
      </c>
      <c r="E1019" t="s">
        <v>155</v>
      </c>
      <c r="F1019" s="3">
        <v>40.5</v>
      </c>
      <c r="G1019" s="3">
        <v>1030.8580169677734</v>
      </c>
      <c r="H1019" t="s">
        <v>154</v>
      </c>
      <c r="I1019" t="s">
        <v>39</v>
      </c>
      <c r="J1019" t="s">
        <v>34</v>
      </c>
    </row>
    <row r="1020" spans="1:10">
      <c r="A1020">
        <f t="shared" si="15"/>
        <v>2014</v>
      </c>
      <c r="B1020" s="13">
        <v>41670</v>
      </c>
      <c r="C1020" t="s">
        <v>44</v>
      </c>
      <c r="D1020" t="s">
        <v>22</v>
      </c>
      <c r="E1020" t="s">
        <v>153</v>
      </c>
      <c r="F1020" s="3">
        <v>22.799999237060547</v>
      </c>
      <c r="G1020" s="3">
        <v>511.08749389648438</v>
      </c>
      <c r="H1020" t="s">
        <v>61</v>
      </c>
      <c r="I1020" t="s">
        <v>39</v>
      </c>
      <c r="J1020" t="s">
        <v>34</v>
      </c>
    </row>
    <row r="1021" spans="1:10">
      <c r="A1021">
        <f t="shared" si="15"/>
        <v>2014</v>
      </c>
      <c r="B1021" s="13">
        <v>41729</v>
      </c>
      <c r="C1021" t="s">
        <v>44</v>
      </c>
      <c r="D1021" t="s">
        <v>25</v>
      </c>
      <c r="E1021" t="s">
        <v>152</v>
      </c>
      <c r="F1021" s="3">
        <v>54</v>
      </c>
      <c r="G1021" s="3">
        <v>335</v>
      </c>
      <c r="H1021" t="s">
        <v>151</v>
      </c>
      <c r="I1021" t="s">
        <v>62</v>
      </c>
      <c r="J1021" t="s">
        <v>34</v>
      </c>
    </row>
    <row r="1022" spans="1:10">
      <c r="A1022">
        <f t="shared" si="15"/>
        <v>2014</v>
      </c>
      <c r="B1022" s="13">
        <v>41729</v>
      </c>
      <c r="C1022" t="s">
        <v>37</v>
      </c>
      <c r="D1022" t="s">
        <v>26</v>
      </c>
      <c r="E1022" t="s">
        <v>150</v>
      </c>
      <c r="F1022" s="3">
        <v>55</v>
      </c>
      <c r="G1022" s="3">
        <v>200</v>
      </c>
      <c r="H1022" t="s">
        <v>35</v>
      </c>
      <c r="I1022" t="s">
        <v>35</v>
      </c>
      <c r="J1022" t="s">
        <v>34</v>
      </c>
    </row>
    <row r="1023" spans="1:10">
      <c r="A1023">
        <f t="shared" si="15"/>
        <v>2014</v>
      </c>
      <c r="B1023" s="13">
        <v>41729</v>
      </c>
      <c r="C1023" t="s">
        <v>37</v>
      </c>
      <c r="D1023" t="s">
        <v>19</v>
      </c>
      <c r="E1023" t="s">
        <v>149</v>
      </c>
      <c r="F1023" s="3">
        <v>47.5</v>
      </c>
      <c r="G1023" s="3">
        <v>615.13812255859375</v>
      </c>
      <c r="H1023" t="s">
        <v>148</v>
      </c>
      <c r="I1023" t="s">
        <v>147</v>
      </c>
      <c r="J1023" t="s">
        <v>38</v>
      </c>
    </row>
    <row r="1024" spans="1:10">
      <c r="A1024">
        <f t="shared" si="15"/>
        <v>2014</v>
      </c>
      <c r="B1024" s="13">
        <v>41729</v>
      </c>
      <c r="C1024" t="s">
        <v>37</v>
      </c>
      <c r="D1024" t="s">
        <v>12</v>
      </c>
      <c r="E1024" t="s">
        <v>146</v>
      </c>
      <c r="F1024" s="3">
        <v>11</v>
      </c>
      <c r="G1024" s="3">
        <v>250</v>
      </c>
      <c r="H1024" t="s">
        <v>53</v>
      </c>
      <c r="I1024" t="s">
        <v>47</v>
      </c>
      <c r="J1024" t="s">
        <v>38</v>
      </c>
    </row>
    <row r="1025" spans="1:10">
      <c r="A1025">
        <f t="shared" si="15"/>
        <v>2014</v>
      </c>
      <c r="B1025" s="13">
        <v>41729</v>
      </c>
      <c r="C1025" t="s">
        <v>37</v>
      </c>
      <c r="D1025" t="s">
        <v>21</v>
      </c>
      <c r="E1025" t="s">
        <v>145</v>
      </c>
      <c r="F1025" s="3">
        <v>5</v>
      </c>
      <c r="G1025" s="3">
        <v>250</v>
      </c>
      <c r="H1025" t="s">
        <v>35</v>
      </c>
      <c r="I1025" t="s">
        <v>35</v>
      </c>
      <c r="J1025" t="s">
        <v>34</v>
      </c>
    </row>
    <row r="1026" spans="1:10">
      <c r="A1026">
        <f t="shared" si="15"/>
        <v>2014</v>
      </c>
      <c r="B1026" s="13">
        <v>41759</v>
      </c>
      <c r="C1026" t="s">
        <v>44</v>
      </c>
      <c r="D1026" t="s">
        <v>20</v>
      </c>
      <c r="E1026" t="s">
        <v>144</v>
      </c>
      <c r="F1026" s="3">
        <v>22.340000152587891</v>
      </c>
      <c r="G1026" s="3">
        <v>120.27965545654297</v>
      </c>
      <c r="H1026" t="s">
        <v>99</v>
      </c>
      <c r="I1026" t="s">
        <v>98</v>
      </c>
      <c r="J1026" t="s">
        <v>34</v>
      </c>
    </row>
    <row r="1027" spans="1:10">
      <c r="A1027">
        <f t="shared" ref="A1027:A1090" si="16">YEAR(B1027)</f>
        <v>2014</v>
      </c>
      <c r="B1027" s="13">
        <v>41759</v>
      </c>
      <c r="C1027" t="s">
        <v>44</v>
      </c>
      <c r="D1027" t="s">
        <v>11</v>
      </c>
      <c r="E1027" t="s">
        <v>1168</v>
      </c>
      <c r="F1027" s="3">
        <v>72</v>
      </c>
      <c r="G1027" s="3">
        <v>264.01199340820313</v>
      </c>
      <c r="H1027" t="s">
        <v>143</v>
      </c>
      <c r="I1027" t="s">
        <v>39</v>
      </c>
      <c r="J1027" t="s">
        <v>34</v>
      </c>
    </row>
    <row r="1028" spans="1:10">
      <c r="A1028">
        <f t="shared" si="16"/>
        <v>2014</v>
      </c>
      <c r="B1028" s="13">
        <v>41759</v>
      </c>
      <c r="C1028" t="s">
        <v>44</v>
      </c>
      <c r="D1028" t="s">
        <v>25</v>
      </c>
      <c r="F1028" s="3">
        <v>90.404998779296875</v>
      </c>
      <c r="G1028" s="3">
        <v>1232.8000030517578</v>
      </c>
      <c r="H1028" t="s">
        <v>35</v>
      </c>
      <c r="I1028" t="s">
        <v>35</v>
      </c>
      <c r="J1028" t="s">
        <v>34</v>
      </c>
    </row>
    <row r="1029" spans="1:10">
      <c r="A1029">
        <f t="shared" si="16"/>
        <v>2014</v>
      </c>
      <c r="B1029" s="13">
        <v>41759</v>
      </c>
      <c r="C1029" t="s">
        <v>44</v>
      </c>
      <c r="D1029" t="s">
        <v>25</v>
      </c>
      <c r="E1029" t="s">
        <v>138</v>
      </c>
      <c r="F1029" s="3">
        <v>90.404998779296875</v>
      </c>
      <c r="G1029" s="3">
        <v>885</v>
      </c>
      <c r="H1029" t="s">
        <v>35</v>
      </c>
      <c r="I1029" t="s">
        <v>35</v>
      </c>
      <c r="J1029" t="s">
        <v>34</v>
      </c>
    </row>
    <row r="1030" spans="1:10">
      <c r="A1030">
        <f t="shared" si="16"/>
        <v>2014</v>
      </c>
      <c r="B1030" s="13">
        <v>41759</v>
      </c>
      <c r="C1030" t="s">
        <v>44</v>
      </c>
      <c r="D1030" t="s">
        <v>18</v>
      </c>
      <c r="E1030" t="s">
        <v>142</v>
      </c>
      <c r="F1030" s="3">
        <v>105.12699890136719</v>
      </c>
      <c r="G1030" s="3">
        <v>6141.2119445800781</v>
      </c>
      <c r="H1030" t="s">
        <v>35</v>
      </c>
      <c r="I1030" t="s">
        <v>35</v>
      </c>
      <c r="J1030" t="s">
        <v>34</v>
      </c>
    </row>
    <row r="1031" spans="1:10">
      <c r="A1031">
        <f t="shared" si="16"/>
        <v>2014</v>
      </c>
      <c r="B1031" s="13">
        <v>41759</v>
      </c>
      <c r="C1031" t="s">
        <v>44</v>
      </c>
      <c r="D1031" t="s">
        <v>18</v>
      </c>
      <c r="E1031" t="s">
        <v>139</v>
      </c>
      <c r="F1031" s="3">
        <v>71.545997619628906</v>
      </c>
      <c r="G1031" s="3">
        <v>3320.6850280761719</v>
      </c>
      <c r="H1031" t="s">
        <v>35</v>
      </c>
      <c r="I1031" t="s">
        <v>35</v>
      </c>
      <c r="J1031" t="s">
        <v>34</v>
      </c>
    </row>
    <row r="1032" spans="1:10">
      <c r="A1032">
        <f t="shared" si="16"/>
        <v>2014</v>
      </c>
      <c r="B1032" s="13">
        <v>41759</v>
      </c>
      <c r="C1032" t="s">
        <v>37</v>
      </c>
      <c r="D1032" t="s">
        <v>25</v>
      </c>
      <c r="E1032" t="s">
        <v>141</v>
      </c>
      <c r="F1032" s="3">
        <v>7.3130002021789551</v>
      </c>
      <c r="G1032" s="3">
        <v>270</v>
      </c>
      <c r="H1032" t="s">
        <v>35</v>
      </c>
      <c r="I1032" t="s">
        <v>35</v>
      </c>
      <c r="J1032" t="s">
        <v>34</v>
      </c>
    </row>
    <row r="1033" spans="1:10">
      <c r="A1033">
        <f t="shared" si="16"/>
        <v>2014</v>
      </c>
      <c r="B1033" s="13">
        <v>41759</v>
      </c>
      <c r="C1033" t="s">
        <v>37</v>
      </c>
      <c r="D1033" t="s">
        <v>18</v>
      </c>
      <c r="E1033" t="s">
        <v>140</v>
      </c>
      <c r="F1033" s="3">
        <v>51.5</v>
      </c>
      <c r="G1033" s="3">
        <v>491.84999084472656</v>
      </c>
      <c r="H1033" t="s">
        <v>35</v>
      </c>
      <c r="I1033" t="s">
        <v>35</v>
      </c>
      <c r="J1033" t="s">
        <v>34</v>
      </c>
    </row>
    <row r="1034" spans="1:10">
      <c r="A1034">
        <f t="shared" si="16"/>
        <v>2014</v>
      </c>
      <c r="B1034" s="13">
        <v>41759</v>
      </c>
      <c r="C1034" t="s">
        <v>37</v>
      </c>
      <c r="D1034" t="s">
        <v>18</v>
      </c>
      <c r="E1034" t="s">
        <v>139</v>
      </c>
      <c r="F1034" s="3">
        <v>9.630000114440918</v>
      </c>
      <c r="G1034" s="3">
        <v>4872.9737548828125</v>
      </c>
      <c r="H1034" t="s">
        <v>35</v>
      </c>
      <c r="I1034" t="s">
        <v>35</v>
      </c>
      <c r="J1034" t="s">
        <v>34</v>
      </c>
    </row>
    <row r="1035" spans="1:10">
      <c r="A1035">
        <f t="shared" si="16"/>
        <v>2014</v>
      </c>
      <c r="B1035" s="13">
        <v>41759</v>
      </c>
      <c r="C1035" t="s">
        <v>67</v>
      </c>
      <c r="D1035" t="s">
        <v>25</v>
      </c>
      <c r="E1035" t="s">
        <v>138</v>
      </c>
      <c r="F1035" s="3">
        <v>29.520000457763672</v>
      </c>
      <c r="G1035" s="3">
        <v>381.89999389648438</v>
      </c>
      <c r="H1035" t="s">
        <v>35</v>
      </c>
      <c r="I1035" t="s">
        <v>35</v>
      </c>
      <c r="J1035" t="s">
        <v>34</v>
      </c>
    </row>
    <row r="1036" spans="1:10">
      <c r="A1036">
        <f t="shared" si="16"/>
        <v>2014</v>
      </c>
      <c r="B1036" s="13">
        <v>41820</v>
      </c>
      <c r="C1036" t="s">
        <v>44</v>
      </c>
      <c r="D1036" t="s">
        <v>25</v>
      </c>
      <c r="F1036" s="3">
        <v>32</v>
      </c>
      <c r="G1036" s="3">
        <v>180</v>
      </c>
      <c r="H1036" t="s">
        <v>63</v>
      </c>
      <c r="I1036" t="s">
        <v>62</v>
      </c>
      <c r="J1036" t="s">
        <v>38</v>
      </c>
    </row>
    <row r="1037" spans="1:10">
      <c r="A1037">
        <f t="shared" si="16"/>
        <v>2014</v>
      </c>
      <c r="B1037" s="13">
        <v>41820</v>
      </c>
      <c r="C1037" t="s">
        <v>44</v>
      </c>
      <c r="D1037" t="s">
        <v>21</v>
      </c>
      <c r="E1037" t="s">
        <v>136</v>
      </c>
      <c r="F1037" s="3">
        <v>50</v>
      </c>
      <c r="G1037" s="3">
        <v>300</v>
      </c>
      <c r="H1037" t="s">
        <v>35</v>
      </c>
      <c r="I1037" t="s">
        <v>35</v>
      </c>
      <c r="J1037" t="s">
        <v>34</v>
      </c>
    </row>
    <row r="1038" spans="1:10">
      <c r="A1038">
        <f t="shared" si="16"/>
        <v>2014</v>
      </c>
      <c r="B1038" s="13">
        <v>41851</v>
      </c>
      <c r="C1038" t="s">
        <v>44</v>
      </c>
      <c r="D1038" t="s">
        <v>25</v>
      </c>
      <c r="E1038" t="s">
        <v>135</v>
      </c>
      <c r="F1038" s="3">
        <v>100</v>
      </c>
      <c r="G1038" s="3">
        <v>400</v>
      </c>
      <c r="H1038" t="s">
        <v>99</v>
      </c>
      <c r="I1038" t="s">
        <v>98</v>
      </c>
      <c r="J1038" t="s">
        <v>34</v>
      </c>
    </row>
    <row r="1039" spans="1:10">
      <c r="A1039">
        <f t="shared" si="16"/>
        <v>2014</v>
      </c>
      <c r="B1039" s="13">
        <v>41851</v>
      </c>
      <c r="C1039" t="s">
        <v>44</v>
      </c>
      <c r="D1039" t="s">
        <v>25</v>
      </c>
      <c r="E1039" t="s">
        <v>45</v>
      </c>
      <c r="F1039" s="3">
        <v>57.400001525878906</v>
      </c>
      <c r="G1039" s="3">
        <v>299.35299682617188</v>
      </c>
      <c r="H1039" t="s">
        <v>35</v>
      </c>
      <c r="I1039" t="s">
        <v>35</v>
      </c>
      <c r="J1039" t="s">
        <v>34</v>
      </c>
    </row>
    <row r="1040" spans="1:10">
      <c r="A1040">
        <f t="shared" si="16"/>
        <v>2014</v>
      </c>
      <c r="B1040" s="13">
        <v>41851</v>
      </c>
      <c r="C1040" t="s">
        <v>44</v>
      </c>
      <c r="D1040" t="s">
        <v>17</v>
      </c>
      <c r="E1040" t="s">
        <v>134</v>
      </c>
      <c r="F1040" s="3">
        <v>83.126998901367188</v>
      </c>
      <c r="G1040" s="3">
        <v>188.58999633789063</v>
      </c>
      <c r="H1040" t="s">
        <v>133</v>
      </c>
      <c r="I1040" t="s">
        <v>39</v>
      </c>
      <c r="J1040" t="s">
        <v>34</v>
      </c>
    </row>
    <row r="1041" spans="1:10">
      <c r="A1041">
        <f t="shared" si="16"/>
        <v>2014</v>
      </c>
      <c r="B1041" s="13">
        <v>41851</v>
      </c>
      <c r="C1041" t="s">
        <v>37</v>
      </c>
      <c r="D1041" t="s">
        <v>25</v>
      </c>
      <c r="E1041" t="s">
        <v>132</v>
      </c>
      <c r="F1041" s="3">
        <v>84.25</v>
      </c>
      <c r="G1041" s="3">
        <v>384.70001220703125</v>
      </c>
      <c r="H1041" t="s">
        <v>99</v>
      </c>
      <c r="I1041" t="s">
        <v>98</v>
      </c>
      <c r="J1041" t="s">
        <v>34</v>
      </c>
    </row>
    <row r="1042" spans="1:10">
      <c r="A1042">
        <f t="shared" si="16"/>
        <v>2014</v>
      </c>
      <c r="B1042" s="13">
        <v>41851</v>
      </c>
      <c r="C1042" t="s">
        <v>67</v>
      </c>
      <c r="D1042" t="s">
        <v>25</v>
      </c>
      <c r="E1042" t="s">
        <v>45</v>
      </c>
      <c r="F1042" s="3">
        <v>67.5</v>
      </c>
      <c r="G1042" s="3">
        <v>101.98300170898438</v>
      </c>
      <c r="H1042" t="s">
        <v>35</v>
      </c>
      <c r="I1042" t="s">
        <v>35</v>
      </c>
      <c r="J1042" t="s">
        <v>34</v>
      </c>
    </row>
    <row r="1043" spans="1:10">
      <c r="A1043">
        <f t="shared" si="16"/>
        <v>2014</v>
      </c>
      <c r="B1043" s="13">
        <v>41882</v>
      </c>
      <c r="C1043" t="s">
        <v>44</v>
      </c>
      <c r="D1043" t="s">
        <v>17</v>
      </c>
      <c r="E1043" t="s">
        <v>131</v>
      </c>
      <c r="F1043" s="3">
        <v>72.318000793457031</v>
      </c>
      <c r="G1043" s="3">
        <v>347.29998779296875</v>
      </c>
      <c r="H1043" t="s">
        <v>48</v>
      </c>
      <c r="I1043" t="s">
        <v>47</v>
      </c>
      <c r="J1043" t="s">
        <v>38</v>
      </c>
    </row>
    <row r="1044" spans="1:10">
      <c r="A1044">
        <f t="shared" si="16"/>
        <v>2014</v>
      </c>
      <c r="B1044" s="13">
        <v>41882</v>
      </c>
      <c r="C1044" t="s">
        <v>37</v>
      </c>
      <c r="D1044" t="s">
        <v>19</v>
      </c>
      <c r="E1044" t="s">
        <v>1169</v>
      </c>
      <c r="F1044" s="3">
        <v>75.084999084472656</v>
      </c>
      <c r="G1044" s="3">
        <v>700</v>
      </c>
      <c r="H1044" t="s">
        <v>130</v>
      </c>
      <c r="I1044" t="s">
        <v>129</v>
      </c>
      <c r="J1044" t="s">
        <v>38</v>
      </c>
    </row>
    <row r="1045" spans="1:10">
      <c r="A1045">
        <f t="shared" si="16"/>
        <v>2014</v>
      </c>
      <c r="B1045" s="13">
        <v>41882</v>
      </c>
      <c r="C1045" t="s">
        <v>37</v>
      </c>
      <c r="D1045" t="s">
        <v>19</v>
      </c>
      <c r="F1045" s="3">
        <v>13.75</v>
      </c>
      <c r="G1045" s="3">
        <v>267.01998901367188</v>
      </c>
      <c r="H1045" t="s">
        <v>128</v>
      </c>
      <c r="I1045" t="s">
        <v>39</v>
      </c>
      <c r="J1045" t="s">
        <v>34</v>
      </c>
    </row>
    <row r="1046" spans="1:10">
      <c r="A1046">
        <f t="shared" si="16"/>
        <v>2014</v>
      </c>
      <c r="B1046" s="13">
        <v>41882</v>
      </c>
      <c r="C1046" t="s">
        <v>67</v>
      </c>
      <c r="D1046" t="s">
        <v>19</v>
      </c>
      <c r="E1046" t="s">
        <v>1170</v>
      </c>
      <c r="F1046" s="3">
        <v>4.25</v>
      </c>
      <c r="G1046" s="3">
        <v>468.75360107421875</v>
      </c>
      <c r="H1046" t="s">
        <v>128</v>
      </c>
      <c r="I1046" t="s">
        <v>39</v>
      </c>
      <c r="J1046" t="s">
        <v>34</v>
      </c>
    </row>
    <row r="1047" spans="1:10">
      <c r="A1047">
        <f t="shared" si="16"/>
        <v>2014</v>
      </c>
      <c r="B1047" s="13">
        <v>41912</v>
      </c>
      <c r="C1047" t="s">
        <v>37</v>
      </c>
      <c r="D1047" t="s">
        <v>21</v>
      </c>
      <c r="E1047" t="s">
        <v>127</v>
      </c>
      <c r="F1047" s="3">
        <v>85.949996948242188</v>
      </c>
      <c r="G1047" s="3">
        <v>280</v>
      </c>
      <c r="H1047" t="s">
        <v>35</v>
      </c>
      <c r="I1047" t="s">
        <v>35</v>
      </c>
      <c r="J1047" t="s">
        <v>34</v>
      </c>
    </row>
    <row r="1048" spans="1:10">
      <c r="A1048">
        <f t="shared" si="16"/>
        <v>2014</v>
      </c>
      <c r="B1048" s="13">
        <v>41912</v>
      </c>
      <c r="C1048" t="s">
        <v>37</v>
      </c>
      <c r="D1048" t="s">
        <v>21</v>
      </c>
      <c r="E1048" t="s">
        <v>126</v>
      </c>
      <c r="F1048" s="3">
        <v>32.799999237060547</v>
      </c>
      <c r="G1048" s="3">
        <v>120.39299774169922</v>
      </c>
      <c r="H1048" t="s">
        <v>35</v>
      </c>
      <c r="I1048" t="s">
        <v>35</v>
      </c>
      <c r="J1048" t="s">
        <v>34</v>
      </c>
    </row>
    <row r="1049" spans="1:10">
      <c r="A1049">
        <f t="shared" si="16"/>
        <v>2014</v>
      </c>
      <c r="B1049" s="13">
        <v>41912</v>
      </c>
      <c r="C1049" t="s">
        <v>37</v>
      </c>
      <c r="D1049" t="s">
        <v>16</v>
      </c>
      <c r="E1049" t="s">
        <v>125</v>
      </c>
      <c r="F1049" s="3">
        <v>63.75</v>
      </c>
      <c r="G1049" s="3">
        <v>1600</v>
      </c>
      <c r="H1049" t="s">
        <v>35</v>
      </c>
      <c r="I1049" t="s">
        <v>35</v>
      </c>
      <c r="J1049" t="s">
        <v>34</v>
      </c>
    </row>
    <row r="1050" spans="1:10">
      <c r="A1050">
        <f t="shared" si="16"/>
        <v>2014</v>
      </c>
      <c r="B1050" s="13">
        <v>41912</v>
      </c>
      <c r="C1050" t="s">
        <v>37</v>
      </c>
      <c r="D1050" t="s">
        <v>16</v>
      </c>
      <c r="E1050" t="s">
        <v>124</v>
      </c>
      <c r="F1050" s="3">
        <v>23.83329963684082</v>
      </c>
      <c r="G1050" s="3">
        <v>2750</v>
      </c>
      <c r="H1050" t="s">
        <v>35</v>
      </c>
      <c r="I1050" t="s">
        <v>35</v>
      </c>
      <c r="J1050" t="s">
        <v>34</v>
      </c>
    </row>
    <row r="1051" spans="1:10">
      <c r="A1051">
        <f t="shared" si="16"/>
        <v>2014</v>
      </c>
      <c r="B1051" s="13">
        <v>41943</v>
      </c>
      <c r="C1051" t="s">
        <v>44</v>
      </c>
      <c r="D1051" t="s">
        <v>26</v>
      </c>
      <c r="E1051" t="s">
        <v>123</v>
      </c>
      <c r="F1051" s="3">
        <v>45</v>
      </c>
      <c r="G1051" s="3">
        <v>552.93499755859375</v>
      </c>
      <c r="H1051" t="s">
        <v>35</v>
      </c>
      <c r="I1051" t="s">
        <v>35</v>
      </c>
      <c r="J1051" t="s">
        <v>34</v>
      </c>
    </row>
    <row r="1052" spans="1:10">
      <c r="A1052">
        <f t="shared" si="16"/>
        <v>2014</v>
      </c>
      <c r="B1052" s="13">
        <v>41943</v>
      </c>
      <c r="C1052" t="s">
        <v>37</v>
      </c>
      <c r="D1052" t="s">
        <v>10</v>
      </c>
      <c r="E1052" t="s">
        <v>122</v>
      </c>
      <c r="F1052" s="3">
        <v>24.875</v>
      </c>
      <c r="G1052" s="3">
        <v>390</v>
      </c>
      <c r="H1052" t="s">
        <v>121</v>
      </c>
      <c r="I1052" t="s">
        <v>47</v>
      </c>
      <c r="J1052" t="s">
        <v>38</v>
      </c>
    </row>
    <row r="1053" spans="1:10">
      <c r="A1053">
        <f t="shared" si="16"/>
        <v>2014</v>
      </c>
      <c r="B1053" s="13">
        <v>41943</v>
      </c>
      <c r="C1053" t="s">
        <v>37</v>
      </c>
      <c r="D1053" t="s">
        <v>25</v>
      </c>
      <c r="E1053" t="s">
        <v>120</v>
      </c>
      <c r="F1053" s="3">
        <v>65</v>
      </c>
      <c r="G1053" s="3">
        <v>197.24899291992188</v>
      </c>
      <c r="H1053" t="s">
        <v>63</v>
      </c>
      <c r="I1053" t="s">
        <v>62</v>
      </c>
      <c r="J1053" t="s">
        <v>38</v>
      </c>
    </row>
    <row r="1054" spans="1:10">
      <c r="A1054">
        <f t="shared" si="16"/>
        <v>2014</v>
      </c>
      <c r="B1054" s="13">
        <v>41973</v>
      </c>
      <c r="C1054" t="s">
        <v>44</v>
      </c>
      <c r="D1054" t="s">
        <v>25</v>
      </c>
      <c r="E1054" t="s">
        <v>119</v>
      </c>
      <c r="F1054" s="3">
        <v>23</v>
      </c>
      <c r="G1054" s="3">
        <v>700</v>
      </c>
      <c r="H1054" t="s">
        <v>75</v>
      </c>
      <c r="I1054" t="s">
        <v>62</v>
      </c>
      <c r="J1054" t="s">
        <v>38</v>
      </c>
    </row>
    <row r="1055" spans="1:10">
      <c r="A1055">
        <f t="shared" si="16"/>
        <v>2014</v>
      </c>
      <c r="B1055" s="13">
        <v>41973</v>
      </c>
      <c r="C1055" t="s">
        <v>44</v>
      </c>
      <c r="D1055" t="s">
        <v>22</v>
      </c>
      <c r="E1055" t="s">
        <v>1171</v>
      </c>
      <c r="F1055" s="3">
        <v>33</v>
      </c>
      <c r="G1055" s="3">
        <v>270.50830078125</v>
      </c>
      <c r="H1055" t="s">
        <v>83</v>
      </c>
      <c r="I1055" t="s">
        <v>39</v>
      </c>
      <c r="J1055" t="s">
        <v>34</v>
      </c>
    </row>
    <row r="1056" spans="1:10">
      <c r="A1056">
        <f t="shared" si="16"/>
        <v>2014</v>
      </c>
      <c r="B1056" s="13">
        <v>41973</v>
      </c>
      <c r="C1056" t="s">
        <v>37</v>
      </c>
      <c r="D1056" t="s">
        <v>22</v>
      </c>
      <c r="E1056" t="s">
        <v>118</v>
      </c>
      <c r="F1056" s="3">
        <v>3</v>
      </c>
      <c r="G1056" s="3">
        <v>128.9632568359375</v>
      </c>
      <c r="H1056" t="s">
        <v>83</v>
      </c>
      <c r="I1056" t="s">
        <v>39</v>
      </c>
      <c r="J1056" t="s">
        <v>34</v>
      </c>
    </row>
    <row r="1057" spans="1:10">
      <c r="A1057">
        <f t="shared" si="16"/>
        <v>2015</v>
      </c>
      <c r="B1057" s="13">
        <v>42035</v>
      </c>
      <c r="C1057" t="s">
        <v>44</v>
      </c>
      <c r="D1057" t="s">
        <v>26</v>
      </c>
      <c r="E1057" t="s">
        <v>117</v>
      </c>
      <c r="F1057" s="3">
        <v>25.75</v>
      </c>
      <c r="G1057" s="3">
        <v>206.5</v>
      </c>
      <c r="H1057" t="s">
        <v>99</v>
      </c>
      <c r="I1057" t="s">
        <v>98</v>
      </c>
      <c r="J1057" t="s">
        <v>34</v>
      </c>
    </row>
    <row r="1058" spans="1:10">
      <c r="A1058">
        <f t="shared" si="16"/>
        <v>2015</v>
      </c>
      <c r="B1058" s="13">
        <v>42035</v>
      </c>
      <c r="C1058" t="s">
        <v>44</v>
      </c>
      <c r="D1058" t="s">
        <v>13</v>
      </c>
      <c r="E1058" t="s">
        <v>116</v>
      </c>
      <c r="F1058" s="3">
        <v>49.664714268275667</v>
      </c>
      <c r="G1058" s="3">
        <v>11462.591369628906</v>
      </c>
      <c r="H1058" t="s">
        <v>35</v>
      </c>
      <c r="I1058" t="s">
        <v>35</v>
      </c>
      <c r="J1058" t="s">
        <v>34</v>
      </c>
    </row>
    <row r="1059" spans="1:10">
      <c r="A1059">
        <f t="shared" si="16"/>
        <v>2015</v>
      </c>
      <c r="B1059" s="13">
        <v>42035</v>
      </c>
      <c r="C1059" t="s">
        <v>37</v>
      </c>
      <c r="D1059" t="s">
        <v>13</v>
      </c>
      <c r="E1059" t="s">
        <v>116</v>
      </c>
      <c r="F1059" s="3">
        <v>26.102499961853027</v>
      </c>
      <c r="G1059" s="3">
        <v>634.81901550292969</v>
      </c>
      <c r="H1059" t="s">
        <v>35</v>
      </c>
      <c r="I1059" t="s">
        <v>35</v>
      </c>
      <c r="J1059" t="s">
        <v>34</v>
      </c>
    </row>
    <row r="1060" spans="1:10">
      <c r="A1060">
        <f t="shared" si="16"/>
        <v>2015</v>
      </c>
      <c r="B1060" s="13">
        <v>42035</v>
      </c>
      <c r="C1060" t="s">
        <v>37</v>
      </c>
      <c r="D1060" t="s">
        <v>15</v>
      </c>
      <c r="E1060" t="s">
        <v>1235</v>
      </c>
      <c r="F1060" s="3">
        <v>91</v>
      </c>
      <c r="G1060" s="3">
        <v>229.21000671386719</v>
      </c>
      <c r="H1060" t="s">
        <v>63</v>
      </c>
      <c r="I1060" t="s">
        <v>62</v>
      </c>
      <c r="J1060" t="s">
        <v>38</v>
      </c>
    </row>
    <row r="1061" spans="1:10">
      <c r="A1061">
        <f t="shared" si="16"/>
        <v>2015</v>
      </c>
      <c r="B1061" s="13">
        <v>42063</v>
      </c>
      <c r="C1061" t="s">
        <v>44</v>
      </c>
      <c r="D1061" t="s">
        <v>20</v>
      </c>
      <c r="E1061" t="s">
        <v>115</v>
      </c>
      <c r="F1061" s="3">
        <v>63</v>
      </c>
      <c r="G1061" s="3">
        <v>1307.4867553710938</v>
      </c>
      <c r="H1061" t="s">
        <v>35</v>
      </c>
      <c r="I1061" t="s">
        <v>35</v>
      </c>
      <c r="J1061" t="s">
        <v>34</v>
      </c>
    </row>
    <row r="1062" spans="1:10">
      <c r="A1062">
        <f t="shared" si="16"/>
        <v>2015</v>
      </c>
      <c r="B1062" s="13">
        <v>42063</v>
      </c>
      <c r="C1062" t="s">
        <v>37</v>
      </c>
      <c r="D1062" t="s">
        <v>12</v>
      </c>
      <c r="E1062" t="s">
        <v>114</v>
      </c>
      <c r="F1062" s="3">
        <v>4.6880002021789551</v>
      </c>
      <c r="G1062" s="3">
        <v>300</v>
      </c>
      <c r="H1062" t="s">
        <v>53</v>
      </c>
      <c r="I1062" t="s">
        <v>47</v>
      </c>
      <c r="J1062" t="s">
        <v>38</v>
      </c>
    </row>
    <row r="1063" spans="1:10">
      <c r="A1063">
        <f t="shared" si="16"/>
        <v>2015</v>
      </c>
      <c r="B1063" s="13">
        <v>42063</v>
      </c>
      <c r="C1063" t="s">
        <v>37</v>
      </c>
      <c r="D1063" t="s">
        <v>25</v>
      </c>
      <c r="E1063" t="s">
        <v>113</v>
      </c>
      <c r="F1063" s="3">
        <v>77.711997985839844</v>
      </c>
      <c r="G1063" s="3">
        <v>214.33099365234375</v>
      </c>
      <c r="H1063" t="s">
        <v>40</v>
      </c>
      <c r="I1063" t="s">
        <v>39</v>
      </c>
      <c r="J1063" t="s">
        <v>38</v>
      </c>
    </row>
    <row r="1064" spans="1:10">
      <c r="A1064">
        <f t="shared" si="16"/>
        <v>2015</v>
      </c>
      <c r="B1064" s="13">
        <v>42063</v>
      </c>
      <c r="C1064" t="s">
        <v>37</v>
      </c>
      <c r="D1064" t="s">
        <v>25</v>
      </c>
      <c r="E1064" t="s">
        <v>1172</v>
      </c>
      <c r="F1064" s="3">
        <v>9.25</v>
      </c>
      <c r="G1064" s="3">
        <v>200</v>
      </c>
      <c r="H1064" t="s">
        <v>40</v>
      </c>
      <c r="I1064" t="s">
        <v>39</v>
      </c>
      <c r="J1064" t="s">
        <v>38</v>
      </c>
    </row>
    <row r="1065" spans="1:10">
      <c r="A1065">
        <f t="shared" si="16"/>
        <v>2015</v>
      </c>
      <c r="B1065" s="13">
        <v>42063</v>
      </c>
      <c r="C1065" t="s">
        <v>37</v>
      </c>
      <c r="D1065" t="s">
        <v>15</v>
      </c>
      <c r="F1065" s="3">
        <v>12.899999618530273</v>
      </c>
      <c r="G1065" s="3">
        <v>500</v>
      </c>
      <c r="H1065" t="s">
        <v>53</v>
      </c>
      <c r="I1065" t="s">
        <v>47</v>
      </c>
      <c r="J1065" t="s">
        <v>38</v>
      </c>
    </row>
    <row r="1066" spans="1:10">
      <c r="A1066">
        <f t="shared" si="16"/>
        <v>2015</v>
      </c>
      <c r="B1066" s="13">
        <v>42063</v>
      </c>
      <c r="C1066" t="s">
        <v>37</v>
      </c>
      <c r="D1066" t="s">
        <v>15</v>
      </c>
      <c r="E1066" t="s">
        <v>112</v>
      </c>
      <c r="F1066" s="3">
        <v>12.899999618530273</v>
      </c>
      <c r="G1066" s="3">
        <v>400</v>
      </c>
      <c r="H1066" t="s">
        <v>53</v>
      </c>
      <c r="I1066" t="s">
        <v>47</v>
      </c>
      <c r="J1066" t="s">
        <v>38</v>
      </c>
    </row>
    <row r="1067" spans="1:10">
      <c r="A1067">
        <f t="shared" si="16"/>
        <v>2015</v>
      </c>
      <c r="B1067" s="13">
        <v>42063</v>
      </c>
      <c r="C1067" t="s">
        <v>37</v>
      </c>
      <c r="D1067" t="s">
        <v>22</v>
      </c>
      <c r="E1067" t="s">
        <v>111</v>
      </c>
      <c r="F1067" s="3">
        <v>11.5</v>
      </c>
      <c r="G1067" s="3">
        <v>324.79998779296875</v>
      </c>
      <c r="H1067" t="s">
        <v>35</v>
      </c>
      <c r="I1067" t="s">
        <v>35</v>
      </c>
      <c r="J1067" t="s">
        <v>34</v>
      </c>
    </row>
    <row r="1068" spans="1:10">
      <c r="A1068">
        <f t="shared" si="16"/>
        <v>2015</v>
      </c>
      <c r="B1068" s="13">
        <v>42094</v>
      </c>
      <c r="C1068" t="s">
        <v>44</v>
      </c>
      <c r="D1068" t="s">
        <v>26</v>
      </c>
      <c r="E1068" t="s">
        <v>110</v>
      </c>
      <c r="F1068" s="3">
        <v>10</v>
      </c>
      <c r="G1068" s="3">
        <v>550</v>
      </c>
      <c r="H1068" t="s">
        <v>99</v>
      </c>
      <c r="I1068" t="s">
        <v>98</v>
      </c>
      <c r="J1068" t="s">
        <v>34</v>
      </c>
    </row>
    <row r="1069" spans="1:10">
      <c r="A1069">
        <f t="shared" si="16"/>
        <v>2015</v>
      </c>
      <c r="B1069" s="13">
        <v>42094</v>
      </c>
      <c r="C1069" t="s">
        <v>44</v>
      </c>
      <c r="D1069" t="s">
        <v>26</v>
      </c>
      <c r="E1069" t="s">
        <v>109</v>
      </c>
      <c r="F1069" s="3">
        <v>45</v>
      </c>
      <c r="G1069" s="3">
        <v>253.43899536132813</v>
      </c>
      <c r="H1069" t="s">
        <v>83</v>
      </c>
      <c r="I1069" t="s">
        <v>39</v>
      </c>
      <c r="J1069" t="s">
        <v>34</v>
      </c>
    </row>
    <row r="1070" spans="1:10">
      <c r="A1070">
        <f t="shared" si="16"/>
        <v>2015</v>
      </c>
      <c r="B1070" s="13">
        <v>42094</v>
      </c>
      <c r="C1070" t="s">
        <v>37</v>
      </c>
      <c r="D1070" t="s">
        <v>26</v>
      </c>
      <c r="E1070" t="s">
        <v>106</v>
      </c>
      <c r="F1070" s="3">
        <v>13.5</v>
      </c>
      <c r="G1070" s="3">
        <v>623</v>
      </c>
      <c r="H1070" t="s">
        <v>35</v>
      </c>
      <c r="I1070" t="s">
        <v>35</v>
      </c>
      <c r="J1070" t="s">
        <v>34</v>
      </c>
    </row>
    <row r="1071" spans="1:10">
      <c r="A1071">
        <f t="shared" si="16"/>
        <v>2015</v>
      </c>
      <c r="B1071" s="13">
        <v>42094</v>
      </c>
      <c r="C1071" t="s">
        <v>37</v>
      </c>
      <c r="D1071" t="s">
        <v>12</v>
      </c>
      <c r="E1071" t="s">
        <v>108</v>
      </c>
      <c r="F1071" s="3">
        <v>4.3130002021789551</v>
      </c>
      <c r="G1071" s="3">
        <v>300</v>
      </c>
      <c r="H1071" t="s">
        <v>53</v>
      </c>
      <c r="I1071" t="s">
        <v>47</v>
      </c>
      <c r="J1071" t="s">
        <v>38</v>
      </c>
    </row>
    <row r="1072" spans="1:10">
      <c r="A1072">
        <f t="shared" si="16"/>
        <v>2015</v>
      </c>
      <c r="B1072" s="13">
        <v>42094</v>
      </c>
      <c r="C1072" t="s">
        <v>37</v>
      </c>
      <c r="D1072" t="s">
        <v>25</v>
      </c>
      <c r="E1072" t="s">
        <v>107</v>
      </c>
      <c r="F1072" s="3">
        <v>25</v>
      </c>
      <c r="G1072" s="3">
        <v>315.17001342773438</v>
      </c>
      <c r="H1072" t="s">
        <v>35</v>
      </c>
      <c r="I1072" t="s">
        <v>35</v>
      </c>
      <c r="J1072" t="s">
        <v>34</v>
      </c>
    </row>
    <row r="1073" spans="1:10">
      <c r="A1073">
        <f t="shared" si="16"/>
        <v>2015</v>
      </c>
      <c r="B1073" s="13">
        <v>42094</v>
      </c>
      <c r="C1073" t="s">
        <v>67</v>
      </c>
      <c r="D1073" t="s">
        <v>26</v>
      </c>
      <c r="E1073" t="s">
        <v>106</v>
      </c>
      <c r="F1073" s="3">
        <v>1</v>
      </c>
      <c r="G1073" s="3">
        <v>350</v>
      </c>
      <c r="H1073" t="s">
        <v>35</v>
      </c>
      <c r="I1073" t="s">
        <v>35</v>
      </c>
      <c r="J1073" t="s">
        <v>34</v>
      </c>
    </row>
    <row r="1074" spans="1:10">
      <c r="A1074">
        <f t="shared" si="16"/>
        <v>2015</v>
      </c>
      <c r="B1074" s="13">
        <v>42124</v>
      </c>
      <c r="C1074" t="s">
        <v>44</v>
      </c>
      <c r="D1074" t="s">
        <v>26</v>
      </c>
      <c r="E1074" t="s">
        <v>105</v>
      </c>
      <c r="F1074" s="3">
        <v>57.5</v>
      </c>
      <c r="G1074" s="3">
        <v>651.5</v>
      </c>
      <c r="H1074" t="s">
        <v>53</v>
      </c>
      <c r="I1074" t="s">
        <v>47</v>
      </c>
      <c r="J1074" t="s">
        <v>38</v>
      </c>
    </row>
    <row r="1075" spans="1:10">
      <c r="A1075">
        <f t="shared" si="16"/>
        <v>2015</v>
      </c>
      <c r="B1075" s="13">
        <v>42124</v>
      </c>
      <c r="C1075" t="s">
        <v>44</v>
      </c>
      <c r="D1075" t="s">
        <v>25</v>
      </c>
      <c r="E1075" t="s">
        <v>104</v>
      </c>
      <c r="F1075" s="3">
        <v>48</v>
      </c>
      <c r="G1075" s="3">
        <v>195</v>
      </c>
      <c r="H1075" t="s">
        <v>35</v>
      </c>
      <c r="I1075" t="s">
        <v>35</v>
      </c>
      <c r="J1075" t="s">
        <v>34</v>
      </c>
    </row>
    <row r="1076" spans="1:10">
      <c r="A1076">
        <f t="shared" si="16"/>
        <v>2015</v>
      </c>
      <c r="B1076" s="13">
        <v>42124</v>
      </c>
      <c r="C1076" t="s">
        <v>37</v>
      </c>
      <c r="D1076" t="s">
        <v>20</v>
      </c>
      <c r="E1076" t="s">
        <v>103</v>
      </c>
      <c r="F1076" s="3">
        <v>80</v>
      </c>
      <c r="G1076" s="3">
        <v>225</v>
      </c>
      <c r="H1076" t="s">
        <v>35</v>
      </c>
      <c r="I1076" t="s">
        <v>35</v>
      </c>
      <c r="J1076" t="s">
        <v>34</v>
      </c>
    </row>
    <row r="1077" spans="1:10">
      <c r="A1077">
        <f t="shared" si="16"/>
        <v>2015</v>
      </c>
      <c r="B1077" s="13">
        <v>42124</v>
      </c>
      <c r="C1077" s="13" t="s">
        <v>37</v>
      </c>
      <c r="D1077" t="s">
        <v>26</v>
      </c>
      <c r="F1077" s="3">
        <v>51.799999237060547</v>
      </c>
      <c r="G1077" s="3">
        <v>250</v>
      </c>
      <c r="H1077" t="s">
        <v>35</v>
      </c>
      <c r="I1077" t="s">
        <v>35</v>
      </c>
      <c r="J1077" t="s">
        <v>34</v>
      </c>
    </row>
    <row r="1078" spans="1:10">
      <c r="A1078">
        <f t="shared" si="16"/>
        <v>2015</v>
      </c>
      <c r="B1078" s="13">
        <v>42124</v>
      </c>
      <c r="C1078" t="s">
        <v>37</v>
      </c>
      <c r="D1078" t="s">
        <v>25</v>
      </c>
      <c r="F1078" s="3">
        <v>61</v>
      </c>
      <c r="G1078" s="3">
        <v>1039.7340087890625</v>
      </c>
      <c r="H1078" t="s">
        <v>40</v>
      </c>
      <c r="I1078" t="s">
        <v>39</v>
      </c>
      <c r="J1078" t="s">
        <v>38</v>
      </c>
    </row>
    <row r="1079" spans="1:10">
      <c r="A1079">
        <f t="shared" si="16"/>
        <v>2015</v>
      </c>
      <c r="B1079" s="13">
        <v>42124</v>
      </c>
      <c r="C1079" t="s">
        <v>37</v>
      </c>
      <c r="D1079" t="s">
        <v>15</v>
      </c>
      <c r="E1079" t="s">
        <v>101</v>
      </c>
      <c r="F1079" s="3">
        <v>64.400001525878906</v>
      </c>
      <c r="G1079" s="3">
        <v>800</v>
      </c>
      <c r="H1079" t="s">
        <v>63</v>
      </c>
      <c r="I1079" t="s">
        <v>62</v>
      </c>
      <c r="J1079" t="s">
        <v>38</v>
      </c>
    </row>
    <row r="1080" spans="1:10">
      <c r="A1080">
        <f t="shared" si="16"/>
        <v>2015</v>
      </c>
      <c r="B1080" s="13">
        <v>42124</v>
      </c>
      <c r="C1080" t="s">
        <v>37</v>
      </c>
      <c r="D1080" t="s">
        <v>15</v>
      </c>
      <c r="E1080" t="s">
        <v>1173</v>
      </c>
      <c r="F1080" s="3">
        <v>64.400001525878906</v>
      </c>
      <c r="G1080" s="3">
        <v>250</v>
      </c>
      <c r="H1080" t="s">
        <v>63</v>
      </c>
      <c r="I1080" t="s">
        <v>62</v>
      </c>
      <c r="J1080" t="s">
        <v>38</v>
      </c>
    </row>
    <row r="1081" spans="1:10">
      <c r="A1081">
        <f t="shared" si="16"/>
        <v>2015</v>
      </c>
      <c r="B1081" s="13">
        <v>42124</v>
      </c>
      <c r="C1081" t="s">
        <v>37</v>
      </c>
      <c r="D1081" t="s">
        <v>15</v>
      </c>
      <c r="E1081" t="s">
        <v>100</v>
      </c>
      <c r="F1081" s="3">
        <v>11</v>
      </c>
      <c r="G1081" s="3">
        <v>124.08000183105469</v>
      </c>
      <c r="H1081" t="s">
        <v>99</v>
      </c>
      <c r="I1081" t="s">
        <v>98</v>
      </c>
      <c r="J1081" t="s">
        <v>34</v>
      </c>
    </row>
    <row r="1082" spans="1:10">
      <c r="A1082">
        <f t="shared" si="16"/>
        <v>2015</v>
      </c>
      <c r="B1082" s="13">
        <v>42155</v>
      </c>
      <c r="C1082" t="s">
        <v>44</v>
      </c>
      <c r="D1082" t="s">
        <v>26</v>
      </c>
      <c r="E1082" t="s">
        <v>97</v>
      </c>
      <c r="F1082" s="3">
        <v>35.812999725341797</v>
      </c>
      <c r="G1082" s="3">
        <v>175</v>
      </c>
      <c r="H1082" t="s">
        <v>35</v>
      </c>
      <c r="I1082" t="s">
        <v>35</v>
      </c>
      <c r="J1082" t="s">
        <v>34</v>
      </c>
    </row>
    <row r="1083" spans="1:10">
      <c r="A1083">
        <f t="shared" si="16"/>
        <v>2015</v>
      </c>
      <c r="B1083" s="13">
        <v>42155</v>
      </c>
      <c r="C1083" t="s">
        <v>44</v>
      </c>
      <c r="D1083" t="s">
        <v>26</v>
      </c>
      <c r="E1083" t="s">
        <v>96</v>
      </c>
      <c r="F1083" s="3">
        <v>21.5</v>
      </c>
      <c r="G1083" s="3">
        <v>238</v>
      </c>
      <c r="H1083" t="s">
        <v>35</v>
      </c>
      <c r="I1083" t="s">
        <v>35</v>
      </c>
      <c r="J1083" t="s">
        <v>34</v>
      </c>
    </row>
    <row r="1084" spans="1:10">
      <c r="A1084">
        <f t="shared" si="16"/>
        <v>2015</v>
      </c>
      <c r="B1084" s="13">
        <v>42155</v>
      </c>
      <c r="C1084" t="s">
        <v>44</v>
      </c>
      <c r="D1084" t="s">
        <v>12</v>
      </c>
      <c r="E1084" t="s">
        <v>95</v>
      </c>
      <c r="F1084" s="3">
        <v>22.5</v>
      </c>
      <c r="G1084" s="3">
        <v>100</v>
      </c>
      <c r="H1084" t="s">
        <v>53</v>
      </c>
      <c r="I1084" t="s">
        <v>47</v>
      </c>
      <c r="J1084" t="s">
        <v>38</v>
      </c>
    </row>
    <row r="1085" spans="1:10">
      <c r="A1085">
        <f t="shared" si="16"/>
        <v>2015</v>
      </c>
      <c r="B1085" s="13">
        <v>42155</v>
      </c>
      <c r="C1085" t="s">
        <v>44</v>
      </c>
      <c r="D1085" t="s">
        <v>25</v>
      </c>
      <c r="E1085" t="s">
        <v>94</v>
      </c>
      <c r="F1085" s="3">
        <v>34</v>
      </c>
      <c r="G1085" s="3">
        <v>425</v>
      </c>
      <c r="H1085" t="s">
        <v>35</v>
      </c>
      <c r="I1085" t="s">
        <v>35</v>
      </c>
      <c r="J1085" t="s">
        <v>34</v>
      </c>
    </row>
    <row r="1086" spans="1:10">
      <c r="A1086">
        <f t="shared" si="16"/>
        <v>2015</v>
      </c>
      <c r="B1086" s="13">
        <v>42155</v>
      </c>
      <c r="C1086" t="s">
        <v>44</v>
      </c>
      <c r="D1086" t="s">
        <v>17</v>
      </c>
      <c r="E1086" t="s">
        <v>93</v>
      </c>
      <c r="F1086" s="3">
        <v>51.649999618530273</v>
      </c>
      <c r="G1086" s="3">
        <v>220.05699920654297</v>
      </c>
      <c r="H1086" t="s">
        <v>55</v>
      </c>
      <c r="I1086" t="s">
        <v>39</v>
      </c>
      <c r="J1086" t="s">
        <v>38</v>
      </c>
    </row>
    <row r="1087" spans="1:10">
      <c r="A1087">
        <f t="shared" si="16"/>
        <v>2015</v>
      </c>
      <c r="B1087" s="13">
        <v>42155</v>
      </c>
      <c r="C1087" t="s">
        <v>37</v>
      </c>
      <c r="D1087" t="s">
        <v>26</v>
      </c>
      <c r="F1087" s="3">
        <v>51.068698883056641</v>
      </c>
      <c r="G1087" s="3">
        <v>627.8809814453125</v>
      </c>
      <c r="H1087" t="s">
        <v>35</v>
      </c>
      <c r="I1087" t="s">
        <v>35</v>
      </c>
      <c r="J1087" t="s">
        <v>34</v>
      </c>
    </row>
    <row r="1088" spans="1:10">
      <c r="A1088">
        <f t="shared" si="16"/>
        <v>2015</v>
      </c>
      <c r="B1088" s="13">
        <v>42155</v>
      </c>
      <c r="C1088" t="s">
        <v>37</v>
      </c>
      <c r="D1088" t="s">
        <v>26</v>
      </c>
      <c r="E1088" t="s">
        <v>92</v>
      </c>
      <c r="F1088" s="3">
        <v>79.289998372395829</v>
      </c>
      <c r="G1088" s="3">
        <v>238.34999990463257</v>
      </c>
      <c r="H1088" t="s">
        <v>35</v>
      </c>
      <c r="I1088" t="s">
        <v>35</v>
      </c>
      <c r="J1088" t="s">
        <v>34</v>
      </c>
    </row>
    <row r="1089" spans="1:10">
      <c r="A1089">
        <f t="shared" si="16"/>
        <v>2015</v>
      </c>
      <c r="B1089" s="13">
        <v>42155</v>
      </c>
      <c r="C1089" t="s">
        <v>37</v>
      </c>
      <c r="D1089" t="s">
        <v>26</v>
      </c>
      <c r="E1089" t="s">
        <v>90</v>
      </c>
      <c r="F1089" s="3">
        <v>66.650001525878906</v>
      </c>
      <c r="G1089" s="3">
        <v>48.829999923706055</v>
      </c>
      <c r="H1089" t="s">
        <v>35</v>
      </c>
      <c r="I1089" t="s">
        <v>35</v>
      </c>
      <c r="J1089" t="s">
        <v>34</v>
      </c>
    </row>
    <row r="1090" spans="1:10">
      <c r="A1090">
        <f t="shared" si="16"/>
        <v>2015</v>
      </c>
      <c r="B1090" s="13">
        <v>42155</v>
      </c>
      <c r="C1090" t="s">
        <v>37</v>
      </c>
      <c r="D1090" t="s">
        <v>26</v>
      </c>
      <c r="E1090" t="s">
        <v>89</v>
      </c>
      <c r="F1090" s="3">
        <v>55.4375</v>
      </c>
      <c r="G1090" s="3">
        <v>69.599998474121094</v>
      </c>
      <c r="H1090" t="s">
        <v>35</v>
      </c>
      <c r="I1090" t="s">
        <v>35</v>
      </c>
      <c r="J1090" t="s">
        <v>34</v>
      </c>
    </row>
    <row r="1091" spans="1:10">
      <c r="A1091">
        <f t="shared" ref="A1091:A1154" si="17">YEAR(B1091)</f>
        <v>2015</v>
      </c>
      <c r="B1091" s="13">
        <v>42155</v>
      </c>
      <c r="C1091" t="s">
        <v>37</v>
      </c>
      <c r="D1091" t="s">
        <v>25</v>
      </c>
      <c r="F1091" s="3">
        <v>28.5</v>
      </c>
      <c r="G1091" s="3">
        <v>309.30999755859375</v>
      </c>
      <c r="H1091" t="s">
        <v>63</v>
      </c>
      <c r="I1091" t="s">
        <v>62</v>
      </c>
      <c r="J1091" t="s">
        <v>38</v>
      </c>
    </row>
    <row r="1092" spans="1:10">
      <c r="A1092">
        <f t="shared" si="17"/>
        <v>2015</v>
      </c>
      <c r="B1092" s="13">
        <v>42185</v>
      </c>
      <c r="C1092" t="s">
        <v>44</v>
      </c>
      <c r="D1092" t="s">
        <v>25</v>
      </c>
      <c r="E1092" t="s">
        <v>87</v>
      </c>
      <c r="F1092" s="3">
        <v>15.899999618530273</v>
      </c>
      <c r="G1092" s="3">
        <v>650</v>
      </c>
      <c r="H1092" t="s">
        <v>35</v>
      </c>
      <c r="I1092" t="s">
        <v>35</v>
      </c>
      <c r="J1092" t="s">
        <v>34</v>
      </c>
    </row>
    <row r="1093" spans="1:10">
      <c r="A1093">
        <f t="shared" si="17"/>
        <v>2015</v>
      </c>
      <c r="B1093" s="13">
        <v>42185</v>
      </c>
      <c r="C1093" t="s">
        <v>37</v>
      </c>
      <c r="D1093" t="s">
        <v>10</v>
      </c>
      <c r="E1093" t="s">
        <v>86</v>
      </c>
      <c r="F1093" s="3">
        <v>32</v>
      </c>
      <c r="G1093" s="3">
        <v>249.39999389648438</v>
      </c>
      <c r="H1093" t="s">
        <v>35</v>
      </c>
      <c r="I1093" t="s">
        <v>35</v>
      </c>
      <c r="J1093" t="s">
        <v>34</v>
      </c>
    </row>
    <row r="1094" spans="1:10">
      <c r="A1094">
        <f t="shared" si="17"/>
        <v>2015</v>
      </c>
      <c r="B1094" s="13">
        <v>42185</v>
      </c>
      <c r="C1094" t="s">
        <v>37</v>
      </c>
      <c r="D1094" t="s">
        <v>26</v>
      </c>
      <c r="E1094" t="s">
        <v>85</v>
      </c>
      <c r="F1094" s="3">
        <v>44</v>
      </c>
      <c r="G1094" s="3">
        <v>339.70001220703125</v>
      </c>
      <c r="H1094" t="s">
        <v>35</v>
      </c>
      <c r="I1094" t="s">
        <v>35</v>
      </c>
      <c r="J1094" t="s">
        <v>34</v>
      </c>
    </row>
    <row r="1095" spans="1:10">
      <c r="A1095">
        <f t="shared" si="17"/>
        <v>2015</v>
      </c>
      <c r="B1095" s="13">
        <v>42185</v>
      </c>
      <c r="C1095" t="s">
        <v>1192</v>
      </c>
      <c r="D1095" t="s">
        <v>13</v>
      </c>
      <c r="E1095" t="s">
        <v>1248</v>
      </c>
      <c r="F1095" s="3">
        <v>52</v>
      </c>
      <c r="G1095" s="3">
        <v>150</v>
      </c>
      <c r="H1095" t="s">
        <v>35</v>
      </c>
      <c r="I1095" t="s">
        <v>35</v>
      </c>
      <c r="J1095" t="s">
        <v>34</v>
      </c>
    </row>
    <row r="1096" spans="1:10">
      <c r="A1096">
        <f t="shared" si="17"/>
        <v>2015</v>
      </c>
      <c r="B1096" s="13">
        <v>42185</v>
      </c>
      <c r="C1096" t="s">
        <v>37</v>
      </c>
      <c r="D1096" t="s">
        <v>15</v>
      </c>
      <c r="E1096" t="s">
        <v>84</v>
      </c>
      <c r="F1096" s="3">
        <v>44.299999237060547</v>
      </c>
      <c r="G1096" s="3">
        <v>185</v>
      </c>
      <c r="H1096" t="s">
        <v>53</v>
      </c>
      <c r="I1096" t="s">
        <v>47</v>
      </c>
      <c r="J1096" t="s">
        <v>38</v>
      </c>
    </row>
    <row r="1097" spans="1:10">
      <c r="A1097">
        <f t="shared" si="17"/>
        <v>2015</v>
      </c>
      <c r="B1097" s="13">
        <v>42216</v>
      </c>
      <c r="C1097" t="s">
        <v>44</v>
      </c>
      <c r="D1097" t="s">
        <v>26</v>
      </c>
      <c r="F1097" s="3">
        <v>5.1500000953674316</v>
      </c>
      <c r="G1097" s="3">
        <v>360</v>
      </c>
      <c r="H1097" t="s">
        <v>83</v>
      </c>
      <c r="I1097" t="s">
        <v>39</v>
      </c>
      <c r="J1097" t="s">
        <v>34</v>
      </c>
    </row>
    <row r="1098" spans="1:10">
      <c r="A1098">
        <f t="shared" si="17"/>
        <v>2015</v>
      </c>
      <c r="B1098" s="13">
        <v>42216</v>
      </c>
      <c r="C1098" t="s">
        <v>44</v>
      </c>
      <c r="D1098" t="s">
        <v>26</v>
      </c>
      <c r="E1098" t="s">
        <v>82</v>
      </c>
      <c r="F1098" s="3">
        <v>29.5</v>
      </c>
      <c r="G1098" s="3">
        <v>138.66700744628906</v>
      </c>
      <c r="H1098" t="s">
        <v>35</v>
      </c>
      <c r="I1098" t="s">
        <v>35</v>
      </c>
      <c r="J1098" t="s">
        <v>34</v>
      </c>
    </row>
    <row r="1099" spans="1:10">
      <c r="A1099">
        <f t="shared" si="17"/>
        <v>2015</v>
      </c>
      <c r="B1099" s="13">
        <v>42216</v>
      </c>
      <c r="C1099" t="s">
        <v>44</v>
      </c>
      <c r="D1099" t="s">
        <v>25</v>
      </c>
      <c r="E1099" t="s">
        <v>78</v>
      </c>
      <c r="F1099" s="3">
        <v>23.5</v>
      </c>
      <c r="G1099" s="3">
        <v>970</v>
      </c>
      <c r="H1099" t="s">
        <v>35</v>
      </c>
      <c r="I1099" t="s">
        <v>35</v>
      </c>
      <c r="J1099" t="s">
        <v>34</v>
      </c>
    </row>
    <row r="1100" spans="1:10">
      <c r="A1100">
        <f t="shared" si="17"/>
        <v>2015</v>
      </c>
      <c r="B1100" s="13">
        <v>42216</v>
      </c>
      <c r="C1100" t="s">
        <v>37</v>
      </c>
      <c r="D1100" t="s">
        <v>26</v>
      </c>
      <c r="E1100" t="s">
        <v>1236</v>
      </c>
      <c r="F1100" s="3">
        <v>64.800003051757813</v>
      </c>
      <c r="G1100" s="3">
        <v>463.53900146484375</v>
      </c>
      <c r="H1100" t="s">
        <v>99</v>
      </c>
      <c r="I1100" t="s">
        <v>98</v>
      </c>
      <c r="J1100" t="s">
        <v>34</v>
      </c>
    </row>
    <row r="1101" spans="1:10">
      <c r="A1101">
        <f t="shared" si="17"/>
        <v>2015</v>
      </c>
      <c r="B1101" s="13">
        <v>42216</v>
      </c>
      <c r="C1101" t="s">
        <v>37</v>
      </c>
      <c r="D1101" t="s">
        <v>26</v>
      </c>
      <c r="E1101" t="s">
        <v>81</v>
      </c>
      <c r="F1101" s="3">
        <v>14.5</v>
      </c>
      <c r="G1101" s="3">
        <v>799.97100830078125</v>
      </c>
      <c r="H1101" t="s">
        <v>35</v>
      </c>
      <c r="I1101" t="s">
        <v>35</v>
      </c>
      <c r="J1101" t="s">
        <v>34</v>
      </c>
    </row>
    <row r="1102" spans="1:10">
      <c r="A1102">
        <f t="shared" si="17"/>
        <v>2015</v>
      </c>
      <c r="B1102" s="13">
        <v>42216</v>
      </c>
      <c r="C1102" t="s">
        <v>37</v>
      </c>
      <c r="D1102" t="s">
        <v>26</v>
      </c>
      <c r="E1102" t="s">
        <v>80</v>
      </c>
      <c r="F1102" s="3">
        <v>11.25</v>
      </c>
      <c r="G1102" s="3">
        <v>350</v>
      </c>
      <c r="H1102" t="s">
        <v>35</v>
      </c>
      <c r="I1102" t="s">
        <v>35</v>
      </c>
      <c r="J1102" t="s">
        <v>34</v>
      </c>
    </row>
    <row r="1103" spans="1:10">
      <c r="A1103">
        <f t="shared" si="17"/>
        <v>2015</v>
      </c>
      <c r="B1103" s="13">
        <v>42216</v>
      </c>
      <c r="C1103" t="s">
        <v>37</v>
      </c>
      <c r="D1103" t="s">
        <v>12</v>
      </c>
      <c r="E1103" t="s">
        <v>79</v>
      </c>
      <c r="F1103" s="3">
        <v>34.799999237060547</v>
      </c>
      <c r="G1103" s="3">
        <v>289.14999389648438</v>
      </c>
      <c r="H1103" t="s">
        <v>53</v>
      </c>
      <c r="I1103" t="s">
        <v>47</v>
      </c>
      <c r="J1103" t="s">
        <v>38</v>
      </c>
    </row>
    <row r="1104" spans="1:10">
      <c r="A1104">
        <f t="shared" si="17"/>
        <v>2015</v>
      </c>
      <c r="B1104" s="13">
        <v>42216</v>
      </c>
      <c r="C1104" t="s">
        <v>37</v>
      </c>
      <c r="D1104" t="s">
        <v>25</v>
      </c>
      <c r="E1104" t="s">
        <v>78</v>
      </c>
      <c r="F1104" s="3">
        <v>1.2999999523162842</v>
      </c>
      <c r="G1104" s="3">
        <v>771.2550048828125</v>
      </c>
      <c r="H1104" t="s">
        <v>35</v>
      </c>
      <c r="I1104" t="s">
        <v>35</v>
      </c>
      <c r="J1104" t="s">
        <v>34</v>
      </c>
    </row>
    <row r="1105" spans="1:10">
      <c r="A1105">
        <f t="shared" si="17"/>
        <v>2015</v>
      </c>
      <c r="B1105" s="13">
        <v>42247</v>
      </c>
      <c r="C1105" t="s">
        <v>44</v>
      </c>
      <c r="D1105" t="s">
        <v>20</v>
      </c>
      <c r="E1105" t="s">
        <v>77</v>
      </c>
      <c r="F1105" s="3">
        <v>63.5</v>
      </c>
      <c r="G1105" s="3">
        <v>10</v>
      </c>
      <c r="H1105" t="s">
        <v>35</v>
      </c>
      <c r="I1105" t="s">
        <v>35</v>
      </c>
      <c r="J1105" t="s">
        <v>34</v>
      </c>
    </row>
    <row r="1106" spans="1:10">
      <c r="A1106">
        <f t="shared" si="17"/>
        <v>2015</v>
      </c>
      <c r="B1106" s="13">
        <v>42247</v>
      </c>
      <c r="C1106" t="s">
        <v>44</v>
      </c>
      <c r="D1106" t="s">
        <v>25</v>
      </c>
      <c r="E1106" t="s">
        <v>76</v>
      </c>
      <c r="F1106" s="3">
        <v>61</v>
      </c>
      <c r="G1106" s="3">
        <v>450</v>
      </c>
      <c r="H1106" t="s">
        <v>75</v>
      </c>
      <c r="I1106" t="s">
        <v>62</v>
      </c>
      <c r="J1106" t="s">
        <v>38</v>
      </c>
    </row>
    <row r="1107" spans="1:10">
      <c r="A1107">
        <f t="shared" si="17"/>
        <v>2015</v>
      </c>
      <c r="B1107" s="13">
        <v>42247</v>
      </c>
      <c r="C1107" t="s">
        <v>44</v>
      </c>
      <c r="D1107" t="s">
        <v>25</v>
      </c>
      <c r="E1107" t="s">
        <v>73</v>
      </c>
      <c r="F1107" s="3">
        <v>5.3857499957084656</v>
      </c>
      <c r="G1107" s="3">
        <v>1875.4500427246094</v>
      </c>
      <c r="H1107" t="s">
        <v>35</v>
      </c>
      <c r="I1107" t="s">
        <v>35</v>
      </c>
      <c r="J1107" t="s">
        <v>34</v>
      </c>
    </row>
    <row r="1108" spans="1:10">
      <c r="A1108">
        <f t="shared" si="17"/>
        <v>2015</v>
      </c>
      <c r="B1108" s="13">
        <v>42247</v>
      </c>
      <c r="C1108" t="s">
        <v>37</v>
      </c>
      <c r="D1108" t="s">
        <v>26</v>
      </c>
      <c r="F1108" s="3">
        <v>26.592000007629395</v>
      </c>
      <c r="G1108" s="3">
        <v>275.00000190734863</v>
      </c>
      <c r="H1108" t="s">
        <v>35</v>
      </c>
      <c r="I1108" t="s">
        <v>35</v>
      </c>
      <c r="J1108" t="s">
        <v>34</v>
      </c>
    </row>
    <row r="1109" spans="1:10">
      <c r="A1109">
        <f t="shared" si="17"/>
        <v>2015</v>
      </c>
      <c r="B1109" s="13">
        <v>42247</v>
      </c>
      <c r="C1109" t="s">
        <v>37</v>
      </c>
      <c r="D1109" t="s">
        <v>26</v>
      </c>
      <c r="E1109" t="s">
        <v>74</v>
      </c>
      <c r="F1109" s="3">
        <v>35.700000762939453</v>
      </c>
      <c r="G1109" s="3">
        <v>1200</v>
      </c>
      <c r="H1109" t="s">
        <v>35</v>
      </c>
      <c r="I1109" t="s">
        <v>35</v>
      </c>
      <c r="J1109" t="s">
        <v>34</v>
      </c>
    </row>
    <row r="1110" spans="1:10">
      <c r="A1110">
        <f t="shared" si="17"/>
        <v>2015</v>
      </c>
      <c r="B1110" s="13">
        <v>42247</v>
      </c>
      <c r="C1110" t="s">
        <v>37</v>
      </c>
      <c r="D1110" t="s">
        <v>25</v>
      </c>
      <c r="E1110" t="s">
        <v>73</v>
      </c>
      <c r="F1110" s="3">
        <v>3.2999999523162842</v>
      </c>
      <c r="G1110" s="3">
        <v>392.58401489257813</v>
      </c>
      <c r="H1110" t="s">
        <v>35</v>
      </c>
      <c r="I1110" t="s">
        <v>35</v>
      </c>
      <c r="J1110" t="s">
        <v>34</v>
      </c>
    </row>
    <row r="1111" spans="1:10">
      <c r="A1111">
        <f t="shared" si="17"/>
        <v>2015</v>
      </c>
      <c r="B1111" s="13">
        <v>42277</v>
      </c>
      <c r="C1111" t="s">
        <v>44</v>
      </c>
      <c r="D1111" t="s">
        <v>26</v>
      </c>
      <c r="F1111" s="3">
        <v>29.5</v>
      </c>
      <c r="G1111" s="3">
        <v>138.66700744628906</v>
      </c>
      <c r="H1111" t="s">
        <v>35</v>
      </c>
      <c r="I1111" t="s">
        <v>35</v>
      </c>
      <c r="J1111" t="s">
        <v>34</v>
      </c>
    </row>
    <row r="1112" spans="1:10">
      <c r="A1112">
        <f t="shared" si="17"/>
        <v>2015</v>
      </c>
      <c r="B1112" s="13">
        <v>42277</v>
      </c>
      <c r="C1112" t="s">
        <v>44</v>
      </c>
      <c r="D1112" t="s">
        <v>22</v>
      </c>
      <c r="E1112" t="s">
        <v>70</v>
      </c>
      <c r="F1112" s="3">
        <v>80</v>
      </c>
      <c r="G1112" s="3">
        <v>280</v>
      </c>
      <c r="H1112" t="s">
        <v>35</v>
      </c>
      <c r="I1112" t="s">
        <v>35</v>
      </c>
      <c r="J1112" t="s">
        <v>34</v>
      </c>
    </row>
    <row r="1113" spans="1:10">
      <c r="A1113">
        <f t="shared" si="17"/>
        <v>2015</v>
      </c>
      <c r="B1113" s="13">
        <v>42277</v>
      </c>
      <c r="C1113" t="s">
        <v>37</v>
      </c>
      <c r="D1113" t="s">
        <v>26</v>
      </c>
      <c r="F1113" s="3">
        <v>59.412499904632568</v>
      </c>
      <c r="G1113" s="3">
        <v>1724.4630279541016</v>
      </c>
      <c r="H1113" t="s">
        <v>35</v>
      </c>
      <c r="I1113" t="s">
        <v>35</v>
      </c>
      <c r="J1113" t="s">
        <v>34</v>
      </c>
    </row>
    <row r="1114" spans="1:10">
      <c r="A1114">
        <f t="shared" si="17"/>
        <v>2015</v>
      </c>
      <c r="B1114" s="13">
        <v>42277</v>
      </c>
      <c r="C1114" t="s">
        <v>37</v>
      </c>
      <c r="D1114" t="s">
        <v>26</v>
      </c>
      <c r="E1114" t="s">
        <v>71</v>
      </c>
      <c r="F1114" s="3">
        <v>0.40000000596046448</v>
      </c>
      <c r="G1114" s="3">
        <v>2250</v>
      </c>
      <c r="H1114" t="s">
        <v>35</v>
      </c>
      <c r="I1114" t="s">
        <v>35</v>
      </c>
      <c r="J1114" t="s">
        <v>34</v>
      </c>
    </row>
    <row r="1115" spans="1:10">
      <c r="A1115">
        <f t="shared" si="17"/>
        <v>2015</v>
      </c>
      <c r="B1115" s="13">
        <v>42277</v>
      </c>
      <c r="C1115" t="s">
        <v>37</v>
      </c>
      <c r="D1115" t="s">
        <v>22</v>
      </c>
      <c r="E1115" t="s">
        <v>70</v>
      </c>
      <c r="F1115" s="3">
        <v>8.3000001907348633</v>
      </c>
      <c r="G1115" s="3">
        <v>225</v>
      </c>
      <c r="H1115" t="s">
        <v>35</v>
      </c>
      <c r="I1115" t="s">
        <v>35</v>
      </c>
      <c r="J1115" t="s">
        <v>34</v>
      </c>
    </row>
    <row r="1116" spans="1:10">
      <c r="A1116">
        <f t="shared" si="17"/>
        <v>2015</v>
      </c>
      <c r="B1116" s="13">
        <v>42308</v>
      </c>
      <c r="C1116" s="13" t="s">
        <v>44</v>
      </c>
      <c r="D1116" t="s">
        <v>26</v>
      </c>
      <c r="F1116" s="3">
        <v>21</v>
      </c>
      <c r="G1116" s="3">
        <v>238</v>
      </c>
      <c r="H1116" t="s">
        <v>35</v>
      </c>
      <c r="I1116" t="s">
        <v>35</v>
      </c>
      <c r="J1116" t="s">
        <v>34</v>
      </c>
    </row>
    <row r="1117" spans="1:10">
      <c r="A1117">
        <f t="shared" si="17"/>
        <v>2015</v>
      </c>
      <c r="B1117" s="13">
        <v>42308</v>
      </c>
      <c r="C1117" t="s">
        <v>44</v>
      </c>
      <c r="D1117" t="s">
        <v>24</v>
      </c>
      <c r="F1117" s="3">
        <v>69.400001525878906</v>
      </c>
      <c r="G1117" s="3">
        <v>211.10000610351563</v>
      </c>
      <c r="H1117" t="s">
        <v>35</v>
      </c>
      <c r="I1117" t="s">
        <v>35</v>
      </c>
      <c r="J1117" t="s">
        <v>34</v>
      </c>
    </row>
    <row r="1118" spans="1:10">
      <c r="A1118">
        <f t="shared" si="17"/>
        <v>2015</v>
      </c>
      <c r="B1118" s="13">
        <v>42308</v>
      </c>
      <c r="C1118" t="s">
        <v>44</v>
      </c>
      <c r="D1118" t="s">
        <v>22</v>
      </c>
      <c r="E1118" t="s">
        <v>69</v>
      </c>
      <c r="F1118" s="3">
        <v>59</v>
      </c>
      <c r="G1118" s="3">
        <v>214.47099304199219</v>
      </c>
      <c r="H1118" t="s">
        <v>35</v>
      </c>
      <c r="I1118" t="s">
        <v>35</v>
      </c>
      <c r="J1118" t="s">
        <v>34</v>
      </c>
    </row>
    <row r="1119" spans="1:10">
      <c r="A1119">
        <f t="shared" si="17"/>
        <v>2015</v>
      </c>
      <c r="B1119" s="13">
        <v>42308</v>
      </c>
      <c r="C1119" t="s">
        <v>37</v>
      </c>
      <c r="D1119" t="s">
        <v>26</v>
      </c>
      <c r="E1119" t="s">
        <v>68</v>
      </c>
      <c r="F1119" s="3">
        <v>26.11870002746582</v>
      </c>
      <c r="G1119" s="3">
        <v>577</v>
      </c>
      <c r="H1119" t="s">
        <v>35</v>
      </c>
      <c r="I1119" t="s">
        <v>35</v>
      </c>
      <c r="J1119" t="s">
        <v>34</v>
      </c>
    </row>
    <row r="1120" spans="1:10">
      <c r="A1120">
        <f t="shared" si="17"/>
        <v>2015</v>
      </c>
      <c r="B1120" s="13">
        <v>42308</v>
      </c>
      <c r="C1120" t="s">
        <v>67</v>
      </c>
      <c r="D1120" t="s">
        <v>23</v>
      </c>
      <c r="F1120" s="3">
        <v>4.8000001907348633</v>
      </c>
      <c r="G1120" s="3">
        <v>270.0765380859375</v>
      </c>
      <c r="H1120" t="s">
        <v>35</v>
      </c>
      <c r="I1120" t="s">
        <v>35</v>
      </c>
      <c r="J1120" t="s">
        <v>34</v>
      </c>
    </row>
    <row r="1121" spans="1:10">
      <c r="A1121">
        <f t="shared" si="17"/>
        <v>2015</v>
      </c>
      <c r="B1121" s="13">
        <v>42338</v>
      </c>
      <c r="C1121" t="s">
        <v>44</v>
      </c>
      <c r="D1121" t="s">
        <v>25</v>
      </c>
      <c r="E1121" t="s">
        <v>135</v>
      </c>
      <c r="F1121" s="3">
        <v>9</v>
      </c>
      <c r="G1121" s="3">
        <v>375</v>
      </c>
      <c r="H1121" t="s">
        <v>99</v>
      </c>
      <c r="I1121" t="s">
        <v>98</v>
      </c>
      <c r="J1121" t="s">
        <v>34</v>
      </c>
    </row>
    <row r="1122" spans="1:10">
      <c r="A1122">
        <f t="shared" si="17"/>
        <v>2015</v>
      </c>
      <c r="B1122" s="13">
        <v>42338</v>
      </c>
      <c r="C1122" t="s">
        <v>44</v>
      </c>
      <c r="D1122" t="s">
        <v>23</v>
      </c>
      <c r="E1122" t="s">
        <v>65</v>
      </c>
      <c r="F1122" s="3">
        <v>20</v>
      </c>
      <c r="G1122" s="3">
        <v>247.40536499023438</v>
      </c>
      <c r="H1122" t="s">
        <v>35</v>
      </c>
      <c r="I1122" t="s">
        <v>35</v>
      </c>
      <c r="J1122" t="s">
        <v>34</v>
      </c>
    </row>
    <row r="1123" spans="1:10">
      <c r="A1123">
        <f t="shared" si="17"/>
        <v>2015</v>
      </c>
      <c r="B1123" s="13">
        <v>42338</v>
      </c>
      <c r="C1123" t="s">
        <v>37</v>
      </c>
      <c r="D1123" t="s">
        <v>26</v>
      </c>
      <c r="F1123" s="3">
        <v>22.58799934387207</v>
      </c>
      <c r="G1123" s="3">
        <v>2007.3689880371094</v>
      </c>
      <c r="H1123" t="s">
        <v>35</v>
      </c>
      <c r="I1123" t="s">
        <v>35</v>
      </c>
      <c r="J1123" t="s">
        <v>34</v>
      </c>
    </row>
    <row r="1124" spans="1:10">
      <c r="A1124">
        <f t="shared" si="17"/>
        <v>2015</v>
      </c>
      <c r="B1124" s="13">
        <v>42338</v>
      </c>
      <c r="C1124" t="s">
        <v>37</v>
      </c>
      <c r="D1124" t="s">
        <v>25</v>
      </c>
      <c r="F1124" s="3">
        <v>28.5</v>
      </c>
      <c r="G1124" s="3">
        <v>309.30999755859375</v>
      </c>
      <c r="H1124" t="s">
        <v>63</v>
      </c>
      <c r="I1124" t="s">
        <v>62</v>
      </c>
      <c r="J1124" t="s">
        <v>38</v>
      </c>
    </row>
    <row r="1125" spans="1:10">
      <c r="A1125">
        <f t="shared" si="17"/>
        <v>2015</v>
      </c>
      <c r="B1125" s="13">
        <v>42338</v>
      </c>
      <c r="C1125" t="s">
        <v>37</v>
      </c>
      <c r="D1125" t="s">
        <v>15</v>
      </c>
      <c r="E1125" t="s">
        <v>1174</v>
      </c>
      <c r="F1125" s="3">
        <v>91.25</v>
      </c>
      <c r="G1125" s="3">
        <v>500</v>
      </c>
      <c r="H1125" t="s">
        <v>63</v>
      </c>
      <c r="I1125" t="s">
        <v>62</v>
      </c>
      <c r="J1125" t="s">
        <v>38</v>
      </c>
    </row>
    <row r="1126" spans="1:10">
      <c r="A1126">
        <f t="shared" si="17"/>
        <v>2015</v>
      </c>
      <c r="B1126" s="13">
        <v>42369</v>
      </c>
      <c r="C1126" t="s">
        <v>44</v>
      </c>
      <c r="D1126" t="s">
        <v>10</v>
      </c>
      <c r="E1126" t="s">
        <v>1175</v>
      </c>
      <c r="F1126" s="3">
        <v>89.6885986328125</v>
      </c>
      <c r="G1126" s="3">
        <v>48.717117309570313</v>
      </c>
      <c r="H1126" t="s">
        <v>61</v>
      </c>
      <c r="I1126" t="s">
        <v>39</v>
      </c>
      <c r="J1126" t="s">
        <v>34</v>
      </c>
    </row>
    <row r="1127" spans="1:10">
      <c r="A1127">
        <f t="shared" si="17"/>
        <v>2015</v>
      </c>
      <c r="B1127" s="13">
        <v>42369</v>
      </c>
      <c r="C1127" t="s">
        <v>44</v>
      </c>
      <c r="D1127" t="s">
        <v>26</v>
      </c>
      <c r="E1127" t="s">
        <v>60</v>
      </c>
      <c r="F1127" s="3">
        <v>21.700000762939453</v>
      </c>
      <c r="G1127" s="3">
        <v>1814.4369506835938</v>
      </c>
      <c r="H1127" t="s">
        <v>35</v>
      </c>
      <c r="I1127" t="s">
        <v>35</v>
      </c>
      <c r="J1127" t="s">
        <v>34</v>
      </c>
    </row>
    <row r="1128" spans="1:10">
      <c r="A1128">
        <f t="shared" si="17"/>
        <v>2015</v>
      </c>
      <c r="B1128" s="13">
        <v>42369</v>
      </c>
      <c r="C1128" t="s">
        <v>44</v>
      </c>
      <c r="D1128" t="s">
        <v>12</v>
      </c>
      <c r="E1128" t="s">
        <v>54</v>
      </c>
      <c r="F1128" s="3">
        <v>50</v>
      </c>
      <c r="G1128" s="3">
        <v>230</v>
      </c>
      <c r="H1128" t="s">
        <v>53</v>
      </c>
      <c r="I1128" t="s">
        <v>47</v>
      </c>
      <c r="J1128" t="s">
        <v>38</v>
      </c>
    </row>
    <row r="1129" spans="1:10">
      <c r="A1129">
        <f t="shared" si="17"/>
        <v>2015</v>
      </c>
      <c r="B1129" s="13">
        <v>42369</v>
      </c>
      <c r="C1129" t="s">
        <v>44</v>
      </c>
      <c r="D1129" t="s">
        <v>25</v>
      </c>
      <c r="E1129" t="s">
        <v>1176</v>
      </c>
      <c r="F1129" s="3">
        <v>59.5</v>
      </c>
      <c r="G1129" s="3">
        <v>8.2227821350097656</v>
      </c>
      <c r="H1129" t="s">
        <v>59</v>
      </c>
      <c r="I1129" t="s">
        <v>39</v>
      </c>
      <c r="J1129" t="s">
        <v>38</v>
      </c>
    </row>
    <row r="1130" spans="1:10">
      <c r="A1130">
        <f t="shared" si="17"/>
        <v>2015</v>
      </c>
      <c r="B1130" s="13">
        <v>42369</v>
      </c>
      <c r="C1130" t="s">
        <v>37</v>
      </c>
      <c r="D1130" t="s">
        <v>26</v>
      </c>
      <c r="F1130" s="3">
        <v>7.8000001907348633</v>
      </c>
      <c r="G1130" s="3">
        <v>250</v>
      </c>
      <c r="H1130" t="s">
        <v>35</v>
      </c>
      <c r="I1130" t="s">
        <v>35</v>
      </c>
      <c r="J1130" t="s">
        <v>34</v>
      </c>
    </row>
    <row r="1131" spans="1:10">
      <c r="A1131">
        <f t="shared" si="17"/>
        <v>2015</v>
      </c>
      <c r="B1131" s="13">
        <v>42369</v>
      </c>
      <c r="C1131" t="s">
        <v>37</v>
      </c>
      <c r="D1131" t="s">
        <v>26</v>
      </c>
      <c r="E1131" t="s">
        <v>58</v>
      </c>
      <c r="F1131" s="3">
        <v>48.949999491373696</v>
      </c>
      <c r="G1131" s="3">
        <v>2813.3319702148438</v>
      </c>
      <c r="H1131" t="s">
        <v>35</v>
      </c>
      <c r="I1131" t="s">
        <v>35</v>
      </c>
      <c r="J1131" t="s">
        <v>34</v>
      </c>
    </row>
    <row r="1132" spans="1:10">
      <c r="A1132">
        <f t="shared" si="17"/>
        <v>2015</v>
      </c>
      <c r="B1132" s="13">
        <v>42369</v>
      </c>
      <c r="C1132" t="s">
        <v>37</v>
      </c>
      <c r="D1132" t="s">
        <v>26</v>
      </c>
      <c r="E1132" t="s">
        <v>57</v>
      </c>
      <c r="F1132" s="3">
        <v>33.53125</v>
      </c>
      <c r="G1132" s="3">
        <v>3454.9979782104492</v>
      </c>
      <c r="H1132" t="s">
        <v>35</v>
      </c>
      <c r="I1132" t="s">
        <v>35</v>
      </c>
      <c r="J1132" t="s">
        <v>34</v>
      </c>
    </row>
    <row r="1133" spans="1:10">
      <c r="A1133">
        <f t="shared" si="17"/>
        <v>2015</v>
      </c>
      <c r="B1133" s="13">
        <v>42369</v>
      </c>
      <c r="C1133" t="s">
        <v>37</v>
      </c>
      <c r="D1133" t="s">
        <v>26</v>
      </c>
      <c r="E1133" t="s">
        <v>56</v>
      </c>
      <c r="F1133" s="3">
        <v>24.5</v>
      </c>
      <c r="G1133" s="3">
        <v>600</v>
      </c>
      <c r="H1133" t="s">
        <v>35</v>
      </c>
      <c r="I1133" t="s">
        <v>35</v>
      </c>
      <c r="J1133" t="s">
        <v>34</v>
      </c>
    </row>
    <row r="1134" spans="1:10">
      <c r="A1134">
        <f t="shared" si="17"/>
        <v>2015</v>
      </c>
      <c r="B1134" s="13">
        <v>42369</v>
      </c>
      <c r="C1134" t="s">
        <v>1192</v>
      </c>
      <c r="D1134" t="s">
        <v>19</v>
      </c>
      <c r="E1134" t="s">
        <v>1237</v>
      </c>
      <c r="F1134" s="3">
        <v>73.620750427246094</v>
      </c>
      <c r="G1134" s="3">
        <v>200</v>
      </c>
      <c r="H1134" t="s">
        <v>40</v>
      </c>
      <c r="I1134" t="s">
        <v>39</v>
      </c>
      <c r="J1134" t="s">
        <v>38</v>
      </c>
    </row>
    <row r="1135" spans="1:10">
      <c r="A1135">
        <f t="shared" si="17"/>
        <v>2015</v>
      </c>
      <c r="B1135" s="13">
        <v>42369</v>
      </c>
      <c r="C1135" t="s">
        <v>37</v>
      </c>
      <c r="D1135" t="s">
        <v>19</v>
      </c>
      <c r="E1135" t="s">
        <v>1177</v>
      </c>
      <c r="F1135" s="3">
        <v>3.2000000476837158</v>
      </c>
      <c r="G1135" s="3">
        <v>225</v>
      </c>
      <c r="H1135" t="s">
        <v>55</v>
      </c>
      <c r="I1135" t="s">
        <v>39</v>
      </c>
      <c r="J1135" t="s">
        <v>38</v>
      </c>
    </row>
    <row r="1136" spans="1:10">
      <c r="A1136">
        <f t="shared" si="17"/>
        <v>2015</v>
      </c>
      <c r="B1136" s="13">
        <v>42369</v>
      </c>
      <c r="C1136" t="s">
        <v>37</v>
      </c>
      <c r="D1136" t="s">
        <v>12</v>
      </c>
      <c r="F1136" s="3">
        <v>22</v>
      </c>
      <c r="G1136" s="3">
        <v>10.850000381469727</v>
      </c>
      <c r="H1136" t="s">
        <v>53</v>
      </c>
      <c r="I1136" t="s">
        <v>47</v>
      </c>
      <c r="J1136" t="s">
        <v>38</v>
      </c>
    </row>
    <row r="1137" spans="1:10">
      <c r="A1137">
        <f t="shared" si="17"/>
        <v>2015</v>
      </c>
      <c r="B1137" s="13">
        <v>42369</v>
      </c>
      <c r="C1137" t="s">
        <v>37</v>
      </c>
      <c r="D1137" t="s">
        <v>12</v>
      </c>
      <c r="E1137" t="s">
        <v>54</v>
      </c>
      <c r="F1137" s="3">
        <v>22</v>
      </c>
      <c r="G1137" s="3">
        <v>299.63101196289063</v>
      </c>
      <c r="H1137" t="s">
        <v>53</v>
      </c>
      <c r="I1137" t="s">
        <v>47</v>
      </c>
      <c r="J1137" t="s">
        <v>38</v>
      </c>
    </row>
    <row r="1138" spans="1:10">
      <c r="A1138">
        <f t="shared" si="17"/>
        <v>2015</v>
      </c>
      <c r="B1138" s="13">
        <v>42369</v>
      </c>
      <c r="C1138" t="s">
        <v>37</v>
      </c>
      <c r="D1138" t="s">
        <v>23</v>
      </c>
      <c r="E1138" t="s">
        <v>52</v>
      </c>
      <c r="F1138" s="3">
        <v>33.049999237060547</v>
      </c>
      <c r="G1138" s="3">
        <v>234.375</v>
      </c>
      <c r="H1138" t="s">
        <v>35</v>
      </c>
      <c r="I1138" t="s">
        <v>35</v>
      </c>
      <c r="J1138" t="s">
        <v>34</v>
      </c>
    </row>
    <row r="1139" spans="1:10">
      <c r="A1139">
        <f t="shared" si="17"/>
        <v>2015</v>
      </c>
      <c r="B1139" s="13">
        <v>42369</v>
      </c>
      <c r="C1139" t="s">
        <v>37</v>
      </c>
      <c r="D1139" t="s">
        <v>15</v>
      </c>
      <c r="E1139" t="s">
        <v>51</v>
      </c>
      <c r="F1139" s="3">
        <v>11.399999618530273</v>
      </c>
      <c r="G1139" s="3">
        <v>700</v>
      </c>
      <c r="H1139" t="s">
        <v>50</v>
      </c>
      <c r="I1139" t="s">
        <v>47</v>
      </c>
      <c r="J1139" t="s">
        <v>38</v>
      </c>
    </row>
    <row r="1140" spans="1:10">
      <c r="A1140">
        <f t="shared" si="17"/>
        <v>2015</v>
      </c>
      <c r="B1140" s="13">
        <v>42369</v>
      </c>
      <c r="C1140" t="s">
        <v>37</v>
      </c>
      <c r="D1140" t="s">
        <v>22</v>
      </c>
      <c r="E1140" t="s">
        <v>49</v>
      </c>
      <c r="F1140" s="3">
        <v>37.299999237060547</v>
      </c>
      <c r="G1140" s="3">
        <v>400</v>
      </c>
      <c r="H1140" t="s">
        <v>48</v>
      </c>
      <c r="I1140" t="s">
        <v>47</v>
      </c>
      <c r="J1140" t="s">
        <v>38</v>
      </c>
    </row>
    <row r="1141" spans="1:10">
      <c r="A1141">
        <f t="shared" si="17"/>
        <v>2016</v>
      </c>
      <c r="B1141" s="13">
        <v>42400</v>
      </c>
      <c r="C1141" t="s">
        <v>44</v>
      </c>
      <c r="D1141" t="s">
        <v>25</v>
      </c>
      <c r="E1141" t="s">
        <v>36</v>
      </c>
      <c r="F1141" s="3">
        <v>1.1375000476837158</v>
      </c>
      <c r="G1141" s="3">
        <v>350</v>
      </c>
      <c r="H1141" t="s">
        <v>35</v>
      </c>
      <c r="I1141" t="s">
        <v>35</v>
      </c>
      <c r="J1141" t="s">
        <v>34</v>
      </c>
    </row>
    <row r="1142" spans="1:10">
      <c r="A1142">
        <f t="shared" si="17"/>
        <v>2016</v>
      </c>
      <c r="B1142" s="13">
        <v>42400</v>
      </c>
      <c r="C1142" t="s">
        <v>44</v>
      </c>
      <c r="D1142" t="s">
        <v>25</v>
      </c>
      <c r="E1142" t="s">
        <v>46</v>
      </c>
      <c r="F1142" s="3">
        <v>17.112500190734863</v>
      </c>
      <c r="G1142" s="3">
        <v>1307.2449998855591</v>
      </c>
      <c r="H1142" t="s">
        <v>35</v>
      </c>
      <c r="I1142" t="s">
        <v>35</v>
      </c>
      <c r="J1142" t="s">
        <v>34</v>
      </c>
    </row>
    <row r="1143" spans="1:10">
      <c r="A1143">
        <f t="shared" si="17"/>
        <v>2016</v>
      </c>
      <c r="B1143" s="13">
        <v>42400</v>
      </c>
      <c r="C1143" t="s">
        <v>44</v>
      </c>
      <c r="D1143" t="s">
        <v>25</v>
      </c>
      <c r="E1143" t="s">
        <v>45</v>
      </c>
      <c r="F1143" s="3">
        <v>14.458330154418945</v>
      </c>
      <c r="G1143" s="3">
        <v>650</v>
      </c>
      <c r="H1143" t="s">
        <v>35</v>
      </c>
      <c r="I1143" t="s">
        <v>35</v>
      </c>
      <c r="J1143" t="s">
        <v>34</v>
      </c>
    </row>
    <row r="1144" spans="1:10">
      <c r="A1144">
        <f t="shared" si="17"/>
        <v>2016</v>
      </c>
      <c r="B1144" s="13">
        <v>42400</v>
      </c>
      <c r="C1144" t="s">
        <v>44</v>
      </c>
      <c r="D1144" t="s">
        <v>17</v>
      </c>
      <c r="F1144" s="3">
        <v>20.25</v>
      </c>
      <c r="G1144" s="3">
        <v>0</v>
      </c>
      <c r="H1144" t="s">
        <v>43</v>
      </c>
      <c r="I1144" t="s">
        <v>39</v>
      </c>
      <c r="J1144" t="s">
        <v>38</v>
      </c>
    </row>
    <row r="1145" spans="1:10">
      <c r="A1145">
        <f t="shared" si="17"/>
        <v>2016</v>
      </c>
      <c r="B1145" s="13">
        <v>42400</v>
      </c>
      <c r="C1145" t="s">
        <v>37</v>
      </c>
      <c r="D1145" t="s">
        <v>26</v>
      </c>
      <c r="E1145" t="s">
        <v>42</v>
      </c>
      <c r="F1145" s="3">
        <v>4.75</v>
      </c>
      <c r="G1145" s="3">
        <v>625</v>
      </c>
      <c r="H1145" t="s">
        <v>35</v>
      </c>
      <c r="I1145" t="s">
        <v>35</v>
      </c>
      <c r="J1145" t="s">
        <v>34</v>
      </c>
    </row>
    <row r="1146" spans="1:10">
      <c r="A1146">
        <f t="shared" si="17"/>
        <v>2016</v>
      </c>
      <c r="B1146" s="13">
        <v>42400</v>
      </c>
      <c r="C1146" t="s">
        <v>37</v>
      </c>
      <c r="D1146" t="s">
        <v>25</v>
      </c>
      <c r="E1146" t="s">
        <v>41</v>
      </c>
      <c r="F1146" s="3">
        <v>41.182998657226563</v>
      </c>
      <c r="G1146" s="3">
        <v>1039.7340087890625</v>
      </c>
      <c r="H1146" t="s">
        <v>40</v>
      </c>
      <c r="I1146" t="s">
        <v>39</v>
      </c>
      <c r="J1146" t="s">
        <v>38</v>
      </c>
    </row>
    <row r="1147" spans="1:10">
      <c r="A1147">
        <f t="shared" si="17"/>
        <v>2016</v>
      </c>
      <c r="B1147" s="13">
        <v>42400</v>
      </c>
      <c r="C1147" t="s">
        <v>37</v>
      </c>
      <c r="D1147" t="s">
        <v>25</v>
      </c>
      <c r="E1147" t="s">
        <v>1238</v>
      </c>
      <c r="F1147" s="3">
        <v>20.200000762939453</v>
      </c>
      <c r="G1147" s="3">
        <v>217</v>
      </c>
      <c r="H1147" t="s">
        <v>50</v>
      </c>
      <c r="I1147" t="s">
        <v>47</v>
      </c>
      <c r="J1147" t="s">
        <v>38</v>
      </c>
    </row>
    <row r="1148" spans="1:10">
      <c r="A1148">
        <f t="shared" si="17"/>
        <v>2016</v>
      </c>
      <c r="B1148" s="13">
        <v>42400</v>
      </c>
      <c r="C1148" t="s">
        <v>37</v>
      </c>
      <c r="D1148" t="s">
        <v>25</v>
      </c>
      <c r="E1148" t="s">
        <v>36</v>
      </c>
      <c r="F1148" s="3">
        <v>0.59999999403953552</v>
      </c>
      <c r="G1148" s="3">
        <v>1375</v>
      </c>
      <c r="H1148" t="s">
        <v>35</v>
      </c>
      <c r="I1148" t="s">
        <v>35</v>
      </c>
      <c r="J1148" t="s">
        <v>34</v>
      </c>
    </row>
    <row r="1149" spans="1:10">
      <c r="A1149">
        <f t="shared" si="17"/>
        <v>2016</v>
      </c>
      <c r="B1149" s="13">
        <v>42429</v>
      </c>
      <c r="C1149" t="s">
        <v>44</v>
      </c>
      <c r="D1149" t="s">
        <v>10</v>
      </c>
      <c r="E1149" t="s">
        <v>1239</v>
      </c>
      <c r="F1149" s="3">
        <v>71.980804443359375</v>
      </c>
      <c r="G1149" s="3">
        <v>209.89999389648438</v>
      </c>
      <c r="H1149" t="s">
        <v>35</v>
      </c>
      <c r="I1149" t="s">
        <v>35</v>
      </c>
      <c r="J1149" t="s">
        <v>34</v>
      </c>
    </row>
    <row r="1150" spans="1:10">
      <c r="A1150">
        <f t="shared" si="17"/>
        <v>2016</v>
      </c>
      <c r="B1150" s="13">
        <v>42429</v>
      </c>
      <c r="C1150" t="s">
        <v>44</v>
      </c>
      <c r="D1150" t="s">
        <v>10</v>
      </c>
      <c r="E1150" t="s">
        <v>1240</v>
      </c>
      <c r="F1150" s="3">
        <v>70</v>
      </c>
      <c r="G1150" s="3">
        <v>130</v>
      </c>
      <c r="H1150" t="s">
        <v>35</v>
      </c>
      <c r="I1150" t="s">
        <v>35</v>
      </c>
      <c r="J1150" t="s">
        <v>34</v>
      </c>
    </row>
    <row r="1151" spans="1:10">
      <c r="A1151">
        <f t="shared" si="17"/>
        <v>2016</v>
      </c>
      <c r="B1151" s="13">
        <v>42429</v>
      </c>
      <c r="C1151" t="s">
        <v>44</v>
      </c>
      <c r="D1151" t="s">
        <v>24</v>
      </c>
      <c r="E1151" t="s">
        <v>1161</v>
      </c>
      <c r="F1151" s="3">
        <v>3.25</v>
      </c>
      <c r="G1151" s="3">
        <v>285</v>
      </c>
      <c r="H1151" t="s">
        <v>35</v>
      </c>
      <c r="I1151" t="s">
        <v>35</v>
      </c>
      <c r="J1151" t="s">
        <v>34</v>
      </c>
    </row>
    <row r="1152" spans="1:10">
      <c r="A1152">
        <f t="shared" si="17"/>
        <v>2016</v>
      </c>
      <c r="B1152" s="13">
        <v>42429</v>
      </c>
      <c r="C1152" t="s">
        <v>44</v>
      </c>
      <c r="D1152" t="s">
        <v>25</v>
      </c>
      <c r="E1152" t="s">
        <v>1167</v>
      </c>
      <c r="F1152" s="3">
        <v>14.899999618530273</v>
      </c>
      <c r="G1152" s="3">
        <v>114</v>
      </c>
      <c r="H1152" t="s">
        <v>35</v>
      </c>
      <c r="I1152" t="s">
        <v>35</v>
      </c>
      <c r="J1152" t="s">
        <v>34</v>
      </c>
    </row>
    <row r="1153" spans="1:10">
      <c r="A1153">
        <f t="shared" si="17"/>
        <v>2016</v>
      </c>
      <c r="B1153" s="13">
        <v>42429</v>
      </c>
      <c r="C1153" t="s">
        <v>1241</v>
      </c>
      <c r="D1153" t="s">
        <v>19</v>
      </c>
      <c r="E1153" t="s">
        <v>1242</v>
      </c>
      <c r="F1153" s="3">
        <v>33.166667938232422</v>
      </c>
      <c r="G1153" s="3">
        <v>266.39999389648438</v>
      </c>
      <c r="H1153" t="s">
        <v>35</v>
      </c>
      <c r="I1153" t="s">
        <v>35</v>
      </c>
      <c r="J1153" t="s">
        <v>34</v>
      </c>
    </row>
    <row r="1154" spans="1:10">
      <c r="A1154">
        <f t="shared" si="17"/>
        <v>2016</v>
      </c>
      <c r="B1154" s="13">
        <v>42429</v>
      </c>
      <c r="C1154" t="s">
        <v>37</v>
      </c>
      <c r="D1154" t="s">
        <v>26</v>
      </c>
      <c r="E1154" t="s">
        <v>1162</v>
      </c>
      <c r="F1154" s="3">
        <v>11.75</v>
      </c>
      <c r="G1154" s="3">
        <v>40</v>
      </c>
      <c r="H1154" t="s">
        <v>35</v>
      </c>
      <c r="I1154" t="s">
        <v>35</v>
      </c>
      <c r="J1154" t="s">
        <v>34</v>
      </c>
    </row>
    <row r="1155" spans="1:10">
      <c r="A1155">
        <f t="shared" ref="A1155:A1218" si="18">YEAR(B1155)</f>
        <v>2016</v>
      </c>
      <c r="B1155" s="13">
        <v>42429</v>
      </c>
      <c r="C1155" t="s">
        <v>37</v>
      </c>
      <c r="D1155" t="s">
        <v>26</v>
      </c>
      <c r="E1155" t="s">
        <v>1163</v>
      </c>
      <c r="F1155" s="3">
        <v>26.875</v>
      </c>
      <c r="G1155" s="3">
        <v>983.55999755859375</v>
      </c>
      <c r="H1155" t="s">
        <v>35</v>
      </c>
      <c r="I1155" t="s">
        <v>35</v>
      </c>
      <c r="J1155" t="s">
        <v>34</v>
      </c>
    </row>
    <row r="1156" spans="1:10">
      <c r="A1156">
        <f t="shared" si="18"/>
        <v>2016</v>
      </c>
      <c r="B1156" s="13">
        <v>42429</v>
      </c>
      <c r="C1156" t="s">
        <v>37</v>
      </c>
      <c r="D1156" t="s">
        <v>26</v>
      </c>
      <c r="E1156" t="s">
        <v>1164</v>
      </c>
      <c r="F1156" s="3">
        <v>53.924999237060547</v>
      </c>
      <c r="G1156" s="3">
        <v>214.37899780273438</v>
      </c>
      <c r="H1156" t="s">
        <v>35</v>
      </c>
      <c r="I1156" t="s">
        <v>35</v>
      </c>
      <c r="J1156" t="s">
        <v>34</v>
      </c>
    </row>
    <row r="1157" spans="1:10">
      <c r="A1157">
        <f t="shared" si="18"/>
        <v>2016</v>
      </c>
      <c r="B1157" s="13">
        <v>42429</v>
      </c>
      <c r="C1157" t="s">
        <v>37</v>
      </c>
      <c r="D1157" t="s">
        <v>26</v>
      </c>
      <c r="E1157" t="s">
        <v>1165</v>
      </c>
      <c r="F1157" s="3">
        <v>15.583333015441895</v>
      </c>
      <c r="G1157" s="3">
        <v>168.16999816894531</v>
      </c>
      <c r="H1157" t="s">
        <v>35</v>
      </c>
      <c r="I1157" t="s">
        <v>35</v>
      </c>
      <c r="J1157" t="s">
        <v>34</v>
      </c>
    </row>
    <row r="1158" spans="1:10">
      <c r="A1158">
        <f t="shared" si="18"/>
        <v>2016</v>
      </c>
      <c r="B1158" s="13">
        <v>42429</v>
      </c>
      <c r="C1158" t="s">
        <v>37</v>
      </c>
      <c r="D1158" t="s">
        <v>12</v>
      </c>
      <c r="F1158" s="3">
        <v>65</v>
      </c>
      <c r="G1158" s="3">
        <v>300</v>
      </c>
      <c r="H1158" t="s">
        <v>229</v>
      </c>
      <c r="I1158" t="s">
        <v>62</v>
      </c>
      <c r="J1158" t="s">
        <v>38</v>
      </c>
    </row>
    <row r="1159" spans="1:10">
      <c r="A1159">
        <f t="shared" si="18"/>
        <v>2016</v>
      </c>
      <c r="B1159" s="13">
        <v>42429</v>
      </c>
      <c r="C1159" t="s">
        <v>37</v>
      </c>
      <c r="D1159" t="s">
        <v>25</v>
      </c>
      <c r="E1159" t="s">
        <v>1167</v>
      </c>
      <c r="F1159" s="3">
        <v>13.273600006103516</v>
      </c>
      <c r="G1159" s="3">
        <v>398.09999656677246</v>
      </c>
      <c r="H1159" t="s">
        <v>35</v>
      </c>
      <c r="I1159" t="s">
        <v>35</v>
      </c>
      <c r="J1159" t="s">
        <v>34</v>
      </c>
    </row>
    <row r="1160" spans="1:10">
      <c r="A1160">
        <f t="shared" si="18"/>
        <v>2016</v>
      </c>
      <c r="B1160" s="13">
        <v>42429</v>
      </c>
      <c r="C1160" t="s">
        <v>37</v>
      </c>
      <c r="D1160" t="s">
        <v>15</v>
      </c>
      <c r="F1160" s="3">
        <v>18</v>
      </c>
      <c r="G1160" s="3">
        <v>150</v>
      </c>
      <c r="H1160" t="s">
        <v>50</v>
      </c>
      <c r="I1160" t="s">
        <v>47</v>
      </c>
      <c r="J1160" t="s">
        <v>38</v>
      </c>
    </row>
    <row r="1161" spans="1:10">
      <c r="A1161">
        <f t="shared" si="18"/>
        <v>2016</v>
      </c>
      <c r="B1161" s="13">
        <v>42460</v>
      </c>
      <c r="C1161" t="s">
        <v>1241</v>
      </c>
      <c r="D1161" t="s">
        <v>23</v>
      </c>
      <c r="E1161" t="s">
        <v>1243</v>
      </c>
      <c r="F1161" s="3">
        <v>102.77500152587891</v>
      </c>
      <c r="G1161" s="3">
        <v>58.900001525878906</v>
      </c>
      <c r="H1161" t="s">
        <v>35</v>
      </c>
      <c r="I1161" t="s">
        <v>35</v>
      </c>
      <c r="J1161" t="s">
        <v>34</v>
      </c>
    </row>
    <row r="1162" spans="1:10">
      <c r="A1162">
        <f t="shared" si="18"/>
        <v>2016</v>
      </c>
      <c r="B1162" s="13">
        <v>42460</v>
      </c>
      <c r="C1162" t="s">
        <v>37</v>
      </c>
      <c r="D1162" t="s">
        <v>9</v>
      </c>
      <c r="F1162" s="3">
        <v>22</v>
      </c>
      <c r="G1162" s="3">
        <v>400</v>
      </c>
      <c r="H1162" t="s">
        <v>35</v>
      </c>
      <c r="I1162" t="s">
        <v>35</v>
      </c>
      <c r="J1162" t="s">
        <v>34</v>
      </c>
    </row>
    <row r="1163" spans="1:10">
      <c r="A1163">
        <f t="shared" si="18"/>
        <v>2016</v>
      </c>
      <c r="B1163" s="13">
        <v>42460</v>
      </c>
      <c r="C1163" t="s">
        <v>37</v>
      </c>
      <c r="D1163" t="s">
        <v>20</v>
      </c>
      <c r="F1163" s="3">
        <v>9</v>
      </c>
      <c r="G1163" s="3">
        <v>450</v>
      </c>
      <c r="H1163" t="s">
        <v>154</v>
      </c>
      <c r="I1163" t="s">
        <v>39</v>
      </c>
      <c r="J1163" t="s">
        <v>34</v>
      </c>
    </row>
    <row r="1164" spans="1:10">
      <c r="A1164">
        <f t="shared" si="18"/>
        <v>2016</v>
      </c>
      <c r="B1164" s="13">
        <v>42460</v>
      </c>
      <c r="C1164" t="s">
        <v>37</v>
      </c>
      <c r="D1164" t="s">
        <v>20</v>
      </c>
      <c r="E1164" t="s">
        <v>1179</v>
      </c>
      <c r="F1164" s="3">
        <v>7.875</v>
      </c>
      <c r="G1164" s="3">
        <v>300</v>
      </c>
      <c r="H1164" t="s">
        <v>154</v>
      </c>
      <c r="I1164" t="s">
        <v>39</v>
      </c>
      <c r="J1164" t="s">
        <v>34</v>
      </c>
    </row>
    <row r="1165" spans="1:10">
      <c r="A1165">
        <f t="shared" si="18"/>
        <v>2016</v>
      </c>
      <c r="B1165" s="13">
        <v>42460</v>
      </c>
      <c r="C1165" t="s">
        <v>37</v>
      </c>
      <c r="D1165" t="s">
        <v>20</v>
      </c>
      <c r="E1165" t="s">
        <v>1180</v>
      </c>
      <c r="F1165" s="3">
        <v>8.90625</v>
      </c>
      <c r="G1165" s="3">
        <v>2079.6499938964844</v>
      </c>
      <c r="H1165" t="s">
        <v>154</v>
      </c>
      <c r="I1165" t="s">
        <v>39</v>
      </c>
      <c r="J1165" t="s">
        <v>34</v>
      </c>
    </row>
    <row r="1166" spans="1:10">
      <c r="A1166">
        <f t="shared" si="18"/>
        <v>2016</v>
      </c>
      <c r="B1166" s="13">
        <v>42460</v>
      </c>
      <c r="C1166" t="s">
        <v>37</v>
      </c>
      <c r="D1166" t="s">
        <v>20</v>
      </c>
      <c r="E1166" t="s">
        <v>1181</v>
      </c>
      <c r="F1166" s="3">
        <v>9.3540000915527344</v>
      </c>
      <c r="G1166" s="3">
        <v>559.79998779296875</v>
      </c>
      <c r="H1166" t="s">
        <v>154</v>
      </c>
      <c r="I1166" t="s">
        <v>39</v>
      </c>
      <c r="J1166" t="s">
        <v>34</v>
      </c>
    </row>
    <row r="1167" spans="1:10">
      <c r="A1167">
        <f t="shared" si="18"/>
        <v>2016</v>
      </c>
      <c r="B1167" s="13">
        <v>42460</v>
      </c>
      <c r="C1167" t="s">
        <v>37</v>
      </c>
      <c r="D1167" t="s">
        <v>26</v>
      </c>
      <c r="F1167" s="3">
        <v>32</v>
      </c>
      <c r="G1167" s="3">
        <v>400</v>
      </c>
      <c r="H1167" t="s">
        <v>35</v>
      </c>
      <c r="I1167" t="s">
        <v>35</v>
      </c>
      <c r="J1167" t="s">
        <v>34</v>
      </c>
    </row>
    <row r="1168" spans="1:10">
      <c r="A1168">
        <f t="shared" si="18"/>
        <v>2016</v>
      </c>
      <c r="B1168" s="13">
        <v>42460</v>
      </c>
      <c r="C1168" t="s">
        <v>37</v>
      </c>
      <c r="D1168" t="s">
        <v>26</v>
      </c>
      <c r="E1168" t="s">
        <v>1182</v>
      </c>
      <c r="F1168" s="3">
        <v>0.30000001192092896</v>
      </c>
      <c r="G1168" s="3">
        <v>323.04299926757813</v>
      </c>
      <c r="H1168" t="s">
        <v>35</v>
      </c>
      <c r="I1168" t="s">
        <v>35</v>
      </c>
      <c r="J1168" t="s">
        <v>34</v>
      </c>
    </row>
    <row r="1169" spans="1:10">
      <c r="A1169">
        <f t="shared" si="18"/>
        <v>2016</v>
      </c>
      <c r="B1169" s="13">
        <v>42460</v>
      </c>
      <c r="C1169" t="s">
        <v>37</v>
      </c>
      <c r="D1169" t="s">
        <v>26</v>
      </c>
      <c r="E1169" t="s">
        <v>1183</v>
      </c>
      <c r="F1169" s="3">
        <v>11.375</v>
      </c>
      <c r="G1169" s="3">
        <v>633.11502075195313</v>
      </c>
      <c r="H1169" t="s">
        <v>35</v>
      </c>
      <c r="I1169" t="s">
        <v>35</v>
      </c>
      <c r="J1169" t="s">
        <v>34</v>
      </c>
    </row>
    <row r="1170" spans="1:10">
      <c r="A1170">
        <f t="shared" si="18"/>
        <v>2016</v>
      </c>
      <c r="B1170" s="13">
        <v>42460</v>
      </c>
      <c r="C1170" t="s">
        <v>37</v>
      </c>
      <c r="D1170" t="s">
        <v>26</v>
      </c>
      <c r="E1170" t="s">
        <v>102</v>
      </c>
      <c r="F1170" s="3">
        <v>1.965999960899353</v>
      </c>
      <c r="G1170" s="3">
        <v>308.22198486328125</v>
      </c>
      <c r="H1170" t="s">
        <v>35</v>
      </c>
      <c r="I1170" t="s">
        <v>35</v>
      </c>
      <c r="J1170" t="s">
        <v>34</v>
      </c>
    </row>
    <row r="1171" spans="1:10">
      <c r="A1171">
        <f t="shared" si="18"/>
        <v>2016</v>
      </c>
      <c r="B1171" s="13">
        <v>42460</v>
      </c>
      <c r="C1171" t="s">
        <v>37</v>
      </c>
      <c r="D1171" t="s">
        <v>19</v>
      </c>
      <c r="E1171" t="s">
        <v>1184</v>
      </c>
      <c r="F1171" s="3">
        <v>46</v>
      </c>
      <c r="G1171" s="3">
        <v>88.34100341796875</v>
      </c>
      <c r="H1171" t="s">
        <v>35</v>
      </c>
      <c r="I1171" t="s">
        <v>35</v>
      </c>
      <c r="J1171" t="s">
        <v>34</v>
      </c>
    </row>
    <row r="1172" spans="1:10">
      <c r="A1172">
        <f t="shared" si="18"/>
        <v>2016</v>
      </c>
      <c r="B1172" s="13">
        <v>42460</v>
      </c>
      <c r="C1172" t="s">
        <v>37</v>
      </c>
      <c r="D1172" t="s">
        <v>25</v>
      </c>
      <c r="E1172" t="s">
        <v>1185</v>
      </c>
      <c r="F1172" s="3">
        <v>65</v>
      </c>
      <c r="G1172" s="3">
        <v>600</v>
      </c>
      <c r="H1172" t="s">
        <v>35</v>
      </c>
      <c r="I1172" t="s">
        <v>35</v>
      </c>
      <c r="J1172" t="s">
        <v>34</v>
      </c>
    </row>
    <row r="1173" spans="1:10">
      <c r="A1173">
        <f t="shared" si="18"/>
        <v>2016</v>
      </c>
      <c r="B1173" s="13">
        <v>42460</v>
      </c>
      <c r="C1173" t="s">
        <v>37</v>
      </c>
      <c r="D1173" t="s">
        <v>15</v>
      </c>
      <c r="F1173" s="3">
        <v>18</v>
      </c>
      <c r="G1173" s="3">
        <v>500</v>
      </c>
      <c r="H1173" t="s">
        <v>50</v>
      </c>
      <c r="I1173" t="s">
        <v>47</v>
      </c>
      <c r="J1173" t="s">
        <v>38</v>
      </c>
    </row>
    <row r="1174" spans="1:10">
      <c r="A1174">
        <f t="shared" si="18"/>
        <v>2016</v>
      </c>
      <c r="B1174" s="13">
        <v>42490</v>
      </c>
      <c r="C1174" t="s">
        <v>1186</v>
      </c>
      <c r="D1174" t="s">
        <v>22</v>
      </c>
      <c r="E1174" t="s">
        <v>1187</v>
      </c>
      <c r="F1174" s="3">
        <v>33.284999847412109</v>
      </c>
      <c r="G1174" s="3">
        <v>357.19558715820313</v>
      </c>
      <c r="H1174" t="s">
        <v>130</v>
      </c>
      <c r="I1174" t="s">
        <v>129</v>
      </c>
      <c r="J1174" t="s">
        <v>38</v>
      </c>
    </row>
    <row r="1175" spans="1:10">
      <c r="A1175">
        <f t="shared" si="18"/>
        <v>2016</v>
      </c>
      <c r="B1175" s="13">
        <v>42490</v>
      </c>
      <c r="C1175" t="s">
        <v>1188</v>
      </c>
      <c r="D1175" t="s">
        <v>22</v>
      </c>
      <c r="E1175" t="s">
        <v>1187</v>
      </c>
      <c r="F1175" s="3">
        <v>33.284999847412109</v>
      </c>
      <c r="G1175" s="3">
        <v>338.04000854492188</v>
      </c>
      <c r="H1175" t="s">
        <v>130</v>
      </c>
      <c r="I1175" t="s">
        <v>129</v>
      </c>
      <c r="J1175" t="s">
        <v>38</v>
      </c>
    </row>
    <row r="1176" spans="1:10">
      <c r="A1176">
        <f t="shared" si="18"/>
        <v>2016</v>
      </c>
      <c r="B1176" s="13">
        <v>42490</v>
      </c>
      <c r="C1176" t="s">
        <v>1189</v>
      </c>
      <c r="D1176" t="s">
        <v>25</v>
      </c>
      <c r="E1176" t="s">
        <v>1190</v>
      </c>
      <c r="F1176" s="3">
        <v>12</v>
      </c>
      <c r="G1176" s="3">
        <v>1000</v>
      </c>
      <c r="H1176" t="s">
        <v>35</v>
      </c>
      <c r="I1176" t="s">
        <v>35</v>
      </c>
      <c r="J1176" t="s">
        <v>34</v>
      </c>
    </row>
    <row r="1177" spans="1:10">
      <c r="A1177">
        <f t="shared" si="18"/>
        <v>2016</v>
      </c>
      <c r="B1177" s="13">
        <v>42490</v>
      </c>
      <c r="C1177" t="s">
        <v>1178</v>
      </c>
      <c r="D1177" t="s">
        <v>26</v>
      </c>
      <c r="F1177" s="3">
        <v>24.200000762939453</v>
      </c>
      <c r="G1177" s="3">
        <v>148</v>
      </c>
      <c r="H1177" t="s">
        <v>35</v>
      </c>
      <c r="I1177" t="s">
        <v>35</v>
      </c>
      <c r="J1177" t="s">
        <v>34</v>
      </c>
    </row>
    <row r="1178" spans="1:10">
      <c r="A1178">
        <f t="shared" si="18"/>
        <v>2016</v>
      </c>
      <c r="B1178" s="13">
        <v>42490</v>
      </c>
      <c r="C1178" t="s">
        <v>1178</v>
      </c>
      <c r="D1178" t="s">
        <v>26</v>
      </c>
      <c r="E1178" t="s">
        <v>317</v>
      </c>
      <c r="F1178" s="3">
        <v>37.187999725341797</v>
      </c>
      <c r="G1178" s="3">
        <v>1450</v>
      </c>
      <c r="H1178" t="s">
        <v>35</v>
      </c>
      <c r="I1178" t="s">
        <v>35</v>
      </c>
      <c r="J1178" t="s">
        <v>34</v>
      </c>
    </row>
    <row r="1179" spans="1:10">
      <c r="A1179">
        <f t="shared" si="18"/>
        <v>2016</v>
      </c>
      <c r="B1179" s="13">
        <v>42490</v>
      </c>
      <c r="C1179" t="s">
        <v>1178</v>
      </c>
      <c r="D1179" t="s">
        <v>26</v>
      </c>
      <c r="E1179" t="s">
        <v>1191</v>
      </c>
      <c r="F1179" s="3">
        <v>51.200000762939453</v>
      </c>
      <c r="G1179" s="3">
        <v>146.50300598144531</v>
      </c>
      <c r="H1179" t="s">
        <v>35</v>
      </c>
      <c r="I1179" t="s">
        <v>35</v>
      </c>
      <c r="J1179" t="s">
        <v>34</v>
      </c>
    </row>
    <row r="1180" spans="1:10">
      <c r="A1180">
        <f t="shared" si="18"/>
        <v>2016</v>
      </c>
      <c r="B1180" s="13">
        <v>42490</v>
      </c>
      <c r="C1180" t="s">
        <v>1178</v>
      </c>
      <c r="D1180" t="s">
        <v>26</v>
      </c>
      <c r="E1180" t="s">
        <v>91</v>
      </c>
      <c r="F1180" s="3">
        <v>55</v>
      </c>
      <c r="G1180" s="3">
        <v>625</v>
      </c>
      <c r="H1180" t="s">
        <v>35</v>
      </c>
      <c r="I1180" t="s">
        <v>35</v>
      </c>
      <c r="J1180" t="s">
        <v>34</v>
      </c>
    </row>
    <row r="1181" spans="1:10">
      <c r="A1181">
        <f t="shared" si="18"/>
        <v>2016</v>
      </c>
      <c r="B1181" s="13">
        <v>42490</v>
      </c>
      <c r="C1181" t="s">
        <v>1192</v>
      </c>
      <c r="D1181" t="s">
        <v>20</v>
      </c>
      <c r="E1181" t="s">
        <v>1193</v>
      </c>
      <c r="F1181" s="3">
        <v>33.599998474121094</v>
      </c>
      <c r="G1181" s="3">
        <v>382.12899780273438</v>
      </c>
      <c r="H1181" t="s">
        <v>35</v>
      </c>
      <c r="I1181" t="s">
        <v>35</v>
      </c>
      <c r="J1181" t="s">
        <v>34</v>
      </c>
    </row>
    <row r="1182" spans="1:10">
      <c r="A1182">
        <f t="shared" si="18"/>
        <v>2016</v>
      </c>
      <c r="B1182" s="13">
        <v>42490</v>
      </c>
      <c r="C1182" t="s">
        <v>1192</v>
      </c>
      <c r="D1182" t="s">
        <v>26</v>
      </c>
      <c r="E1182" t="s">
        <v>1194</v>
      </c>
      <c r="F1182" s="3">
        <v>57.462499618530273</v>
      </c>
      <c r="G1182" s="3">
        <v>118.83779907226563</v>
      </c>
      <c r="H1182" t="s">
        <v>99</v>
      </c>
      <c r="I1182" t="s">
        <v>98</v>
      </c>
      <c r="J1182" t="s">
        <v>34</v>
      </c>
    </row>
    <row r="1183" spans="1:10">
      <c r="A1183">
        <f t="shared" si="18"/>
        <v>2016</v>
      </c>
      <c r="B1183" s="13">
        <v>42490</v>
      </c>
      <c r="C1183" t="s">
        <v>37</v>
      </c>
      <c r="D1183" t="s">
        <v>26</v>
      </c>
      <c r="E1183" t="s">
        <v>1195</v>
      </c>
      <c r="F1183" s="3">
        <v>15.074999809265137</v>
      </c>
      <c r="G1183" s="3">
        <v>4104.2000122070313</v>
      </c>
      <c r="H1183" t="s">
        <v>1196</v>
      </c>
      <c r="I1183" t="s">
        <v>47</v>
      </c>
      <c r="J1183" t="s">
        <v>38</v>
      </c>
    </row>
    <row r="1184" spans="1:10">
      <c r="A1184">
        <f t="shared" si="18"/>
        <v>2016</v>
      </c>
      <c r="B1184" s="13">
        <v>42490</v>
      </c>
      <c r="C1184" t="s">
        <v>37</v>
      </c>
      <c r="D1184" t="s">
        <v>26</v>
      </c>
      <c r="F1184" s="3">
        <v>0.48500001430511475</v>
      </c>
      <c r="G1184" s="3">
        <v>80.307998657226563</v>
      </c>
      <c r="H1184" t="s">
        <v>35</v>
      </c>
      <c r="I1184" t="s">
        <v>35</v>
      </c>
      <c r="J1184" t="s">
        <v>34</v>
      </c>
    </row>
    <row r="1185" spans="1:10">
      <c r="A1185">
        <f t="shared" si="18"/>
        <v>2016</v>
      </c>
      <c r="B1185" s="13">
        <v>42490</v>
      </c>
      <c r="C1185" t="s">
        <v>37</v>
      </c>
      <c r="D1185" t="s">
        <v>26</v>
      </c>
      <c r="E1185" t="s">
        <v>385</v>
      </c>
      <c r="F1185" s="3">
        <v>7.8130002021789551</v>
      </c>
      <c r="G1185" s="3">
        <v>213.64399719238281</v>
      </c>
      <c r="H1185" t="s">
        <v>35</v>
      </c>
      <c r="I1185" t="s">
        <v>35</v>
      </c>
      <c r="J1185" t="s">
        <v>34</v>
      </c>
    </row>
    <row r="1186" spans="1:10">
      <c r="A1186">
        <f t="shared" si="18"/>
        <v>2016</v>
      </c>
      <c r="B1186" s="13">
        <v>42490</v>
      </c>
      <c r="C1186" t="s">
        <v>37</v>
      </c>
      <c r="D1186" t="s">
        <v>26</v>
      </c>
      <c r="E1186" t="s">
        <v>317</v>
      </c>
      <c r="F1186" s="3">
        <v>6.0129998922348022</v>
      </c>
      <c r="G1186" s="3">
        <v>732.6400146484375</v>
      </c>
      <c r="H1186" t="s">
        <v>35</v>
      </c>
      <c r="I1186" t="s">
        <v>35</v>
      </c>
      <c r="J1186" t="s">
        <v>34</v>
      </c>
    </row>
    <row r="1187" spans="1:10">
      <c r="A1187">
        <f t="shared" si="18"/>
        <v>2016</v>
      </c>
      <c r="B1187" s="13">
        <v>42490</v>
      </c>
      <c r="C1187" t="s">
        <v>37</v>
      </c>
      <c r="D1187" t="s">
        <v>26</v>
      </c>
      <c r="E1187" t="s">
        <v>72</v>
      </c>
      <c r="F1187" s="3">
        <v>0.10000000149011612</v>
      </c>
      <c r="G1187" s="3">
        <v>36.497000273317099</v>
      </c>
      <c r="H1187" t="s">
        <v>35</v>
      </c>
      <c r="I1187" t="s">
        <v>35</v>
      </c>
      <c r="J1187" t="s">
        <v>34</v>
      </c>
    </row>
    <row r="1188" spans="1:10">
      <c r="A1188">
        <f t="shared" si="18"/>
        <v>2016</v>
      </c>
      <c r="B1188" s="13">
        <v>42490</v>
      </c>
      <c r="C1188" t="s">
        <v>37</v>
      </c>
      <c r="D1188" t="s">
        <v>26</v>
      </c>
      <c r="E1188" t="s">
        <v>91</v>
      </c>
      <c r="F1188" s="3">
        <v>1.2599999904632568</v>
      </c>
      <c r="G1188" s="3">
        <v>641.25997924804688</v>
      </c>
      <c r="H1188" t="s">
        <v>35</v>
      </c>
      <c r="I1188" t="s">
        <v>35</v>
      </c>
      <c r="J1188" t="s">
        <v>34</v>
      </c>
    </row>
    <row r="1189" spans="1:10">
      <c r="A1189">
        <f t="shared" si="18"/>
        <v>2016</v>
      </c>
      <c r="B1189" s="13">
        <v>42490</v>
      </c>
      <c r="C1189" t="s">
        <v>37</v>
      </c>
      <c r="D1189" t="s">
        <v>26</v>
      </c>
      <c r="E1189" t="s">
        <v>1197</v>
      </c>
      <c r="F1189" s="3">
        <v>53</v>
      </c>
      <c r="G1189" s="3">
        <v>1300</v>
      </c>
      <c r="H1189" t="s">
        <v>35</v>
      </c>
      <c r="I1189" t="s">
        <v>35</v>
      </c>
      <c r="J1189" t="s">
        <v>34</v>
      </c>
    </row>
    <row r="1190" spans="1:10">
      <c r="A1190">
        <f t="shared" si="18"/>
        <v>2016</v>
      </c>
      <c r="B1190" s="13">
        <v>42490</v>
      </c>
      <c r="C1190" t="s">
        <v>37</v>
      </c>
      <c r="D1190" t="s">
        <v>25</v>
      </c>
      <c r="F1190" s="3">
        <v>23.5</v>
      </c>
      <c r="G1190" s="3">
        <v>0</v>
      </c>
      <c r="H1190" t="s">
        <v>1198</v>
      </c>
      <c r="I1190" t="s">
        <v>62</v>
      </c>
      <c r="J1190" t="s">
        <v>38</v>
      </c>
    </row>
    <row r="1191" spans="1:10">
      <c r="A1191">
        <f t="shared" si="18"/>
        <v>2016</v>
      </c>
      <c r="B1191" s="13">
        <v>42490</v>
      </c>
      <c r="C1191" t="s">
        <v>37</v>
      </c>
      <c r="D1191" t="s">
        <v>25</v>
      </c>
      <c r="E1191" t="s">
        <v>1244</v>
      </c>
      <c r="F1191" s="3">
        <v>25.200000762939453</v>
      </c>
      <c r="G1191" s="3">
        <v>187.62753295898438</v>
      </c>
      <c r="H1191" t="s">
        <v>286</v>
      </c>
      <c r="I1191" t="s">
        <v>39</v>
      </c>
      <c r="J1191" t="s">
        <v>34</v>
      </c>
    </row>
    <row r="1192" spans="1:10">
      <c r="A1192">
        <f t="shared" si="18"/>
        <v>2016</v>
      </c>
      <c r="B1192" s="13">
        <v>42490</v>
      </c>
      <c r="C1192" t="s">
        <v>1192</v>
      </c>
      <c r="D1192" t="s">
        <v>25</v>
      </c>
      <c r="E1192" t="s">
        <v>1190</v>
      </c>
      <c r="F1192" s="3">
        <v>11.370749950408936</v>
      </c>
      <c r="G1192" s="3">
        <v>3754.7060546875</v>
      </c>
      <c r="H1192" t="s">
        <v>35</v>
      </c>
      <c r="I1192" t="s">
        <v>35</v>
      </c>
      <c r="J1192" t="s">
        <v>34</v>
      </c>
    </row>
    <row r="1193" spans="1:10">
      <c r="A1193">
        <f t="shared" si="18"/>
        <v>2016</v>
      </c>
      <c r="B1193" s="13">
        <v>42521</v>
      </c>
      <c r="C1193" t="s">
        <v>1189</v>
      </c>
      <c r="D1193" t="s">
        <v>20</v>
      </c>
      <c r="E1193" t="s">
        <v>1199</v>
      </c>
      <c r="F1193" s="3">
        <v>11.619999885559082</v>
      </c>
      <c r="G1193" s="3">
        <v>290</v>
      </c>
      <c r="H1193" t="s">
        <v>35</v>
      </c>
      <c r="I1193" t="s">
        <v>35</v>
      </c>
      <c r="J1193" t="s">
        <v>34</v>
      </c>
    </row>
    <row r="1194" spans="1:10">
      <c r="A1194">
        <f t="shared" si="18"/>
        <v>2016</v>
      </c>
      <c r="B1194" s="13">
        <v>42521</v>
      </c>
      <c r="C1194" t="s">
        <v>1200</v>
      </c>
      <c r="D1194" t="s">
        <v>26</v>
      </c>
      <c r="E1194" t="s">
        <v>1201</v>
      </c>
      <c r="F1194" s="3">
        <v>43.888999938964844</v>
      </c>
      <c r="G1194" s="3">
        <v>1013.8049926757813</v>
      </c>
      <c r="H1194" t="s">
        <v>99</v>
      </c>
      <c r="I1194" t="s">
        <v>98</v>
      </c>
      <c r="J1194" t="s">
        <v>34</v>
      </c>
    </row>
    <row r="1195" spans="1:10">
      <c r="A1195">
        <f t="shared" si="18"/>
        <v>2016</v>
      </c>
      <c r="B1195" s="13">
        <v>42521</v>
      </c>
      <c r="C1195" t="s">
        <v>1178</v>
      </c>
      <c r="D1195" t="s">
        <v>26</v>
      </c>
      <c r="E1195" t="s">
        <v>64</v>
      </c>
      <c r="F1195" s="3">
        <v>33.5</v>
      </c>
      <c r="G1195" s="3">
        <v>1000</v>
      </c>
      <c r="H1195" t="s">
        <v>35</v>
      </c>
      <c r="I1195" t="s">
        <v>35</v>
      </c>
      <c r="J1195" t="s">
        <v>34</v>
      </c>
    </row>
    <row r="1196" spans="1:10">
      <c r="A1196">
        <f t="shared" si="18"/>
        <v>2016</v>
      </c>
      <c r="B1196" s="13">
        <v>42521</v>
      </c>
      <c r="C1196" t="s">
        <v>1178</v>
      </c>
      <c r="D1196" t="s">
        <v>26</v>
      </c>
      <c r="E1196" t="s">
        <v>90</v>
      </c>
      <c r="F1196" s="3">
        <v>40.5</v>
      </c>
      <c r="G1196" s="3">
        <v>1328</v>
      </c>
      <c r="H1196" t="s">
        <v>35</v>
      </c>
      <c r="I1196" t="s">
        <v>35</v>
      </c>
      <c r="J1196" t="s">
        <v>34</v>
      </c>
    </row>
    <row r="1197" spans="1:10">
      <c r="A1197">
        <f t="shared" si="18"/>
        <v>2016</v>
      </c>
      <c r="B1197" s="13">
        <v>42521</v>
      </c>
      <c r="C1197" t="s">
        <v>1202</v>
      </c>
      <c r="D1197" t="s">
        <v>26</v>
      </c>
      <c r="E1197" t="s">
        <v>92</v>
      </c>
      <c r="F1197" s="3">
        <v>54</v>
      </c>
      <c r="G1197" s="3">
        <v>1017.969970703125</v>
      </c>
      <c r="H1197" t="s">
        <v>35</v>
      </c>
      <c r="I1197" t="s">
        <v>35</v>
      </c>
      <c r="J1197" t="s">
        <v>34</v>
      </c>
    </row>
    <row r="1198" spans="1:10">
      <c r="A1198">
        <f t="shared" si="18"/>
        <v>2016</v>
      </c>
      <c r="B1198" s="13">
        <v>42521</v>
      </c>
      <c r="C1198" t="s">
        <v>1203</v>
      </c>
      <c r="D1198" t="s">
        <v>26</v>
      </c>
      <c r="E1198" t="s">
        <v>1204</v>
      </c>
      <c r="F1198" s="3">
        <v>59.418732961018883</v>
      </c>
      <c r="G1198" s="3">
        <v>1057.7969970703125</v>
      </c>
      <c r="H1198" t="s">
        <v>35</v>
      </c>
      <c r="I1198" t="s">
        <v>35</v>
      </c>
      <c r="J1198" t="s">
        <v>34</v>
      </c>
    </row>
    <row r="1199" spans="1:10">
      <c r="A1199">
        <f t="shared" si="18"/>
        <v>2016</v>
      </c>
      <c r="B1199" s="13">
        <v>42521</v>
      </c>
      <c r="C1199" t="s">
        <v>1203</v>
      </c>
      <c r="D1199" t="s">
        <v>22</v>
      </c>
      <c r="E1199" t="s">
        <v>1205</v>
      </c>
      <c r="F1199" s="3">
        <v>50</v>
      </c>
      <c r="G1199" s="3">
        <v>174</v>
      </c>
      <c r="H1199" t="s">
        <v>35</v>
      </c>
      <c r="I1199" t="s">
        <v>35</v>
      </c>
      <c r="J1199" t="s">
        <v>34</v>
      </c>
    </row>
    <row r="1200" spans="1:10">
      <c r="A1200">
        <f t="shared" si="18"/>
        <v>2016</v>
      </c>
      <c r="B1200" s="13">
        <v>42521</v>
      </c>
      <c r="C1200" t="s">
        <v>1192</v>
      </c>
      <c r="D1200" t="s">
        <v>26</v>
      </c>
      <c r="E1200" t="s">
        <v>1201</v>
      </c>
      <c r="F1200" s="3">
        <v>13.375</v>
      </c>
      <c r="G1200" s="3">
        <v>94.620002746582031</v>
      </c>
      <c r="H1200" t="s">
        <v>99</v>
      </c>
      <c r="I1200" t="s">
        <v>98</v>
      </c>
      <c r="J1200" t="s">
        <v>34</v>
      </c>
    </row>
    <row r="1201" spans="1:10">
      <c r="A1201">
        <f t="shared" si="18"/>
        <v>2016</v>
      </c>
      <c r="B1201" s="13">
        <v>42521</v>
      </c>
      <c r="C1201" t="s">
        <v>1192</v>
      </c>
      <c r="D1201" t="s">
        <v>26</v>
      </c>
      <c r="F1201" s="3">
        <v>95.313003540039063</v>
      </c>
      <c r="G1201" s="3">
        <v>64.5</v>
      </c>
      <c r="H1201" t="s">
        <v>35</v>
      </c>
      <c r="I1201" t="s">
        <v>35</v>
      </c>
      <c r="J1201" t="s">
        <v>34</v>
      </c>
    </row>
    <row r="1202" spans="1:10">
      <c r="A1202">
        <f t="shared" si="18"/>
        <v>2016</v>
      </c>
      <c r="B1202" s="13">
        <v>42521</v>
      </c>
      <c r="C1202" t="s">
        <v>1192</v>
      </c>
      <c r="D1202" t="s">
        <v>26</v>
      </c>
      <c r="E1202" t="s">
        <v>1206</v>
      </c>
      <c r="F1202" s="3">
        <v>27.4375</v>
      </c>
      <c r="G1202" s="3">
        <v>833.67001342773438</v>
      </c>
      <c r="H1202" t="s">
        <v>35</v>
      </c>
      <c r="I1202" t="s">
        <v>35</v>
      </c>
      <c r="J1202" t="s">
        <v>34</v>
      </c>
    </row>
    <row r="1203" spans="1:10">
      <c r="A1203">
        <f t="shared" si="18"/>
        <v>2016</v>
      </c>
      <c r="B1203" s="13">
        <v>42521</v>
      </c>
      <c r="C1203" t="s">
        <v>1192</v>
      </c>
      <c r="D1203" t="s">
        <v>26</v>
      </c>
      <c r="E1203" t="s">
        <v>1207</v>
      </c>
      <c r="F1203" s="3">
        <v>17.037500381469727</v>
      </c>
      <c r="G1203" s="3">
        <v>1152.25</v>
      </c>
      <c r="H1203" t="s">
        <v>35</v>
      </c>
      <c r="I1203" t="s">
        <v>35</v>
      </c>
      <c r="J1203" t="s">
        <v>34</v>
      </c>
    </row>
    <row r="1204" spans="1:10">
      <c r="A1204">
        <f t="shared" si="18"/>
        <v>2016</v>
      </c>
      <c r="B1204" s="13">
        <v>42521</v>
      </c>
      <c r="C1204" t="s">
        <v>37</v>
      </c>
      <c r="D1204" t="s">
        <v>26</v>
      </c>
      <c r="E1204" t="s">
        <v>1208</v>
      </c>
      <c r="F1204" s="3">
        <v>44.25</v>
      </c>
      <c r="G1204" s="3">
        <v>298</v>
      </c>
      <c r="H1204" t="s">
        <v>35</v>
      </c>
      <c r="I1204" t="s">
        <v>35</v>
      </c>
      <c r="J1204" t="s">
        <v>34</v>
      </c>
    </row>
    <row r="1205" spans="1:10">
      <c r="A1205">
        <f t="shared" si="18"/>
        <v>2016</v>
      </c>
      <c r="B1205" s="13">
        <v>42521</v>
      </c>
      <c r="C1205" t="s">
        <v>37</v>
      </c>
      <c r="D1205" t="s">
        <v>26</v>
      </c>
      <c r="E1205" t="s">
        <v>1209</v>
      </c>
      <c r="F1205" s="3">
        <v>43.5</v>
      </c>
      <c r="G1205" s="3">
        <v>909.9599609375</v>
      </c>
      <c r="H1205" t="s">
        <v>35</v>
      </c>
      <c r="I1205" t="s">
        <v>35</v>
      </c>
      <c r="J1205" t="s">
        <v>34</v>
      </c>
    </row>
    <row r="1206" spans="1:10">
      <c r="A1206">
        <f t="shared" si="18"/>
        <v>2016</v>
      </c>
      <c r="B1206" s="13">
        <v>42521</v>
      </c>
      <c r="C1206" t="s">
        <v>1192</v>
      </c>
      <c r="D1206" t="s">
        <v>26</v>
      </c>
      <c r="E1206" t="s">
        <v>92</v>
      </c>
      <c r="F1206" s="3">
        <v>22.25</v>
      </c>
      <c r="G1206" s="3">
        <v>649.92000961303711</v>
      </c>
      <c r="H1206" t="s">
        <v>35</v>
      </c>
      <c r="I1206" t="s">
        <v>35</v>
      </c>
      <c r="J1206" t="s">
        <v>34</v>
      </c>
    </row>
    <row r="1207" spans="1:10">
      <c r="A1207">
        <f t="shared" si="18"/>
        <v>2016</v>
      </c>
      <c r="B1207" s="13">
        <v>42521</v>
      </c>
      <c r="C1207" t="s">
        <v>1192</v>
      </c>
      <c r="D1207" t="s">
        <v>26</v>
      </c>
      <c r="E1207" t="s">
        <v>64</v>
      </c>
      <c r="F1207" s="3">
        <v>17.583100128173829</v>
      </c>
      <c r="G1207" s="3">
        <v>3023.1199645996094</v>
      </c>
      <c r="H1207" t="s">
        <v>35</v>
      </c>
      <c r="I1207" t="s">
        <v>35</v>
      </c>
      <c r="J1207" t="s">
        <v>34</v>
      </c>
    </row>
    <row r="1208" spans="1:10">
      <c r="A1208">
        <f t="shared" si="18"/>
        <v>2016</v>
      </c>
      <c r="B1208" s="13">
        <v>42521</v>
      </c>
      <c r="C1208" t="s">
        <v>1192</v>
      </c>
      <c r="D1208" t="s">
        <v>26</v>
      </c>
      <c r="E1208" t="s">
        <v>1210</v>
      </c>
      <c r="F1208" s="3">
        <v>35.671249389648438</v>
      </c>
      <c r="G1208" s="3">
        <v>1075</v>
      </c>
      <c r="H1208" t="s">
        <v>35</v>
      </c>
      <c r="I1208" t="s">
        <v>35</v>
      </c>
      <c r="J1208" t="s">
        <v>34</v>
      </c>
    </row>
    <row r="1209" spans="1:10">
      <c r="A1209">
        <f t="shared" si="18"/>
        <v>2016</v>
      </c>
      <c r="B1209" s="13">
        <v>42521</v>
      </c>
      <c r="C1209" t="s">
        <v>1192</v>
      </c>
      <c r="D1209" t="s">
        <v>26</v>
      </c>
      <c r="E1209" t="s">
        <v>90</v>
      </c>
      <c r="F1209" s="3">
        <v>6.0057000160217289</v>
      </c>
      <c r="G1209" s="3">
        <v>2226.1699999570847</v>
      </c>
      <c r="H1209" t="s">
        <v>35</v>
      </c>
      <c r="I1209" t="s">
        <v>35</v>
      </c>
      <c r="J1209" t="s">
        <v>34</v>
      </c>
    </row>
    <row r="1210" spans="1:10">
      <c r="A1210">
        <f t="shared" si="18"/>
        <v>2016</v>
      </c>
      <c r="B1210" s="13">
        <v>42521</v>
      </c>
      <c r="C1210" t="s">
        <v>1192</v>
      </c>
      <c r="D1210" t="s">
        <v>12</v>
      </c>
      <c r="E1210" t="s">
        <v>1211</v>
      </c>
      <c r="F1210" s="3">
        <v>77.5</v>
      </c>
      <c r="G1210" s="3">
        <v>147.49000549316406</v>
      </c>
      <c r="H1210" t="s">
        <v>1212</v>
      </c>
      <c r="I1210" t="s">
        <v>47</v>
      </c>
      <c r="J1210" t="s">
        <v>38</v>
      </c>
    </row>
    <row r="1211" spans="1:10">
      <c r="A1211">
        <f t="shared" si="18"/>
        <v>2016</v>
      </c>
      <c r="B1211" s="13">
        <v>42521</v>
      </c>
      <c r="C1211" t="s">
        <v>1192</v>
      </c>
      <c r="D1211" t="s">
        <v>22</v>
      </c>
      <c r="E1211" t="s">
        <v>1213</v>
      </c>
      <c r="F1211" s="3">
        <v>50.299999237060547</v>
      </c>
      <c r="G1211" s="3">
        <v>39.613998413085938</v>
      </c>
      <c r="H1211" t="s">
        <v>35</v>
      </c>
      <c r="I1211" t="s">
        <v>35</v>
      </c>
      <c r="J1211" t="s">
        <v>34</v>
      </c>
    </row>
    <row r="1212" spans="1:10">
      <c r="A1212">
        <f t="shared" si="18"/>
        <v>2016</v>
      </c>
      <c r="B1212" s="13">
        <v>42521</v>
      </c>
      <c r="C1212" t="s">
        <v>1192</v>
      </c>
      <c r="D1212" t="s">
        <v>16</v>
      </c>
      <c r="E1212" t="s">
        <v>1214</v>
      </c>
      <c r="F1212" s="3">
        <v>67.762603759765625</v>
      </c>
      <c r="G1212" s="3">
        <v>460</v>
      </c>
      <c r="H1212" t="s">
        <v>35</v>
      </c>
      <c r="I1212" t="s">
        <v>35</v>
      </c>
      <c r="J1212" t="s">
        <v>34</v>
      </c>
    </row>
    <row r="1213" spans="1:10">
      <c r="A1213">
        <f t="shared" si="18"/>
        <v>2016</v>
      </c>
      <c r="B1213" s="13">
        <v>42551</v>
      </c>
      <c r="C1213" t="s">
        <v>1192</v>
      </c>
      <c r="D1213" t="s">
        <v>26</v>
      </c>
      <c r="E1213" t="s">
        <v>1215</v>
      </c>
      <c r="F1213" s="3">
        <v>96.154998779296875</v>
      </c>
      <c r="G1213" s="3">
        <v>217.53599548339844</v>
      </c>
      <c r="H1213" t="s">
        <v>99</v>
      </c>
      <c r="I1213" t="s">
        <v>98</v>
      </c>
      <c r="J1213" t="s">
        <v>34</v>
      </c>
    </row>
    <row r="1214" spans="1:10">
      <c r="A1214">
        <f t="shared" si="18"/>
        <v>2016</v>
      </c>
      <c r="B1214" s="13">
        <v>42551</v>
      </c>
      <c r="C1214" t="s">
        <v>1192</v>
      </c>
      <c r="D1214" t="s">
        <v>26</v>
      </c>
      <c r="F1214" s="3">
        <v>70.362749099731445</v>
      </c>
      <c r="G1214" s="3">
        <v>41.5</v>
      </c>
      <c r="H1214" t="s">
        <v>35</v>
      </c>
      <c r="I1214" t="s">
        <v>35</v>
      </c>
      <c r="J1214" t="s">
        <v>34</v>
      </c>
    </row>
    <row r="1215" spans="1:10">
      <c r="A1215">
        <f t="shared" si="18"/>
        <v>2016</v>
      </c>
      <c r="B1215" s="13">
        <v>42551</v>
      </c>
      <c r="C1215" t="s">
        <v>1192</v>
      </c>
      <c r="D1215" t="s">
        <v>26</v>
      </c>
      <c r="E1215" t="s">
        <v>1216</v>
      </c>
      <c r="F1215" s="3">
        <v>80.199996948242188</v>
      </c>
      <c r="G1215" s="3">
        <v>84.699996948242188</v>
      </c>
      <c r="H1215" t="s">
        <v>35</v>
      </c>
      <c r="I1215" t="s">
        <v>35</v>
      </c>
      <c r="J1215" t="s">
        <v>34</v>
      </c>
    </row>
    <row r="1216" spans="1:10">
      <c r="A1216">
        <f t="shared" si="18"/>
        <v>2016</v>
      </c>
      <c r="B1216" s="13">
        <v>42551</v>
      </c>
      <c r="C1216" t="s">
        <v>1192</v>
      </c>
      <c r="D1216" t="s">
        <v>26</v>
      </c>
      <c r="E1216" t="s">
        <v>1217</v>
      </c>
      <c r="F1216" s="3">
        <v>49</v>
      </c>
      <c r="G1216" s="3">
        <v>648.09698486328125</v>
      </c>
      <c r="H1216" t="s">
        <v>35</v>
      </c>
      <c r="I1216" t="s">
        <v>35</v>
      </c>
      <c r="J1216" t="s">
        <v>34</v>
      </c>
    </row>
    <row r="1217" spans="1:10">
      <c r="A1217">
        <f t="shared" si="18"/>
        <v>2016</v>
      </c>
      <c r="B1217" s="13">
        <v>42551</v>
      </c>
      <c r="C1217" t="s">
        <v>1192</v>
      </c>
      <c r="D1217" t="s">
        <v>26</v>
      </c>
      <c r="E1217" t="s">
        <v>1218</v>
      </c>
      <c r="F1217" s="3">
        <v>6.75</v>
      </c>
      <c r="G1217" s="3">
        <v>450</v>
      </c>
      <c r="H1217" t="s">
        <v>35</v>
      </c>
      <c r="I1217" t="s">
        <v>35</v>
      </c>
      <c r="J1217" t="s">
        <v>34</v>
      </c>
    </row>
    <row r="1218" spans="1:10">
      <c r="A1218">
        <f t="shared" si="18"/>
        <v>2016</v>
      </c>
      <c r="B1218" s="13">
        <v>42551</v>
      </c>
      <c r="C1218" t="s">
        <v>1192</v>
      </c>
      <c r="D1218" t="s">
        <v>12</v>
      </c>
      <c r="E1218" t="s">
        <v>1166</v>
      </c>
      <c r="F1218" s="3">
        <v>57.75</v>
      </c>
      <c r="G1218" s="3">
        <v>300</v>
      </c>
      <c r="H1218" t="s">
        <v>229</v>
      </c>
      <c r="I1218" t="s">
        <v>62</v>
      </c>
      <c r="J1218" t="s">
        <v>38</v>
      </c>
    </row>
    <row r="1219" spans="1:10">
      <c r="A1219">
        <f t="shared" ref="A1219:A1282" si="19">YEAR(B1219)</f>
        <v>2016</v>
      </c>
      <c r="B1219" s="13">
        <v>42551</v>
      </c>
      <c r="C1219" t="s">
        <v>1192</v>
      </c>
      <c r="D1219" t="s">
        <v>12</v>
      </c>
      <c r="E1219" t="s">
        <v>1219</v>
      </c>
      <c r="F1219" s="3">
        <v>49.5</v>
      </c>
      <c r="G1219" s="3">
        <v>275</v>
      </c>
      <c r="H1219" t="s">
        <v>53</v>
      </c>
      <c r="I1219" t="s">
        <v>47</v>
      </c>
      <c r="J1219" t="s">
        <v>38</v>
      </c>
    </row>
    <row r="1220" spans="1:10">
      <c r="A1220">
        <f t="shared" si="19"/>
        <v>2016</v>
      </c>
      <c r="B1220" s="13">
        <v>42551</v>
      </c>
      <c r="C1220" t="s">
        <v>1192</v>
      </c>
      <c r="D1220" t="s">
        <v>25</v>
      </c>
      <c r="E1220" t="s">
        <v>1220</v>
      </c>
      <c r="F1220" s="3">
        <v>82.900001525878906</v>
      </c>
      <c r="G1220" s="3">
        <v>23.100000381469727</v>
      </c>
      <c r="H1220" t="s">
        <v>151</v>
      </c>
      <c r="I1220" t="s">
        <v>62</v>
      </c>
      <c r="J1220" t="s">
        <v>34</v>
      </c>
    </row>
    <row r="1221" spans="1:10">
      <c r="A1221">
        <f t="shared" si="19"/>
        <v>2016</v>
      </c>
      <c r="B1221" s="13">
        <v>42551</v>
      </c>
      <c r="C1221" t="s">
        <v>1192</v>
      </c>
      <c r="D1221" t="s">
        <v>23</v>
      </c>
      <c r="E1221" t="s">
        <v>1221</v>
      </c>
      <c r="F1221" s="3">
        <v>92.199996948242188</v>
      </c>
      <c r="G1221" s="3">
        <v>150</v>
      </c>
      <c r="H1221" t="s">
        <v>35</v>
      </c>
      <c r="I1221" t="s">
        <v>35</v>
      </c>
      <c r="J1221" t="s">
        <v>34</v>
      </c>
    </row>
    <row r="1222" spans="1:10">
      <c r="A1222">
        <f t="shared" si="19"/>
        <v>2016</v>
      </c>
      <c r="B1222" s="13">
        <v>42551</v>
      </c>
      <c r="C1222" t="s">
        <v>1192</v>
      </c>
      <c r="D1222" t="s">
        <v>21</v>
      </c>
      <c r="E1222" t="s">
        <v>1222</v>
      </c>
      <c r="F1222" s="3">
        <v>19</v>
      </c>
      <c r="G1222" s="3">
        <v>126.65499877929688</v>
      </c>
      <c r="H1222" t="s">
        <v>671</v>
      </c>
      <c r="I1222" t="s">
        <v>62</v>
      </c>
      <c r="J1222" t="s">
        <v>38</v>
      </c>
    </row>
    <row r="1223" spans="1:10">
      <c r="A1223">
        <f t="shared" si="19"/>
        <v>2016</v>
      </c>
      <c r="B1223" s="13">
        <v>42551</v>
      </c>
      <c r="C1223" t="s">
        <v>1192</v>
      </c>
      <c r="D1223" t="s">
        <v>16</v>
      </c>
      <c r="E1223" t="s">
        <v>1249</v>
      </c>
      <c r="F1223" s="3">
        <v>19.75</v>
      </c>
      <c r="G1223" s="3">
        <v>1500</v>
      </c>
      <c r="H1223" t="s">
        <v>53</v>
      </c>
      <c r="I1223" t="s">
        <v>47</v>
      </c>
      <c r="J1223" t="s">
        <v>38</v>
      </c>
    </row>
    <row r="1224" spans="1:10">
      <c r="A1224">
        <f t="shared" si="19"/>
        <v>2016</v>
      </c>
      <c r="B1224" s="13">
        <v>42551</v>
      </c>
      <c r="C1224" t="s">
        <v>1192</v>
      </c>
      <c r="D1224" t="s">
        <v>16</v>
      </c>
      <c r="E1224" t="s">
        <v>1250</v>
      </c>
      <c r="F1224" s="3">
        <v>25.5</v>
      </c>
      <c r="G1224" s="3">
        <v>668.51557922363281</v>
      </c>
      <c r="H1224" t="s">
        <v>53</v>
      </c>
      <c r="I1224" t="s">
        <v>47</v>
      </c>
      <c r="J1224" t="s">
        <v>38</v>
      </c>
    </row>
    <row r="1225" spans="1:10">
      <c r="A1225">
        <f t="shared" si="19"/>
        <v>2016</v>
      </c>
      <c r="B1225" s="13">
        <v>42551</v>
      </c>
      <c r="C1225" t="s">
        <v>1192</v>
      </c>
      <c r="D1225" t="s">
        <v>16</v>
      </c>
      <c r="E1225" t="s">
        <v>1223</v>
      </c>
      <c r="F1225" s="3">
        <v>19.316999435424805</v>
      </c>
      <c r="G1225" s="3">
        <v>565.70001220703125</v>
      </c>
      <c r="H1225" t="s">
        <v>53</v>
      </c>
      <c r="I1225" t="s">
        <v>47</v>
      </c>
      <c r="J1225" t="s">
        <v>38</v>
      </c>
    </row>
    <row r="1226" spans="1:10">
      <c r="A1226">
        <f t="shared" si="19"/>
        <v>2016</v>
      </c>
      <c r="B1226" s="13">
        <v>42551</v>
      </c>
      <c r="C1226" t="s">
        <v>1192</v>
      </c>
      <c r="D1226" t="s">
        <v>16</v>
      </c>
      <c r="E1226" t="s">
        <v>1224</v>
      </c>
      <c r="F1226" s="3">
        <v>19.379999160766602</v>
      </c>
      <c r="G1226" s="3">
        <v>848.54998779296875</v>
      </c>
      <c r="H1226" t="s">
        <v>53</v>
      </c>
      <c r="I1226" t="s">
        <v>47</v>
      </c>
      <c r="J1226" t="s">
        <v>38</v>
      </c>
    </row>
    <row r="1227" spans="1:10">
      <c r="A1227">
        <f t="shared" si="19"/>
        <v>2016</v>
      </c>
      <c r="B1227" s="13">
        <v>42551</v>
      </c>
      <c r="C1227" t="s">
        <v>1192</v>
      </c>
      <c r="D1227" t="s">
        <v>16</v>
      </c>
      <c r="E1227" t="s">
        <v>1225</v>
      </c>
      <c r="F1227" s="3">
        <v>25.038999557495117</v>
      </c>
      <c r="G1227" s="3">
        <v>680.271240234375</v>
      </c>
      <c r="H1227" t="s">
        <v>53</v>
      </c>
      <c r="I1227" t="s">
        <v>47</v>
      </c>
      <c r="J1227" t="s">
        <v>38</v>
      </c>
    </row>
    <row r="1228" spans="1:10">
      <c r="A1228">
        <f t="shared" si="19"/>
        <v>2016</v>
      </c>
      <c r="B1228" s="13">
        <v>42551</v>
      </c>
      <c r="C1228" t="s">
        <v>1192</v>
      </c>
      <c r="D1228" t="s">
        <v>16</v>
      </c>
      <c r="E1228" t="s">
        <v>1226</v>
      </c>
      <c r="F1228" s="3">
        <v>19.121999740600586</v>
      </c>
      <c r="G1228" s="3">
        <v>848.54998779296875</v>
      </c>
      <c r="H1228" t="s">
        <v>53</v>
      </c>
      <c r="I1228" t="s">
        <v>47</v>
      </c>
      <c r="J1228" t="s">
        <v>38</v>
      </c>
    </row>
    <row r="1229" spans="1:10">
      <c r="A1229">
        <f t="shared" si="19"/>
        <v>2016</v>
      </c>
      <c r="B1229" s="13">
        <v>42551</v>
      </c>
      <c r="C1229" t="s">
        <v>1192</v>
      </c>
      <c r="D1229" t="s">
        <v>16</v>
      </c>
      <c r="E1229" t="s">
        <v>1227</v>
      </c>
      <c r="F1229" s="3">
        <v>19.260000228881836</v>
      </c>
      <c r="G1229" s="3">
        <v>1131.4000244140625</v>
      </c>
      <c r="H1229" t="s">
        <v>53</v>
      </c>
      <c r="I1229" t="s">
        <v>47</v>
      </c>
      <c r="J1229" t="s">
        <v>38</v>
      </c>
    </row>
    <row r="1230" spans="1:10">
      <c r="A1230">
        <f t="shared" si="19"/>
        <v>2016</v>
      </c>
      <c r="B1230" s="13">
        <v>42551</v>
      </c>
      <c r="C1230" t="s">
        <v>1192</v>
      </c>
      <c r="D1230" t="s">
        <v>16</v>
      </c>
      <c r="E1230" t="s">
        <v>1228</v>
      </c>
      <c r="F1230" s="3">
        <v>19.493000030517578</v>
      </c>
      <c r="G1230" s="3">
        <v>678.84002685546875</v>
      </c>
      <c r="H1230" t="s">
        <v>53</v>
      </c>
      <c r="I1230" t="s">
        <v>47</v>
      </c>
      <c r="J1230" t="s">
        <v>38</v>
      </c>
    </row>
    <row r="1231" spans="1:10">
      <c r="A1231">
        <f t="shared" si="19"/>
        <v>2016</v>
      </c>
      <c r="B1231" s="13">
        <v>42582</v>
      </c>
      <c r="C1231" t="s">
        <v>1245</v>
      </c>
      <c r="D1231" t="s">
        <v>26</v>
      </c>
      <c r="E1231" t="s">
        <v>1246</v>
      </c>
      <c r="F1231" s="3">
        <v>39</v>
      </c>
      <c r="G1231" s="3">
        <v>31.285999298095703</v>
      </c>
      <c r="H1231" t="s">
        <v>35</v>
      </c>
      <c r="I1231" t="s">
        <v>35</v>
      </c>
      <c r="J1231" t="s">
        <v>34</v>
      </c>
    </row>
    <row r="1232" spans="1:10">
      <c r="A1232">
        <f t="shared" si="19"/>
        <v>2016</v>
      </c>
      <c r="B1232" s="13">
        <v>42582</v>
      </c>
      <c r="C1232" t="s">
        <v>1192</v>
      </c>
      <c r="D1232" t="s">
        <v>26</v>
      </c>
      <c r="E1232" t="s">
        <v>1251</v>
      </c>
      <c r="F1232" s="3">
        <v>20.25</v>
      </c>
      <c r="G1232" s="3">
        <v>667.66799926757813</v>
      </c>
      <c r="H1232" t="s">
        <v>35</v>
      </c>
      <c r="I1232" t="s">
        <v>35</v>
      </c>
      <c r="J1232" t="s">
        <v>34</v>
      </c>
    </row>
    <row r="1233" spans="1:10">
      <c r="A1233">
        <f t="shared" si="19"/>
        <v>2016</v>
      </c>
      <c r="B1233" s="13">
        <v>42582</v>
      </c>
      <c r="C1233" t="s">
        <v>1192</v>
      </c>
      <c r="D1233" t="s">
        <v>26</v>
      </c>
      <c r="E1233" t="s">
        <v>1252</v>
      </c>
      <c r="F1233" s="3">
        <v>41.5</v>
      </c>
      <c r="G1233" s="3">
        <v>280</v>
      </c>
      <c r="H1233" t="s">
        <v>35</v>
      </c>
      <c r="I1233" t="s">
        <v>35</v>
      </c>
      <c r="J1233" t="s">
        <v>34</v>
      </c>
    </row>
    <row r="1234" spans="1:10">
      <c r="A1234">
        <f t="shared" si="19"/>
        <v>2016</v>
      </c>
      <c r="B1234" s="13">
        <v>42613</v>
      </c>
      <c r="C1234" t="s">
        <v>1245</v>
      </c>
      <c r="D1234" t="s">
        <v>20</v>
      </c>
      <c r="E1234" t="s">
        <v>1255</v>
      </c>
      <c r="F1234" s="3">
        <v>45.5</v>
      </c>
      <c r="G1234" s="3">
        <v>330</v>
      </c>
      <c r="H1234" t="s">
        <v>35</v>
      </c>
      <c r="I1234" t="s">
        <v>35</v>
      </c>
      <c r="J1234" t="s">
        <v>34</v>
      </c>
    </row>
    <row r="1235" spans="1:10">
      <c r="A1235">
        <f t="shared" si="19"/>
        <v>2016</v>
      </c>
      <c r="B1235" s="13">
        <v>42613</v>
      </c>
      <c r="C1235" t="s">
        <v>1245</v>
      </c>
      <c r="D1235" t="s">
        <v>19</v>
      </c>
      <c r="E1235" t="s">
        <v>1253</v>
      </c>
      <c r="F1235" s="3">
        <v>53</v>
      </c>
      <c r="G1235" s="3">
        <v>68.900001525878906</v>
      </c>
      <c r="H1235" t="s">
        <v>35</v>
      </c>
      <c r="I1235" t="s">
        <v>35</v>
      </c>
      <c r="J1235" t="s">
        <v>34</v>
      </c>
    </row>
    <row r="1236" spans="1:10">
      <c r="A1236">
        <f t="shared" si="19"/>
        <v>2016</v>
      </c>
      <c r="B1236" s="13">
        <v>42613</v>
      </c>
      <c r="C1236" t="s">
        <v>1200</v>
      </c>
      <c r="D1236" t="s">
        <v>19</v>
      </c>
      <c r="E1236" t="s">
        <v>1256</v>
      </c>
      <c r="F1236" s="3">
        <v>64</v>
      </c>
      <c r="G1236" s="3">
        <v>739.3480224609375</v>
      </c>
      <c r="H1236" t="s">
        <v>35</v>
      </c>
      <c r="I1236" t="s">
        <v>35</v>
      </c>
      <c r="J1236" t="s">
        <v>34</v>
      </c>
    </row>
    <row r="1237" spans="1:10">
      <c r="A1237">
        <f t="shared" si="19"/>
        <v>2016</v>
      </c>
      <c r="B1237" s="13">
        <v>42613</v>
      </c>
      <c r="C1237" t="s">
        <v>1178</v>
      </c>
      <c r="D1237" t="s">
        <v>20</v>
      </c>
      <c r="E1237" t="s">
        <v>1257</v>
      </c>
      <c r="F1237" s="3">
        <v>41.5</v>
      </c>
      <c r="G1237" s="3">
        <v>375</v>
      </c>
      <c r="H1237" t="s">
        <v>35</v>
      </c>
      <c r="I1237" t="s">
        <v>35</v>
      </c>
      <c r="J1237" t="s">
        <v>34</v>
      </c>
    </row>
    <row r="1238" spans="1:10">
      <c r="A1238">
        <f t="shared" si="19"/>
        <v>2016</v>
      </c>
      <c r="B1238" s="13">
        <v>42613</v>
      </c>
      <c r="C1238" t="s">
        <v>1178</v>
      </c>
      <c r="D1238" t="s">
        <v>24</v>
      </c>
      <c r="E1238" t="s">
        <v>1258</v>
      </c>
      <c r="F1238" s="3">
        <v>7.5</v>
      </c>
      <c r="G1238" s="3">
        <v>143.93600463867188</v>
      </c>
      <c r="H1238" t="s">
        <v>35</v>
      </c>
      <c r="I1238" t="s">
        <v>35</v>
      </c>
      <c r="J1238" t="s">
        <v>34</v>
      </c>
    </row>
    <row r="1239" spans="1:10">
      <c r="A1239">
        <f t="shared" si="19"/>
        <v>2016</v>
      </c>
      <c r="B1239" s="13">
        <v>42613</v>
      </c>
      <c r="C1239" t="s">
        <v>1192</v>
      </c>
      <c r="D1239" t="s">
        <v>26</v>
      </c>
      <c r="F1239" s="3">
        <v>50.25</v>
      </c>
      <c r="G1239" s="3">
        <v>1583.8029632568359</v>
      </c>
      <c r="H1239" t="s">
        <v>35</v>
      </c>
      <c r="I1239" t="s">
        <v>35</v>
      </c>
      <c r="J1239" t="s">
        <v>34</v>
      </c>
    </row>
    <row r="1240" spans="1:10">
      <c r="A1240">
        <f t="shared" si="19"/>
        <v>2016</v>
      </c>
      <c r="B1240" s="13">
        <v>42613</v>
      </c>
      <c r="C1240" t="s">
        <v>1192</v>
      </c>
      <c r="D1240" t="s">
        <v>26</v>
      </c>
      <c r="E1240" t="s">
        <v>1259</v>
      </c>
      <c r="F1240" s="3">
        <v>63</v>
      </c>
      <c r="G1240" s="3">
        <v>48.400001525878906</v>
      </c>
      <c r="H1240" t="s">
        <v>35</v>
      </c>
      <c r="I1240" t="s">
        <v>35</v>
      </c>
      <c r="J1240" t="s">
        <v>34</v>
      </c>
    </row>
    <row r="1241" spans="1:10">
      <c r="A1241">
        <f t="shared" si="19"/>
        <v>2016</v>
      </c>
      <c r="B1241" s="13">
        <v>42613</v>
      </c>
      <c r="C1241" t="s">
        <v>1192</v>
      </c>
      <c r="D1241" t="s">
        <v>26</v>
      </c>
      <c r="E1241" t="s">
        <v>1254</v>
      </c>
      <c r="F1241" s="3">
        <v>83</v>
      </c>
      <c r="G1241" s="3">
        <v>117.30899810791016</v>
      </c>
      <c r="H1241" t="s">
        <v>35</v>
      </c>
      <c r="I1241" t="s">
        <v>35</v>
      </c>
      <c r="J1241" t="s">
        <v>34</v>
      </c>
    </row>
    <row r="1242" spans="1:10">
      <c r="A1242">
        <f t="shared" si="19"/>
        <v>2016</v>
      </c>
      <c r="B1242" s="13">
        <v>42613</v>
      </c>
      <c r="C1242" t="s">
        <v>1192</v>
      </c>
      <c r="D1242" t="s">
        <v>22</v>
      </c>
      <c r="E1242" t="s">
        <v>1260</v>
      </c>
      <c r="F1242" s="3">
        <v>94.125</v>
      </c>
      <c r="G1242" s="3">
        <v>536.57000732421875</v>
      </c>
      <c r="H1242" t="s">
        <v>35</v>
      </c>
      <c r="I1242" t="s">
        <v>35</v>
      </c>
      <c r="J1242" t="s">
        <v>34</v>
      </c>
    </row>
    <row r="1243" spans="1:10">
      <c r="A1243">
        <f t="shared" si="19"/>
        <v>2016</v>
      </c>
      <c r="B1243" s="13">
        <v>42643</v>
      </c>
      <c r="C1243" t="s">
        <v>1200</v>
      </c>
      <c r="D1243" t="s">
        <v>26</v>
      </c>
      <c r="F1243" s="3">
        <v>92</v>
      </c>
      <c r="G1243" s="3">
        <v>697.19500732421875</v>
      </c>
      <c r="H1243" t="s">
        <v>35</v>
      </c>
      <c r="I1243" t="s">
        <v>35</v>
      </c>
      <c r="J1243" t="s">
        <v>34</v>
      </c>
    </row>
    <row r="1244" spans="1:10">
      <c r="A1244">
        <f t="shared" si="19"/>
        <v>2016</v>
      </c>
      <c r="B1244" s="13">
        <v>42643</v>
      </c>
      <c r="C1244" t="s">
        <v>1178</v>
      </c>
      <c r="D1244" t="s">
        <v>26</v>
      </c>
      <c r="F1244" s="3">
        <v>71.5</v>
      </c>
      <c r="G1244" s="3">
        <v>130.49699401855469</v>
      </c>
      <c r="H1244" t="s">
        <v>35</v>
      </c>
      <c r="I1244" t="s">
        <v>35</v>
      </c>
      <c r="J1244" t="s">
        <v>34</v>
      </c>
    </row>
    <row r="1245" spans="1:10">
      <c r="A1245">
        <f t="shared" si="19"/>
        <v>2016</v>
      </c>
      <c r="B1245" s="13">
        <v>42643</v>
      </c>
      <c r="C1245" t="s">
        <v>1178</v>
      </c>
      <c r="D1245" t="s">
        <v>22</v>
      </c>
      <c r="F1245" s="3">
        <v>17</v>
      </c>
      <c r="G1245" s="3">
        <v>227.69999694824219</v>
      </c>
      <c r="H1245" t="s">
        <v>35</v>
      </c>
      <c r="I1245" t="s">
        <v>35</v>
      </c>
      <c r="J1245" t="s">
        <v>34</v>
      </c>
    </row>
    <row r="1246" spans="1:10">
      <c r="A1246">
        <f t="shared" si="19"/>
        <v>2016</v>
      </c>
      <c r="B1246" s="13">
        <v>42643</v>
      </c>
      <c r="C1246" t="s">
        <v>1192</v>
      </c>
      <c r="D1246" t="s">
        <v>26</v>
      </c>
      <c r="F1246" s="3">
        <v>74.837500254313156</v>
      </c>
      <c r="G1246" s="3">
        <v>625.13399982452393</v>
      </c>
      <c r="H1246" t="s">
        <v>35</v>
      </c>
      <c r="I1246" t="s">
        <v>35</v>
      </c>
      <c r="J1246" t="s">
        <v>34</v>
      </c>
    </row>
    <row r="1247" spans="1:10">
      <c r="A1247">
        <f t="shared" si="19"/>
        <v>2016</v>
      </c>
      <c r="B1247" s="13">
        <v>42643</v>
      </c>
      <c r="C1247" t="s">
        <v>1192</v>
      </c>
      <c r="D1247" t="s">
        <v>26</v>
      </c>
      <c r="E1247" t="s">
        <v>1262</v>
      </c>
      <c r="F1247" s="3">
        <v>43.099998474121094</v>
      </c>
      <c r="G1247" s="3">
        <v>475</v>
      </c>
      <c r="H1247" t="s">
        <v>35</v>
      </c>
      <c r="I1247" t="s">
        <v>35</v>
      </c>
      <c r="J1247" t="s">
        <v>34</v>
      </c>
    </row>
    <row r="1248" spans="1:10">
      <c r="A1248">
        <f t="shared" si="19"/>
        <v>2016</v>
      </c>
      <c r="B1248" s="13">
        <v>42643</v>
      </c>
      <c r="C1248" t="s">
        <v>1192</v>
      </c>
      <c r="D1248" t="s">
        <v>26</v>
      </c>
      <c r="E1248" t="s">
        <v>1261</v>
      </c>
      <c r="F1248" s="3">
        <v>30.25</v>
      </c>
      <c r="G1248" s="3">
        <v>710.1710205078125</v>
      </c>
      <c r="H1248" t="s">
        <v>35</v>
      </c>
      <c r="I1248" t="s">
        <v>35</v>
      </c>
      <c r="J1248" t="s">
        <v>34</v>
      </c>
    </row>
    <row r="1249" spans="1:10">
      <c r="A1249">
        <f t="shared" si="19"/>
        <v>2016</v>
      </c>
      <c r="B1249" s="13">
        <v>42643</v>
      </c>
      <c r="C1249" t="s">
        <v>1192</v>
      </c>
      <c r="D1249" t="s">
        <v>22</v>
      </c>
      <c r="F1249" s="3">
        <v>14</v>
      </c>
      <c r="G1249" s="3">
        <v>104.84799957275391</v>
      </c>
      <c r="H1249" t="s">
        <v>35</v>
      </c>
      <c r="I1249" t="s">
        <v>35</v>
      </c>
      <c r="J1249" t="s">
        <v>34</v>
      </c>
    </row>
    <row r="1250" spans="1:10">
      <c r="A1250">
        <f t="shared" si="19"/>
        <v>2016</v>
      </c>
      <c r="B1250" s="13">
        <v>42643</v>
      </c>
      <c r="C1250" t="s">
        <v>1192</v>
      </c>
      <c r="D1250" t="s">
        <v>16</v>
      </c>
      <c r="F1250" s="3">
        <v>80</v>
      </c>
      <c r="G1250" s="3">
        <v>141.42300415039063</v>
      </c>
      <c r="H1250" t="s">
        <v>35</v>
      </c>
      <c r="I1250" t="s">
        <v>35</v>
      </c>
      <c r="J1250" t="s">
        <v>34</v>
      </c>
    </row>
    <row r="1251" spans="1:10">
      <c r="A1251">
        <f t="shared" si="19"/>
        <v>2016</v>
      </c>
      <c r="B1251" s="13">
        <v>42643</v>
      </c>
      <c r="C1251" t="s">
        <v>67</v>
      </c>
      <c r="D1251" t="s">
        <v>22</v>
      </c>
      <c r="F1251" s="3">
        <v>58.75</v>
      </c>
      <c r="G1251" s="3">
        <v>715</v>
      </c>
      <c r="H1251" t="s">
        <v>35</v>
      </c>
      <c r="I1251" t="s">
        <v>35</v>
      </c>
      <c r="J1251" t="s">
        <v>34</v>
      </c>
    </row>
    <row r="1252" spans="1:10">
      <c r="A1252">
        <f t="shared" si="19"/>
        <v>2016</v>
      </c>
      <c r="B1252" s="13">
        <v>42674</v>
      </c>
      <c r="C1252" t="s">
        <v>1178</v>
      </c>
      <c r="D1252" t="s">
        <v>25</v>
      </c>
      <c r="E1252" t="s">
        <v>1264</v>
      </c>
      <c r="F1252" s="3">
        <v>63.25</v>
      </c>
      <c r="G1252" s="3">
        <v>270</v>
      </c>
      <c r="H1252" t="s">
        <v>35</v>
      </c>
      <c r="I1252" t="s">
        <v>35</v>
      </c>
      <c r="J1252" t="s">
        <v>34</v>
      </c>
    </row>
    <row r="1253" spans="1:10">
      <c r="A1253">
        <f t="shared" si="19"/>
        <v>2016</v>
      </c>
      <c r="B1253" s="13">
        <v>42674</v>
      </c>
      <c r="C1253" t="s">
        <v>1192</v>
      </c>
      <c r="D1253" t="s">
        <v>26</v>
      </c>
      <c r="E1253" t="s">
        <v>1265</v>
      </c>
      <c r="F1253" s="3">
        <v>80</v>
      </c>
      <c r="G1253" s="3">
        <v>7.0999999046325684</v>
      </c>
      <c r="H1253" t="s">
        <v>654</v>
      </c>
      <c r="I1253" t="s">
        <v>47</v>
      </c>
      <c r="J1253" t="s">
        <v>38</v>
      </c>
    </row>
    <row r="1254" spans="1:10">
      <c r="A1254">
        <f t="shared" si="19"/>
        <v>2016</v>
      </c>
      <c r="B1254" s="13">
        <v>42674</v>
      </c>
      <c r="C1254" t="s">
        <v>37</v>
      </c>
      <c r="D1254" t="s">
        <v>26</v>
      </c>
      <c r="F1254" s="3">
        <v>31.5</v>
      </c>
      <c r="G1254" s="3">
        <v>775</v>
      </c>
      <c r="H1254" t="s">
        <v>35</v>
      </c>
      <c r="I1254" t="s">
        <v>35</v>
      </c>
      <c r="J1254" t="s">
        <v>34</v>
      </c>
    </row>
    <row r="1255" spans="1:10">
      <c r="A1255">
        <f t="shared" si="19"/>
        <v>2016</v>
      </c>
      <c r="B1255" s="13">
        <v>42674</v>
      </c>
      <c r="C1255" t="s">
        <v>37</v>
      </c>
      <c r="D1255" t="s">
        <v>26</v>
      </c>
      <c r="E1255" t="s">
        <v>1266</v>
      </c>
      <c r="F1255" s="3">
        <v>13.149999618530273</v>
      </c>
      <c r="G1255" s="3">
        <v>675</v>
      </c>
      <c r="H1255" t="s">
        <v>35</v>
      </c>
      <c r="I1255" t="s">
        <v>35</v>
      </c>
      <c r="J1255" t="s">
        <v>34</v>
      </c>
    </row>
    <row r="1256" spans="1:10">
      <c r="A1256">
        <f t="shared" si="19"/>
        <v>2016</v>
      </c>
      <c r="B1256" s="13">
        <v>42674</v>
      </c>
      <c r="C1256" t="s">
        <v>1192</v>
      </c>
      <c r="D1256" t="s">
        <v>25</v>
      </c>
      <c r="E1256" t="s">
        <v>1267</v>
      </c>
      <c r="F1256" s="3">
        <v>40</v>
      </c>
      <c r="G1256" s="3">
        <v>500</v>
      </c>
      <c r="H1256" t="s">
        <v>53</v>
      </c>
      <c r="I1256" t="s">
        <v>47</v>
      </c>
      <c r="J1256" t="s">
        <v>38</v>
      </c>
    </row>
    <row r="1257" spans="1:10">
      <c r="A1257">
        <f t="shared" si="19"/>
        <v>2016</v>
      </c>
      <c r="B1257" s="13">
        <v>42674</v>
      </c>
      <c r="C1257" t="s">
        <v>37</v>
      </c>
      <c r="D1257" t="s">
        <v>25</v>
      </c>
      <c r="E1257" t="s">
        <v>1263</v>
      </c>
      <c r="F1257" s="3">
        <v>76.099998474121094</v>
      </c>
      <c r="G1257" s="3">
        <v>381.49800109863281</v>
      </c>
      <c r="H1257" t="s">
        <v>35</v>
      </c>
      <c r="I1257" t="s">
        <v>35</v>
      </c>
      <c r="J1257" t="s">
        <v>34</v>
      </c>
    </row>
    <row r="1258" spans="1:10">
      <c r="A1258">
        <f t="shared" si="19"/>
        <v>2016</v>
      </c>
      <c r="B1258" s="13">
        <v>42704</v>
      </c>
      <c r="C1258" t="s">
        <v>1200</v>
      </c>
      <c r="D1258" t="s">
        <v>26</v>
      </c>
      <c r="E1258" t="s">
        <v>1268</v>
      </c>
      <c r="F1258" s="3">
        <v>48.062999725341797</v>
      </c>
      <c r="G1258" s="3">
        <v>300</v>
      </c>
      <c r="H1258" t="s">
        <v>1269</v>
      </c>
      <c r="I1258" t="s">
        <v>129</v>
      </c>
      <c r="J1258" t="s">
        <v>38</v>
      </c>
    </row>
    <row r="1259" spans="1:10">
      <c r="A1259">
        <f t="shared" si="19"/>
        <v>2016</v>
      </c>
      <c r="B1259" s="13">
        <v>42704</v>
      </c>
      <c r="C1259" t="s">
        <v>1178</v>
      </c>
      <c r="D1259" t="s">
        <v>10</v>
      </c>
      <c r="E1259" t="s">
        <v>1270</v>
      </c>
      <c r="F1259" s="3">
        <v>29.5</v>
      </c>
      <c r="G1259" s="3">
        <v>355</v>
      </c>
      <c r="H1259" t="s">
        <v>35</v>
      </c>
      <c r="I1259" t="s">
        <v>35</v>
      </c>
      <c r="J1259" t="s">
        <v>34</v>
      </c>
    </row>
    <row r="1260" spans="1:10">
      <c r="A1260">
        <f t="shared" si="19"/>
        <v>2016</v>
      </c>
      <c r="B1260" s="13">
        <v>42704</v>
      </c>
      <c r="C1260" t="s">
        <v>1192</v>
      </c>
      <c r="D1260" t="s">
        <v>26</v>
      </c>
      <c r="E1260" t="s">
        <v>1271</v>
      </c>
      <c r="F1260" s="3">
        <v>63.25</v>
      </c>
      <c r="G1260" s="3">
        <v>650</v>
      </c>
      <c r="H1260" t="s">
        <v>83</v>
      </c>
      <c r="I1260" t="s">
        <v>39</v>
      </c>
      <c r="J1260" t="s">
        <v>34</v>
      </c>
    </row>
    <row r="1261" spans="1:10">
      <c r="A1261">
        <f t="shared" si="19"/>
        <v>2016</v>
      </c>
      <c r="B1261" s="13">
        <v>42704</v>
      </c>
      <c r="C1261" t="s">
        <v>1192</v>
      </c>
      <c r="D1261" t="s">
        <v>25</v>
      </c>
      <c r="F1261" s="3">
        <v>51.875</v>
      </c>
      <c r="G1261" s="3">
        <v>700</v>
      </c>
      <c r="H1261" t="s">
        <v>53</v>
      </c>
      <c r="I1261" t="s">
        <v>47</v>
      </c>
      <c r="J1261" t="s">
        <v>38</v>
      </c>
    </row>
    <row r="1262" spans="1:10">
      <c r="A1262">
        <f t="shared" si="19"/>
        <v>2016</v>
      </c>
      <c r="B1262" s="13">
        <v>42735</v>
      </c>
      <c r="C1262" t="s">
        <v>1144</v>
      </c>
      <c r="D1262" t="s">
        <v>26</v>
      </c>
      <c r="E1262" t="s">
        <v>1272</v>
      </c>
      <c r="F1262" s="3">
        <v>53.25</v>
      </c>
      <c r="G1262" s="3">
        <v>125</v>
      </c>
      <c r="H1262" t="s">
        <v>35</v>
      </c>
      <c r="I1262" t="s">
        <v>35</v>
      </c>
      <c r="J1262" t="s">
        <v>34</v>
      </c>
    </row>
    <row r="1263" spans="1:10">
      <c r="A1263">
        <f t="shared" si="19"/>
        <v>2016</v>
      </c>
      <c r="B1263" s="13">
        <v>42735</v>
      </c>
      <c r="C1263" t="s">
        <v>1200</v>
      </c>
      <c r="D1263" t="s">
        <v>23</v>
      </c>
      <c r="E1263" t="s">
        <v>1273</v>
      </c>
      <c r="F1263" s="3">
        <v>63</v>
      </c>
      <c r="G1263" s="3">
        <v>373.69500732421875</v>
      </c>
      <c r="H1263" t="s">
        <v>255</v>
      </c>
      <c r="I1263" t="s">
        <v>39</v>
      </c>
      <c r="J1263" t="s">
        <v>34</v>
      </c>
    </row>
    <row r="1264" spans="1:10">
      <c r="A1264">
        <f t="shared" si="19"/>
        <v>2016</v>
      </c>
      <c r="B1264" s="13">
        <v>42735</v>
      </c>
      <c r="C1264" t="s">
        <v>1192</v>
      </c>
      <c r="D1264" t="s">
        <v>26</v>
      </c>
      <c r="F1264" s="3">
        <v>2.5</v>
      </c>
      <c r="G1264" s="3">
        <v>290</v>
      </c>
      <c r="H1264" t="s">
        <v>99</v>
      </c>
      <c r="I1264" t="s">
        <v>98</v>
      </c>
      <c r="J1264" t="s">
        <v>34</v>
      </c>
    </row>
    <row r="1265" spans="1:10">
      <c r="A1265">
        <f t="shared" si="19"/>
        <v>2016</v>
      </c>
      <c r="B1265" s="13">
        <v>42735</v>
      </c>
      <c r="C1265" t="s">
        <v>1192</v>
      </c>
      <c r="D1265" t="s">
        <v>26</v>
      </c>
      <c r="E1265" t="s">
        <v>1274</v>
      </c>
      <c r="F1265" s="3">
        <v>60.5</v>
      </c>
      <c r="G1265" s="3">
        <v>775</v>
      </c>
      <c r="H1265" t="s">
        <v>35</v>
      </c>
      <c r="I1265" t="s">
        <v>35</v>
      </c>
      <c r="J1265" t="s">
        <v>34</v>
      </c>
    </row>
    <row r="1266" spans="1:10">
      <c r="A1266">
        <f t="shared" si="19"/>
        <v>2016</v>
      </c>
      <c r="B1266" s="13">
        <v>42735</v>
      </c>
      <c r="C1266" t="s">
        <v>1192</v>
      </c>
      <c r="D1266" t="s">
        <v>25</v>
      </c>
      <c r="F1266" s="3">
        <v>83.599998474121094</v>
      </c>
      <c r="G1266" s="3">
        <v>159.19999694824219</v>
      </c>
      <c r="H1266" t="s">
        <v>40</v>
      </c>
      <c r="I1266" t="s">
        <v>39</v>
      </c>
      <c r="J1266" t="s">
        <v>38</v>
      </c>
    </row>
    <row r="1267" spans="1:10">
      <c r="A1267">
        <f t="shared" si="19"/>
        <v>2016</v>
      </c>
      <c r="B1267" s="13">
        <v>42735</v>
      </c>
      <c r="C1267" t="s">
        <v>1192</v>
      </c>
      <c r="D1267" t="s">
        <v>25</v>
      </c>
      <c r="E1267" t="s">
        <v>1275</v>
      </c>
      <c r="F1267" s="3">
        <v>83.169998168945313</v>
      </c>
      <c r="G1267" s="3">
        <v>805.739990234375</v>
      </c>
      <c r="H1267" t="s">
        <v>40</v>
      </c>
      <c r="I1267" t="s">
        <v>39</v>
      </c>
      <c r="J1267" t="s">
        <v>38</v>
      </c>
    </row>
    <row r="1268" spans="1:10">
      <c r="A1268">
        <f t="shared" si="19"/>
        <v>2016</v>
      </c>
      <c r="B1268" s="13">
        <v>42735</v>
      </c>
      <c r="C1268" t="s">
        <v>1192</v>
      </c>
      <c r="D1268" t="s">
        <v>25</v>
      </c>
      <c r="F1268" s="3">
        <v>54.669998168945313</v>
      </c>
      <c r="G1268" s="3">
        <v>1000</v>
      </c>
      <c r="H1268" t="s">
        <v>53</v>
      </c>
      <c r="I1268" t="s">
        <v>47</v>
      </c>
      <c r="J1268" t="s">
        <v>38</v>
      </c>
    </row>
    <row r="1269" spans="1:10">
      <c r="A1269">
        <f t="shared" si="19"/>
        <v>2016</v>
      </c>
      <c r="B1269" s="13">
        <v>42735</v>
      </c>
      <c r="C1269" t="s">
        <v>1192</v>
      </c>
      <c r="D1269" t="s">
        <v>23</v>
      </c>
      <c r="E1269" t="s">
        <v>340</v>
      </c>
      <c r="F1269" s="3">
        <v>35.5</v>
      </c>
      <c r="G1269" s="3">
        <v>57.099998474121094</v>
      </c>
      <c r="H1269" t="s">
        <v>35</v>
      </c>
      <c r="I1269" t="s">
        <v>35</v>
      </c>
      <c r="J1269" t="s">
        <v>34</v>
      </c>
    </row>
    <row r="1270" spans="1:10">
      <c r="A1270">
        <f t="shared" si="19"/>
        <v>2016</v>
      </c>
      <c r="B1270" s="13">
        <v>42735</v>
      </c>
      <c r="C1270" t="s">
        <v>1192</v>
      </c>
      <c r="D1270" t="s">
        <v>17</v>
      </c>
      <c r="E1270" t="s">
        <v>1276</v>
      </c>
      <c r="F1270" s="3">
        <v>11.25</v>
      </c>
      <c r="G1270" s="3">
        <v>131.18850708007813</v>
      </c>
      <c r="H1270" t="s">
        <v>35</v>
      </c>
      <c r="I1270" t="s">
        <v>35</v>
      </c>
      <c r="J1270" t="s">
        <v>34</v>
      </c>
    </row>
    <row r="1271" spans="1:10">
      <c r="A1271">
        <f t="shared" si="19"/>
        <v>2016</v>
      </c>
      <c r="B1271" s="13">
        <v>42735</v>
      </c>
      <c r="C1271" t="s">
        <v>1192</v>
      </c>
      <c r="D1271" t="s">
        <v>18</v>
      </c>
      <c r="E1271" t="s">
        <v>1277</v>
      </c>
      <c r="F1271" s="3">
        <v>36.25</v>
      </c>
      <c r="G1271" s="3">
        <v>825</v>
      </c>
      <c r="H1271" t="s">
        <v>35</v>
      </c>
      <c r="I1271" t="s">
        <v>35</v>
      </c>
      <c r="J1271" t="s">
        <v>34</v>
      </c>
    </row>
    <row r="1272" spans="1:10">
      <c r="A1272">
        <f t="shared" si="19"/>
        <v>2017</v>
      </c>
      <c r="B1272" s="13">
        <v>42766</v>
      </c>
      <c r="C1272" t="s">
        <v>1144</v>
      </c>
      <c r="D1272" t="s">
        <v>18</v>
      </c>
      <c r="E1272" t="s">
        <v>1299</v>
      </c>
      <c r="F1272" s="3">
        <v>38.75</v>
      </c>
      <c r="G1272" s="3">
        <v>466.54998779296875</v>
      </c>
      <c r="H1272" t="s">
        <v>35</v>
      </c>
      <c r="I1272" t="s">
        <v>35</v>
      </c>
      <c r="J1272" t="s">
        <v>34</v>
      </c>
    </row>
    <row r="1273" spans="1:10">
      <c r="A1273">
        <f t="shared" si="19"/>
        <v>2017</v>
      </c>
      <c r="B1273" s="13">
        <v>42766</v>
      </c>
      <c r="C1273" t="s">
        <v>1200</v>
      </c>
      <c r="D1273" t="s">
        <v>21</v>
      </c>
      <c r="E1273" t="s">
        <v>1300</v>
      </c>
      <c r="F1273" s="3">
        <v>79</v>
      </c>
      <c r="G1273" s="3">
        <v>1299</v>
      </c>
      <c r="H1273" t="s">
        <v>35</v>
      </c>
      <c r="I1273" t="s">
        <v>35</v>
      </c>
      <c r="J1273" t="s">
        <v>34</v>
      </c>
    </row>
    <row r="1274" spans="1:10">
      <c r="A1274">
        <f t="shared" si="19"/>
        <v>2017</v>
      </c>
      <c r="B1274" s="13">
        <v>42766</v>
      </c>
      <c r="C1274" t="s">
        <v>1200</v>
      </c>
      <c r="D1274" t="s">
        <v>16</v>
      </c>
      <c r="E1274" t="s">
        <v>1301</v>
      </c>
      <c r="F1274" s="3">
        <v>60</v>
      </c>
      <c r="G1274" s="3">
        <v>685.40701293945313</v>
      </c>
      <c r="H1274" t="s">
        <v>83</v>
      </c>
      <c r="I1274" t="s">
        <v>39</v>
      </c>
      <c r="J1274" t="s">
        <v>34</v>
      </c>
    </row>
    <row r="1275" spans="1:10">
      <c r="A1275">
        <f t="shared" si="19"/>
        <v>2017</v>
      </c>
      <c r="B1275" s="13">
        <v>42766</v>
      </c>
      <c r="C1275" t="s">
        <v>1178</v>
      </c>
      <c r="D1275" t="s">
        <v>21</v>
      </c>
      <c r="E1275" t="s">
        <v>1300</v>
      </c>
      <c r="F1275" s="3">
        <v>26.25</v>
      </c>
      <c r="G1275" s="3">
        <v>1384.239990234375</v>
      </c>
      <c r="H1275" t="s">
        <v>35</v>
      </c>
      <c r="I1275" t="s">
        <v>35</v>
      </c>
      <c r="J1275" t="s">
        <v>34</v>
      </c>
    </row>
    <row r="1276" spans="1:10">
      <c r="A1276">
        <f t="shared" si="19"/>
        <v>2017</v>
      </c>
      <c r="B1276" s="13">
        <v>42766</v>
      </c>
      <c r="C1276" t="s">
        <v>1192</v>
      </c>
      <c r="D1276" t="s">
        <v>26</v>
      </c>
      <c r="E1276" t="s">
        <v>1302</v>
      </c>
      <c r="F1276" s="3">
        <v>88.049999237060547</v>
      </c>
      <c r="G1276" s="3">
        <v>800</v>
      </c>
      <c r="H1276" t="s">
        <v>35</v>
      </c>
      <c r="I1276" t="s">
        <v>35</v>
      </c>
      <c r="J1276" t="s">
        <v>34</v>
      </c>
    </row>
    <row r="1277" spans="1:10">
      <c r="A1277">
        <f t="shared" si="19"/>
        <v>2017</v>
      </c>
      <c r="B1277" s="13">
        <v>42766</v>
      </c>
      <c r="C1277" t="s">
        <v>1192</v>
      </c>
      <c r="D1277" t="s">
        <v>26</v>
      </c>
      <c r="E1277" t="s">
        <v>1252</v>
      </c>
      <c r="F1277" s="3">
        <v>70.25</v>
      </c>
      <c r="G1277" s="3">
        <v>280</v>
      </c>
      <c r="H1277" t="s">
        <v>35</v>
      </c>
      <c r="I1277" t="s">
        <v>35</v>
      </c>
      <c r="J1277" t="s">
        <v>34</v>
      </c>
    </row>
    <row r="1278" spans="1:10">
      <c r="A1278">
        <f t="shared" si="19"/>
        <v>2017</v>
      </c>
      <c r="B1278" s="13">
        <v>42766</v>
      </c>
      <c r="C1278" t="s">
        <v>1192</v>
      </c>
      <c r="D1278" t="s">
        <v>26</v>
      </c>
      <c r="E1278" t="s">
        <v>1303</v>
      </c>
      <c r="F1278" s="3">
        <v>43.5625</v>
      </c>
      <c r="G1278" s="3">
        <v>1111.2519836425781</v>
      </c>
      <c r="H1278" t="s">
        <v>35</v>
      </c>
      <c r="I1278" t="s">
        <v>35</v>
      </c>
      <c r="J1278" t="s">
        <v>34</v>
      </c>
    </row>
    <row r="1279" spans="1:10">
      <c r="A1279">
        <f t="shared" si="19"/>
        <v>2017</v>
      </c>
      <c r="B1279" s="13">
        <v>42794</v>
      </c>
      <c r="C1279" t="s">
        <v>1200</v>
      </c>
      <c r="D1279" t="s">
        <v>17</v>
      </c>
      <c r="E1279" t="s">
        <v>1304</v>
      </c>
      <c r="F1279" s="3">
        <v>19.062999725341797</v>
      </c>
      <c r="G1279" s="3">
        <v>225</v>
      </c>
      <c r="H1279" t="s">
        <v>43</v>
      </c>
      <c r="I1279" t="s">
        <v>39</v>
      </c>
      <c r="J1279" t="s">
        <v>38</v>
      </c>
    </row>
    <row r="1280" spans="1:10">
      <c r="A1280">
        <f t="shared" si="19"/>
        <v>2017</v>
      </c>
      <c r="B1280" s="13">
        <v>42794</v>
      </c>
      <c r="C1280" t="s">
        <v>1192</v>
      </c>
      <c r="D1280" t="s">
        <v>26</v>
      </c>
      <c r="F1280" s="3">
        <v>59</v>
      </c>
      <c r="G1280" s="3">
        <v>0</v>
      </c>
      <c r="H1280" t="s">
        <v>35</v>
      </c>
      <c r="I1280" t="s">
        <v>35</v>
      </c>
      <c r="J1280" t="s">
        <v>34</v>
      </c>
    </row>
    <row r="1281" spans="1:10">
      <c r="A1281">
        <f t="shared" si="19"/>
        <v>2017</v>
      </c>
      <c r="B1281" s="13">
        <v>42794</v>
      </c>
      <c r="C1281" t="s">
        <v>1192</v>
      </c>
      <c r="D1281" t="s">
        <v>23</v>
      </c>
      <c r="F1281" s="3">
        <v>81.125</v>
      </c>
      <c r="G1281" s="3">
        <v>737.9000244140625</v>
      </c>
      <c r="H1281" t="s">
        <v>35</v>
      </c>
      <c r="I1281" t="s">
        <v>35</v>
      </c>
      <c r="J1281" t="s">
        <v>34</v>
      </c>
    </row>
    <row r="1282" spans="1:10">
      <c r="A1282">
        <f t="shared" si="19"/>
        <v>2017</v>
      </c>
      <c r="B1282" s="13">
        <v>42825</v>
      </c>
      <c r="C1282" t="s">
        <v>1200</v>
      </c>
      <c r="D1282" t="s">
        <v>21</v>
      </c>
      <c r="E1282" t="s">
        <v>1305</v>
      </c>
      <c r="F1282" s="3">
        <v>40</v>
      </c>
      <c r="G1282" s="3">
        <v>325</v>
      </c>
      <c r="H1282" t="s">
        <v>35</v>
      </c>
      <c r="I1282" t="s">
        <v>35</v>
      </c>
      <c r="J1282" t="s">
        <v>34</v>
      </c>
    </row>
    <row r="1283" spans="1:10">
      <c r="A1283">
        <f t="shared" ref="A1283:A1284" si="20">YEAR(B1283)</f>
        <v>2017</v>
      </c>
      <c r="B1283" s="13">
        <v>42825</v>
      </c>
      <c r="C1283" t="s">
        <v>1178</v>
      </c>
      <c r="D1283" t="s">
        <v>12</v>
      </c>
      <c r="E1283" t="s">
        <v>1306</v>
      </c>
      <c r="F1283" s="3">
        <v>77</v>
      </c>
      <c r="G1283" s="3">
        <v>272.27999877929688</v>
      </c>
      <c r="H1283" t="s">
        <v>35</v>
      </c>
      <c r="I1283" t="s">
        <v>35</v>
      </c>
      <c r="J1283" t="s">
        <v>34</v>
      </c>
    </row>
    <row r="1284" spans="1:10">
      <c r="A1284">
        <f t="shared" si="20"/>
        <v>2017</v>
      </c>
      <c r="B1284" s="13">
        <v>42825</v>
      </c>
      <c r="C1284" t="s">
        <v>1192</v>
      </c>
      <c r="D1284" t="s">
        <v>10</v>
      </c>
      <c r="E1284" t="s">
        <v>1307</v>
      </c>
      <c r="F1284" s="3">
        <v>62</v>
      </c>
      <c r="G1284" s="3">
        <v>46</v>
      </c>
      <c r="H1284" t="s">
        <v>35</v>
      </c>
      <c r="I1284" t="s">
        <v>35</v>
      </c>
      <c r="J1284" t="s">
        <v>34</v>
      </c>
    </row>
  </sheetData>
  <mergeCells count="3">
    <mergeCell ref="P1:U1"/>
    <mergeCell ref="X1:AE1"/>
    <mergeCell ref="AH1:AN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S242"/>
  <sheetViews>
    <sheetView zoomScale="85" zoomScaleNormal="85" workbookViewId="0"/>
  </sheetViews>
  <sheetFormatPr defaultRowHeight="12.75"/>
  <cols>
    <col min="1" max="1" width="10.140625" bestFit="1" customWidth="1"/>
    <col min="6" max="6" width="6" customWidth="1"/>
    <col min="7" max="7" width="7.7109375" customWidth="1"/>
    <col min="8" max="8" width="6" customWidth="1"/>
    <col min="9" max="9" width="10.28515625" customWidth="1"/>
    <col min="10" max="10" width="5.5703125" customWidth="1"/>
    <col min="11" max="11" width="7.85546875" customWidth="1"/>
    <col min="14" max="14" width="5.5703125" customWidth="1"/>
    <col min="15" max="15" width="10.140625" customWidth="1"/>
    <col min="16" max="16" width="6.7109375" customWidth="1"/>
    <col min="17" max="17" width="10.5703125" customWidth="1"/>
    <col min="18" max="18" width="6.7109375" customWidth="1"/>
    <col min="19" max="19" width="7.28515625" customWidth="1"/>
  </cols>
  <sheetData>
    <row r="1" spans="1:19">
      <c r="A1" t="s">
        <v>1311</v>
      </c>
      <c r="B1" t="s">
        <v>37</v>
      </c>
      <c r="F1" s="123" t="s">
        <v>44</v>
      </c>
      <c r="G1" s="123"/>
      <c r="H1" s="123" t="s">
        <v>37</v>
      </c>
      <c r="I1" s="123"/>
      <c r="J1" s="122" t="s">
        <v>67</v>
      </c>
      <c r="K1" s="122"/>
      <c r="N1" s="123" t="s">
        <v>44</v>
      </c>
      <c r="O1" s="123"/>
      <c r="P1" s="123" t="s">
        <v>37</v>
      </c>
      <c r="Q1" s="123"/>
      <c r="R1" s="122" t="s">
        <v>67</v>
      </c>
      <c r="S1" s="122"/>
    </row>
    <row r="2" spans="1:19">
      <c r="A2" s="13">
        <v>35461</v>
      </c>
      <c r="B2">
        <f>AVERAGEIFS(Data!$F:$F,Data!$B:$B,Summary!A2,Data!$C:$C,Summary!$B$1,Data!$I:$I,"US")</f>
        <v>7.25</v>
      </c>
      <c r="F2" t="s">
        <v>1114</v>
      </c>
      <c r="G2" t="s">
        <v>1113</v>
      </c>
      <c r="H2" t="s">
        <v>1114</v>
      </c>
      <c r="I2" t="s">
        <v>1113</v>
      </c>
      <c r="J2" t="s">
        <v>1114</v>
      </c>
      <c r="K2" t="s">
        <v>1113</v>
      </c>
      <c r="N2" t="s">
        <v>1114</v>
      </c>
      <c r="O2" t="s">
        <v>1113</v>
      </c>
      <c r="P2" t="s">
        <v>1114</v>
      </c>
      <c r="Q2" t="s">
        <v>1113</v>
      </c>
      <c r="R2" t="s">
        <v>1114</v>
      </c>
      <c r="S2" t="s">
        <v>1113</v>
      </c>
    </row>
    <row r="3" spans="1:19">
      <c r="A3" s="13">
        <v>35489</v>
      </c>
      <c r="B3" t="e">
        <f>AVERAGEIFS(Data!$F:$F,Data!$B:$B,Summary!A3,Data!$C:$C,Summary!$B$1,Data!$I:$I,"US")</f>
        <v>#DIV/0!</v>
      </c>
      <c r="E3">
        <v>1997</v>
      </c>
      <c r="G3" s="3"/>
      <c r="H3" s="3">
        <f>COUNTIFS(Data!$A:$A,Summary!$E3,Data!$C:$C,Summary!H$1,Data!$I:$I,"US")</f>
        <v>7</v>
      </c>
      <c r="I3" s="3">
        <f>AVERAGEIFS(Data!$F:$F,Data!$A:$A,Summary!$E3,Data!$C:$C,Summary!H$1,Data!$I:$I,"US")</f>
        <v>64.179285321916851</v>
      </c>
      <c r="J3" s="3">
        <f>COUNTIFS(Data!$A:$A,Summary!$E3,Data!$C:$C,Summary!J$1,Data!$I:$I,"US")</f>
        <v>4</v>
      </c>
      <c r="K3" s="3">
        <f>AVERAGEIFS(Data!$F:$F,Data!$A:$A,Summary!$E3,Data!$C:$C,Summary!J$1,Data!$I:$I,"US")</f>
        <v>26.90625</v>
      </c>
      <c r="M3">
        <v>1997</v>
      </c>
      <c r="O3" s="3"/>
      <c r="P3" s="3">
        <f>COUNTIFS(Data!$A:$A,Summary!$E3,Data!$C:$C,Summary!P$1,Data!$I:$I,"US",Data!$D:$D,"&lt;&gt;Energy",Data!$D:$D,"&lt;&gt;Materials")</f>
        <v>7</v>
      </c>
      <c r="Q3" s="3">
        <f>AVERAGEIFS(Data!$F:$F,Data!$A:$A,Summary!$E3,Data!$C:$C,Summary!P$1,Data!$I:$I,"US",Data!$D:$D,"&lt;&gt;Energy",Data!$D:$D,"&lt;&gt;Materials")</f>
        <v>64.179285321916851</v>
      </c>
      <c r="R3" s="3">
        <f>COUNTIFS(Data!$A:$A,Summary!$E3,Data!$C:$C,Summary!R$1,Data!$I:$I,"US",Data!$D:$D,"&lt;&gt;Energy",Data!$D:$D,"&lt;&gt;Materials")</f>
        <v>4</v>
      </c>
      <c r="S3" s="3">
        <f>AVERAGEIFS(Data!$F:$F,Data!$A:$A,Summary!$E3,Data!$C:$C,Summary!R$1,Data!$I:$I,"US",Data!$D:$D,"&lt;&gt;Energy",Data!$D:$D,"&lt;&gt;Materials")</f>
        <v>26.90625</v>
      </c>
    </row>
    <row r="4" spans="1:19">
      <c r="A4" s="13">
        <v>35520</v>
      </c>
      <c r="B4">
        <f>AVERAGEIFS(Data!$F:$F,Data!$B:$B,Summary!A4,Data!$C:$C,Summary!$B$1,Data!$I:$I,"US")</f>
        <v>98.875</v>
      </c>
      <c r="E4">
        <v>1998</v>
      </c>
      <c r="F4" s="3">
        <f>COUNTIFS(Data!$A:$A,Summary!$E4,Data!$C:$C,Summary!F$1,Data!$I:$I,"US")</f>
        <v>3</v>
      </c>
      <c r="G4" s="3">
        <f>AVERAGEIFS(Data!$F:$F,Data!$A:$A,Summary!$E4,Data!$C:$C,Summary!F$1,Data!$I:$I,"US")</f>
        <v>83.166666666666671</v>
      </c>
      <c r="H4" s="3">
        <f>COUNTIFS(Data!$A:$A,Summary!$E4,Data!$C:$C,Summary!H$1,Data!$I:$I,"US")</f>
        <v>14</v>
      </c>
      <c r="I4" s="3">
        <f>AVERAGEIFS(Data!$F:$F,Data!$A:$A,Summary!$E4,Data!$C:$C,Summary!H$1,Data!$I:$I,"US")</f>
        <v>41.035714285714285</v>
      </c>
      <c r="J4" s="3">
        <f>COUNTIFS(Data!$A:$A,Summary!$E4,Data!$C:$C,Summary!J$1,Data!$I:$I,"US")</f>
        <v>5</v>
      </c>
      <c r="K4" s="3">
        <f>AVERAGEIFS(Data!$F:$F,Data!$A:$A,Summary!$E4,Data!$C:$C,Summary!J$1,Data!$I:$I,"US")</f>
        <v>18.42599983215332</v>
      </c>
      <c r="M4">
        <v>1998</v>
      </c>
      <c r="N4" s="3">
        <f>COUNTIFS(Data!$A:$A,Summary!$E4,Data!$C:$C,Summary!N$1,Data!$I:$I,"US",Data!$D:$D,"&lt;&gt;Energy",Data!$D:$D,"&lt;&gt;Materials")</f>
        <v>2</v>
      </c>
      <c r="O4" s="3">
        <f>AVERAGEIFS(Data!$F:$F,Data!$A:$A,Summary!$E4,Data!$C:$C,Summary!N$1,Data!$I:$I,"US",Data!$D:$D,"&lt;&gt;Energy",Data!$D:$D,"&lt;&gt;Materials")</f>
        <v>79.5</v>
      </c>
      <c r="P4" s="3">
        <f>COUNTIFS(Data!$A:$A,Summary!$E4,Data!$C:$C,Summary!P$1,Data!$I:$I,"US",Data!$D:$D,"&lt;&gt;Energy",Data!$D:$D,"&lt;&gt;Materials")</f>
        <v>11</v>
      </c>
      <c r="Q4" s="3">
        <f>AVERAGEIFS(Data!$F:$F,Data!$A:$A,Summary!$E4,Data!$C:$C,Summary!P$1,Data!$I:$I,"US",Data!$D:$D,"&lt;&gt;Energy",Data!$D:$D,"&lt;&gt;Materials")</f>
        <v>45.227272727272727</v>
      </c>
      <c r="R4" s="3">
        <f>COUNTIFS(Data!$A:$A,Summary!$E4,Data!$C:$C,Summary!R$1,Data!$I:$I,"US",Data!$D:$D,"&lt;&gt;Energy",Data!$D:$D,"&lt;&gt;Materials")</f>
        <v>5</v>
      </c>
      <c r="S4" s="3">
        <f>AVERAGEIFS(Data!$F:$F,Data!$A:$A,Summary!$E4,Data!$C:$C,Summary!R$1,Data!$I:$I,"US",Data!$D:$D,"&lt;&gt;Energy",Data!$D:$D,"&lt;&gt;Materials")</f>
        <v>18.42599983215332</v>
      </c>
    </row>
    <row r="5" spans="1:19">
      <c r="A5" s="13">
        <v>35550</v>
      </c>
      <c r="B5" t="e">
        <f>AVERAGEIFS(Data!$F:$F,Data!$B:$B,Summary!A5,Data!$C:$C,Summary!$B$1,Data!$I:$I,"US")</f>
        <v>#DIV/0!</v>
      </c>
      <c r="E5">
        <v>1999</v>
      </c>
      <c r="F5" s="3">
        <f>COUNTIFS(Data!$A:$A,Summary!$E5,Data!$C:$C,Summary!F$1,Data!$I:$I,"US")</f>
        <v>6</v>
      </c>
      <c r="G5" s="3">
        <f>AVERAGEIFS(Data!$F:$F,Data!$A:$A,Summary!$E5,Data!$C:$C,Summary!F$1,Data!$I:$I,"US")</f>
        <v>30.979166666666668</v>
      </c>
      <c r="H5" s="3">
        <f>COUNTIFS(Data!$A:$A,Summary!$E5,Data!$C:$C,Summary!H$1,Data!$I:$I,"US")</f>
        <v>22</v>
      </c>
      <c r="I5" s="3">
        <f>AVERAGEIFS(Data!$F:$F,Data!$A:$A,Summary!$E5,Data!$C:$C,Summary!H$1,Data!$I:$I,"US")</f>
        <v>38.445757548014321</v>
      </c>
      <c r="J5" s="3">
        <f>COUNTIFS(Data!$A:$A,Summary!$E5,Data!$C:$C,Summary!J$1,Data!$I:$I,"US")</f>
        <v>18</v>
      </c>
      <c r="K5" s="3">
        <f>AVERAGEIFS(Data!$F:$F,Data!$A:$A,Summary!$E5,Data!$C:$C,Summary!J$1,Data!$I:$I,"US")</f>
        <v>31.906944539811875</v>
      </c>
      <c r="M5">
        <v>1999</v>
      </c>
      <c r="N5" s="3">
        <f>COUNTIFS(Data!$A:$A,Summary!$E5,Data!$C:$C,Summary!N$1,Data!$I:$I,"US",Data!$D:$D,"&lt;&gt;Energy",Data!$D:$D,"&lt;&gt;Materials")</f>
        <v>5</v>
      </c>
      <c r="O5" s="3">
        <f>AVERAGEIFS(Data!$F:$F,Data!$A:$A,Summary!$E5,Data!$C:$C,Summary!N$1,Data!$I:$I,"US",Data!$D:$D,"&lt;&gt;Energy",Data!$D:$D,"&lt;&gt;Materials")</f>
        <v>32.774999999999999</v>
      </c>
      <c r="P5" s="3">
        <f>COUNTIFS(Data!$A:$A,Summary!$E5,Data!$C:$C,Summary!P$1,Data!$I:$I,"US",Data!$D:$D,"&lt;&gt;Energy",Data!$D:$D,"&lt;&gt;Materials")</f>
        <v>16</v>
      </c>
      <c r="Q5" s="3">
        <f>AVERAGEIFS(Data!$F:$F,Data!$A:$A,Summary!$E5,Data!$C:$C,Summary!P$1,Data!$I:$I,"US",Data!$D:$D,"&lt;&gt;Energy",Data!$D:$D,"&lt;&gt;Materials")</f>
        <v>34.307291666666664</v>
      </c>
      <c r="R5" s="3">
        <f>COUNTIFS(Data!$A:$A,Summary!$E5,Data!$C:$C,Summary!R$1,Data!$I:$I,"US",Data!$D:$D,"&lt;&gt;Energy",Data!$D:$D,"&lt;&gt;Materials")</f>
        <v>13</v>
      </c>
      <c r="S5" s="3">
        <f>AVERAGEIFS(Data!$F:$F,Data!$A:$A,Summary!$E5,Data!$C:$C,Summary!R$1,Data!$I:$I,"US",Data!$D:$D,"&lt;&gt;Energy",Data!$D:$D,"&lt;&gt;Materials")</f>
        <v>28.606153854956993</v>
      </c>
    </row>
    <row r="6" spans="1:19">
      <c r="A6" s="13">
        <v>35581</v>
      </c>
      <c r="B6">
        <f>AVERAGEIFS(Data!$F:$F,Data!$B:$B,Summary!A6,Data!$C:$C,Summary!$B$1,Data!$I:$I,"US")</f>
        <v>35.5</v>
      </c>
      <c r="E6">
        <v>2000</v>
      </c>
      <c r="F6" s="3">
        <f>COUNTIFS(Data!$A:$A,Summary!$E6,Data!$C:$C,Summary!F$1,Data!$I:$I,"US")</f>
        <v>1</v>
      </c>
      <c r="G6" s="3">
        <f>AVERAGEIFS(Data!$F:$F,Data!$A:$A,Summary!$E6,Data!$C:$C,Summary!F$1,Data!$I:$I,"US")</f>
        <v>18.125</v>
      </c>
      <c r="H6" s="3">
        <f>COUNTIFS(Data!$A:$A,Summary!$E6,Data!$C:$C,Summary!H$1,Data!$I:$I,"US")</f>
        <v>19</v>
      </c>
      <c r="I6" s="3">
        <f>AVERAGEIFS(Data!$F:$F,Data!$A:$A,Summary!$E6,Data!$C:$C,Summary!H$1,Data!$I:$I,"US")</f>
        <v>18.675964974520497</v>
      </c>
      <c r="J6" s="3">
        <f>COUNTIFS(Data!$A:$A,Summary!$E6,Data!$C:$C,Summary!J$1,Data!$I:$I,"US")</f>
        <v>28</v>
      </c>
      <c r="K6" s="3">
        <f>AVERAGEIFS(Data!$F:$F,Data!$A:$A,Summary!$E6,Data!$C:$C,Summary!J$1,Data!$I:$I,"US")</f>
        <v>20.119404770079111</v>
      </c>
      <c r="M6">
        <v>2000</v>
      </c>
      <c r="N6" s="3">
        <f>COUNTIFS(Data!$A:$A,Summary!$E6,Data!$C:$C,Summary!N$1,Data!$I:$I,"US",Data!$D:$D,"&lt;&gt;Energy",Data!$D:$D,"&lt;&gt;Materials")</f>
        <v>1</v>
      </c>
      <c r="O6" s="3">
        <f>AVERAGEIFS(Data!$F:$F,Data!$A:$A,Summary!$E6,Data!$C:$C,Summary!N$1,Data!$I:$I,"US",Data!$D:$D,"&lt;&gt;Energy",Data!$D:$D,"&lt;&gt;Materials")</f>
        <v>18.125</v>
      </c>
      <c r="P6" s="3">
        <f>COUNTIFS(Data!$A:$A,Summary!$E6,Data!$C:$C,Summary!P$1,Data!$I:$I,"US",Data!$D:$D,"&lt;&gt;Energy",Data!$D:$D,"&lt;&gt;Materials")</f>
        <v>15</v>
      </c>
      <c r="Q6" s="3">
        <f>AVERAGEIFS(Data!$F:$F,Data!$A:$A,Summary!$E6,Data!$C:$C,Summary!P$1,Data!$I:$I,"US",Data!$D:$D,"&lt;&gt;Energy",Data!$D:$D,"&lt;&gt;Materials")</f>
        <v>22.156222301059298</v>
      </c>
      <c r="R6" s="3">
        <f>COUNTIFS(Data!$A:$A,Summary!$E6,Data!$C:$C,Summary!R$1,Data!$I:$I,"US",Data!$D:$D,"&lt;&gt;Energy",Data!$D:$D,"&lt;&gt;Materials")</f>
        <v>25</v>
      </c>
      <c r="S6" s="3">
        <f>AVERAGEIFS(Data!$F:$F,Data!$A:$A,Summary!$E6,Data!$C:$C,Summary!R$1,Data!$I:$I,"US",Data!$D:$D,"&lt;&gt;Energy",Data!$D:$D,"&lt;&gt;Materials")</f>
        <v>20.413733342488605</v>
      </c>
    </row>
    <row r="7" spans="1:19">
      <c r="A7" s="13">
        <v>35611</v>
      </c>
      <c r="B7">
        <f>AVERAGEIFS(Data!$F:$F,Data!$B:$B,Summary!A7,Data!$C:$C,Summary!$B$1,Data!$I:$I,"US")</f>
        <v>71.814998626708984</v>
      </c>
      <c r="E7">
        <v>2001</v>
      </c>
      <c r="F7" s="3">
        <f>COUNTIFS(Data!$A:$A,Summary!$E7,Data!$C:$C,Summary!F$1,Data!$I:$I,"US")</f>
        <v>10</v>
      </c>
      <c r="G7" s="3">
        <f>AVERAGEIFS(Data!$F:$F,Data!$A:$A,Summary!$E7,Data!$C:$C,Summary!F$1,Data!$I:$I,"US")</f>
        <v>50.856924288200602</v>
      </c>
      <c r="H7" s="3">
        <f>COUNTIFS(Data!$A:$A,Summary!$E7,Data!$C:$C,Summary!H$1,Data!$I:$I,"US")</f>
        <v>62</v>
      </c>
      <c r="I7" s="3">
        <f>AVERAGEIFS(Data!$F:$F,Data!$A:$A,Summary!$E7,Data!$C:$C,Summary!H$1,Data!$I:$I,"US")</f>
        <v>24.968251853928695</v>
      </c>
      <c r="J7" s="3">
        <f>COUNTIFS(Data!$A:$A,Summary!$E7,Data!$C:$C,Summary!J$1,Data!$I:$I,"US")</f>
        <v>36</v>
      </c>
      <c r="K7" s="3">
        <f>AVERAGEIFS(Data!$F:$F,Data!$A:$A,Summary!$E7,Data!$C:$C,Summary!J$1,Data!$I:$I,"US")</f>
        <v>20.920138888888889</v>
      </c>
      <c r="M7">
        <v>2001</v>
      </c>
      <c r="N7" s="3">
        <f>COUNTIFS(Data!$A:$A,Summary!$E7,Data!$C:$C,Summary!N$1,Data!$I:$I,"US",Data!$D:$D,"&lt;&gt;Energy",Data!$D:$D,"&lt;&gt;Materials")</f>
        <v>6</v>
      </c>
      <c r="O7" s="3">
        <f>AVERAGEIFS(Data!$F:$F,Data!$A:$A,Summary!$E7,Data!$C:$C,Summary!N$1,Data!$I:$I,"US",Data!$D:$D,"&lt;&gt;Energy",Data!$D:$D,"&lt;&gt;Materials")</f>
        <v>57.51154048033434</v>
      </c>
      <c r="P7" s="3">
        <f>COUNTIFS(Data!$A:$A,Summary!$E7,Data!$C:$C,Summary!P$1,Data!$I:$I,"US",Data!$D:$D,"&lt;&gt;Energy",Data!$D:$D,"&lt;&gt;Materials")</f>
        <v>50</v>
      </c>
      <c r="Q7" s="3">
        <f>AVERAGEIFS(Data!$F:$F,Data!$A:$A,Summary!$E7,Data!$C:$C,Summary!P$1,Data!$I:$I,"US",Data!$D:$D,"&lt;&gt;Energy",Data!$D:$D,"&lt;&gt;Materials")</f>
        <v>26.810532296582764</v>
      </c>
      <c r="R7" s="3">
        <f>COUNTIFS(Data!$A:$A,Summary!$E7,Data!$C:$C,Summary!R$1,Data!$I:$I,"US",Data!$D:$D,"&lt;&gt;Energy",Data!$D:$D,"&lt;&gt;Materials")</f>
        <v>32</v>
      </c>
      <c r="S7" s="3">
        <f>AVERAGEIFS(Data!$F:$F,Data!$A:$A,Summary!$E7,Data!$C:$C,Summary!R$1,Data!$I:$I,"US",Data!$D:$D,"&lt;&gt;Energy",Data!$D:$D,"&lt;&gt;Materials")</f>
        <v>21.12890625</v>
      </c>
    </row>
    <row r="8" spans="1:19">
      <c r="A8" s="13">
        <v>35642</v>
      </c>
      <c r="B8">
        <f>AVERAGEIFS(Data!$F:$F,Data!$B:$B,Summary!A8,Data!$C:$C,Summary!$B$1,Data!$I:$I,"US")</f>
        <v>75</v>
      </c>
      <c r="E8">
        <v>2002</v>
      </c>
      <c r="F8" s="3">
        <f>COUNTIFS(Data!$A:$A,Summary!$E8,Data!$C:$C,Summary!F$1,Data!$I:$I,"US")</f>
        <v>18</v>
      </c>
      <c r="G8" s="3">
        <f>AVERAGEIFS(Data!$F:$F,Data!$A:$A,Summary!$E8,Data!$C:$C,Summary!F$1,Data!$I:$I,"US")</f>
        <v>41.771157441315829</v>
      </c>
      <c r="H8" s="3">
        <f>COUNTIFS(Data!$A:$A,Summary!$E8,Data!$C:$C,Summary!H$1,Data!$I:$I,"US")</f>
        <v>45</v>
      </c>
      <c r="I8" s="3">
        <f>AVERAGEIFS(Data!$F:$F,Data!$A:$A,Summary!$E8,Data!$C:$C,Summary!H$1,Data!$I:$I,"US")</f>
        <v>36.460321667179286</v>
      </c>
      <c r="J8" s="3">
        <f>COUNTIFS(Data!$A:$A,Summary!$E8,Data!$C:$C,Summary!J$1,Data!$I:$I,"US")</f>
        <v>19</v>
      </c>
      <c r="K8" s="3">
        <f>AVERAGEIFS(Data!$F:$F,Data!$A:$A,Summary!$E8,Data!$C:$C,Summary!J$1,Data!$I:$I,"US")</f>
        <v>20.053157906783255</v>
      </c>
      <c r="M8">
        <v>2002</v>
      </c>
      <c r="N8" s="3">
        <f>COUNTIFS(Data!$A:$A,Summary!$E8,Data!$C:$C,Summary!N$1,Data!$I:$I,"US",Data!$D:$D,"&lt;&gt;Energy",Data!$D:$D,"&lt;&gt;Materials")</f>
        <v>14</v>
      </c>
      <c r="O8" s="3">
        <f>AVERAGEIFS(Data!$F:$F,Data!$A:$A,Summary!$E8,Data!$C:$C,Summary!N$1,Data!$I:$I,"US",Data!$D:$D,"&lt;&gt;Energy",Data!$D:$D,"&lt;&gt;Materials")</f>
        <v>42.598630995977494</v>
      </c>
      <c r="P8" s="3">
        <f>COUNTIFS(Data!$A:$A,Summary!$E8,Data!$C:$C,Summary!P$1,Data!$I:$I,"US",Data!$D:$D,"&lt;&gt;Energy",Data!$D:$D,"&lt;&gt;Materials")</f>
        <v>41</v>
      </c>
      <c r="Q8" s="3">
        <f>AVERAGEIFS(Data!$F:$F,Data!$A:$A,Summary!$E8,Data!$C:$C,Summary!P$1,Data!$I:$I,"US",Data!$D:$D,"&lt;&gt;Energy",Data!$D:$D,"&lt;&gt;Materials")</f>
        <v>33.383279878611411</v>
      </c>
      <c r="R8" s="3">
        <f>COUNTIFS(Data!$A:$A,Summary!$E8,Data!$C:$C,Summary!R$1,Data!$I:$I,"US",Data!$D:$D,"&lt;&gt;Energy",Data!$D:$D,"&lt;&gt;Materials")</f>
        <v>17</v>
      </c>
      <c r="S8" s="3">
        <f>AVERAGEIFS(Data!$F:$F,Data!$A:$A,Summary!$E8,Data!$C:$C,Summary!R$1,Data!$I:$I,"US",Data!$D:$D,"&lt;&gt;Energy",Data!$D:$D,"&lt;&gt;Materials")</f>
        <v>18.706470601698932</v>
      </c>
    </row>
    <row r="9" spans="1:19">
      <c r="A9" s="13">
        <v>35673</v>
      </c>
      <c r="B9" t="e">
        <f>AVERAGEIFS(Data!$F:$F,Data!$B:$B,Summary!A9,Data!$C:$C,Summary!$B$1,Data!$I:$I,"US")</f>
        <v>#DIV/0!</v>
      </c>
      <c r="E9">
        <v>2003</v>
      </c>
      <c r="F9" s="3">
        <f>COUNTIFS(Data!$A:$A,Summary!$E9,Data!$C:$C,Summary!F$1,Data!$I:$I,"US")</f>
        <v>5</v>
      </c>
      <c r="G9" s="3">
        <f>AVERAGEIFS(Data!$F:$F,Data!$A:$A,Summary!$E9,Data!$C:$C,Summary!F$1,Data!$I:$I,"US")</f>
        <v>71.384133402506507</v>
      </c>
      <c r="H9" s="3">
        <f>COUNTIFS(Data!$A:$A,Summary!$E9,Data!$C:$C,Summary!H$1,Data!$I:$I,"US")</f>
        <v>24</v>
      </c>
      <c r="I9" s="3">
        <f>AVERAGEIFS(Data!$F:$F,Data!$A:$A,Summary!$E9,Data!$C:$C,Summary!H$1,Data!$I:$I,"US")</f>
        <v>44.256944444444436</v>
      </c>
      <c r="J9" s="3">
        <f>COUNTIFS(Data!$A:$A,Summary!$E9,Data!$C:$C,Summary!J$1,Data!$I:$I,"US")</f>
        <v>17</v>
      </c>
      <c r="K9" s="3">
        <f>AVERAGEIFS(Data!$F:$F,Data!$A:$A,Summary!$E9,Data!$C:$C,Summary!J$1,Data!$I:$I,"US")</f>
        <v>35.041960734947054</v>
      </c>
      <c r="M9">
        <v>2003</v>
      </c>
      <c r="N9" s="3">
        <f>COUNTIFS(Data!$A:$A,Summary!$E9,Data!$C:$C,Summary!N$1,Data!$I:$I,"US",Data!$D:$D,"&lt;&gt;Energy",Data!$D:$D,"&lt;&gt;Materials")</f>
        <v>3</v>
      </c>
      <c r="O9" s="3">
        <f>AVERAGEIFS(Data!$F:$F,Data!$A:$A,Summary!$E9,Data!$C:$C,Summary!N$1,Data!$I:$I,"US",Data!$D:$D,"&lt;&gt;Energy",Data!$D:$D,"&lt;&gt;Materials")</f>
        <v>78.306889004177506</v>
      </c>
      <c r="P9" s="3">
        <f>COUNTIFS(Data!$A:$A,Summary!$E9,Data!$C:$C,Summary!P$1,Data!$I:$I,"US",Data!$D:$D,"&lt;&gt;Energy",Data!$D:$D,"&lt;&gt;Materials")</f>
        <v>22</v>
      </c>
      <c r="Q9" s="3">
        <f>AVERAGEIFS(Data!$F:$F,Data!$A:$A,Summary!$E9,Data!$C:$C,Summary!P$1,Data!$I:$I,"US",Data!$D:$D,"&lt;&gt;Energy",Data!$D:$D,"&lt;&gt;Materials")</f>
        <v>44.507575757575758</v>
      </c>
      <c r="R9" s="3">
        <f>COUNTIFS(Data!$A:$A,Summary!$E9,Data!$C:$C,Summary!R$1,Data!$I:$I,"US",Data!$D:$D,"&lt;&gt;Energy",Data!$D:$D,"&lt;&gt;Materials")</f>
        <v>12</v>
      </c>
      <c r="S9" s="3">
        <f>AVERAGEIFS(Data!$F:$F,Data!$A:$A,Summary!$E9,Data!$C:$C,Summary!R$1,Data!$I:$I,"US",Data!$D:$D,"&lt;&gt;Energy",Data!$D:$D,"&lt;&gt;Materials")</f>
        <v>32.559444374508324</v>
      </c>
    </row>
    <row r="10" spans="1:19">
      <c r="A10" s="13">
        <v>35703</v>
      </c>
      <c r="B10" t="e">
        <f>AVERAGEIFS(Data!$F:$F,Data!$B:$B,Summary!A10,Data!$C:$C,Summary!$B$1,Data!$I:$I,"US")</f>
        <v>#DIV/0!</v>
      </c>
      <c r="E10">
        <v>2004</v>
      </c>
      <c r="F10" s="3">
        <f>COUNTIFS(Data!$A:$A,Summary!$E10,Data!$C:$C,Summary!F$1,Data!$I:$I,"US")</f>
        <v>5</v>
      </c>
      <c r="G10" s="3">
        <f>AVERAGEIFS(Data!$F:$F,Data!$A:$A,Summary!$E10,Data!$C:$C,Summary!F$1,Data!$I:$I,"US")</f>
        <v>91.462399291992185</v>
      </c>
      <c r="H10" s="3">
        <f>COUNTIFS(Data!$A:$A,Summary!$E10,Data!$C:$C,Summary!H$1,Data!$I:$I,"US")</f>
        <v>16</v>
      </c>
      <c r="I10" s="3">
        <f>AVERAGEIFS(Data!$F:$F,Data!$A:$A,Summary!$E10,Data!$C:$C,Summary!H$1,Data!$I:$I,"US")</f>
        <v>54.843229166666674</v>
      </c>
      <c r="J10" s="3">
        <f>COUNTIFS(Data!$A:$A,Summary!$E10,Data!$C:$C,Summary!J$1,Data!$I:$I,"US")</f>
        <v>3</v>
      </c>
      <c r="K10" s="3">
        <f>AVERAGEIFS(Data!$F:$F,Data!$A:$A,Summary!$E10,Data!$C:$C,Summary!J$1,Data!$I:$I,"US")</f>
        <v>47.666666666666664</v>
      </c>
      <c r="M10">
        <v>2004</v>
      </c>
      <c r="N10" s="3">
        <f>COUNTIFS(Data!$A:$A,Summary!$E10,Data!$C:$C,Summary!N$1,Data!$I:$I,"US",Data!$D:$D,"&lt;&gt;Energy",Data!$D:$D,"&lt;&gt;Materials")</f>
        <v>5</v>
      </c>
      <c r="O10" s="3">
        <f>AVERAGEIFS(Data!$F:$F,Data!$A:$A,Summary!$E10,Data!$C:$C,Summary!N$1,Data!$I:$I,"US",Data!$D:$D,"&lt;&gt;Energy",Data!$D:$D,"&lt;&gt;Materials")</f>
        <v>91.462399291992185</v>
      </c>
      <c r="P10" s="3">
        <f>COUNTIFS(Data!$A:$A,Summary!$E10,Data!$C:$C,Summary!P$1,Data!$I:$I,"US",Data!$D:$D,"&lt;&gt;Energy",Data!$D:$D,"&lt;&gt;Materials")</f>
        <v>9</v>
      </c>
      <c r="Q10" s="3">
        <f>AVERAGEIFS(Data!$F:$F,Data!$A:$A,Summary!$E10,Data!$C:$C,Summary!P$1,Data!$I:$I,"US",Data!$D:$D,"&lt;&gt;Energy",Data!$D:$D,"&lt;&gt;Materials")</f>
        <v>51.721296296296288</v>
      </c>
      <c r="R10" s="3">
        <f>COUNTIFS(Data!$A:$A,Summary!$E10,Data!$C:$C,Summary!R$1,Data!$I:$I,"US",Data!$D:$D,"&lt;&gt;Energy",Data!$D:$D,"&lt;&gt;Materials")</f>
        <v>3</v>
      </c>
      <c r="S10" s="3">
        <f>AVERAGEIFS(Data!$F:$F,Data!$A:$A,Summary!$E10,Data!$C:$C,Summary!R$1,Data!$I:$I,"US",Data!$D:$D,"&lt;&gt;Energy",Data!$D:$D,"&lt;&gt;Materials")</f>
        <v>47.666666666666664</v>
      </c>
    </row>
    <row r="11" spans="1:19">
      <c r="A11" s="13">
        <v>35734</v>
      </c>
      <c r="B11">
        <f>AVERAGEIFS(Data!$F:$F,Data!$B:$B,Summary!A11,Data!$C:$C,Summary!$B$1,Data!$I:$I,"US")</f>
        <v>89</v>
      </c>
      <c r="E11">
        <v>2005</v>
      </c>
      <c r="F11" s="3">
        <f>COUNTIFS(Data!$A:$A,Summary!$E11,Data!$C:$C,Summary!F$1,Data!$I:$I,"US")</f>
        <v>6</v>
      </c>
      <c r="G11" s="3">
        <f>AVERAGEIFS(Data!$F:$F,Data!$A:$A,Summary!$E11,Data!$C:$C,Summary!F$1,Data!$I:$I,"US")</f>
        <v>72.894833564758301</v>
      </c>
      <c r="H11" s="3">
        <f>COUNTIFS(Data!$A:$A,Summary!$E11,Data!$C:$C,Summary!H$1,Data!$I:$I,"US")</f>
        <v>15</v>
      </c>
      <c r="I11" s="3">
        <f>AVERAGEIFS(Data!$F:$F,Data!$A:$A,Summary!$E11,Data!$C:$C,Summary!H$1,Data!$I:$I,"US")</f>
        <v>55.497270726478334</v>
      </c>
      <c r="J11" s="3">
        <f>COUNTIFS(Data!$A:$A,Summary!$E11,Data!$C:$C,Summary!J$1,Data!$I:$I,"US")</f>
        <v>5</v>
      </c>
      <c r="K11" s="3">
        <f>AVERAGEIFS(Data!$F:$F,Data!$A:$A,Summary!$E11,Data!$C:$C,Summary!J$1,Data!$I:$I,"US")</f>
        <v>15.375999832153321</v>
      </c>
      <c r="M11">
        <v>2005</v>
      </c>
      <c r="N11" s="3">
        <f>COUNTIFS(Data!$A:$A,Summary!$E11,Data!$C:$C,Summary!N$1,Data!$I:$I,"US",Data!$D:$D,"&lt;&gt;Energy",Data!$D:$D,"&lt;&gt;Materials")</f>
        <v>4</v>
      </c>
      <c r="O11" s="3">
        <f>AVERAGEIFS(Data!$F:$F,Data!$A:$A,Summary!$E11,Data!$C:$C,Summary!N$1,Data!$I:$I,"US",Data!$D:$D,"&lt;&gt;Energy",Data!$D:$D,"&lt;&gt;Materials")</f>
        <v>70.092250347137451</v>
      </c>
      <c r="P11" s="3">
        <f>COUNTIFS(Data!$A:$A,Summary!$E11,Data!$C:$C,Summary!P$1,Data!$I:$I,"US",Data!$D:$D,"&lt;&gt;Energy",Data!$D:$D,"&lt;&gt;Materials")</f>
        <v>11</v>
      </c>
      <c r="Q11" s="3">
        <f>AVERAGEIFS(Data!$F:$F,Data!$A:$A,Summary!$E11,Data!$C:$C,Summary!P$1,Data!$I:$I,"US",Data!$D:$D,"&lt;&gt;Energy",Data!$D:$D,"&lt;&gt;Materials")</f>
        <v>48.246278263379551</v>
      </c>
      <c r="R11" s="3">
        <f>COUNTIFS(Data!$A:$A,Summary!$E11,Data!$C:$C,Summary!R$1,Data!$I:$I,"US",Data!$D:$D,"&lt;&gt;Energy",Data!$D:$D,"&lt;&gt;Materials")</f>
        <v>3</v>
      </c>
      <c r="S11" s="3">
        <f>AVERAGEIFS(Data!$F:$F,Data!$A:$A,Summary!$E11,Data!$C:$C,Summary!R$1,Data!$I:$I,"US",Data!$D:$D,"&lt;&gt;Energy",Data!$D:$D,"&lt;&gt;Materials")</f>
        <v>11.626666386922201</v>
      </c>
    </row>
    <row r="12" spans="1:19">
      <c r="A12" s="13">
        <v>35764</v>
      </c>
      <c r="B12" t="e">
        <f>AVERAGEIFS(Data!$F:$F,Data!$B:$B,Summary!A12,Data!$C:$C,Summary!$B$1,Data!$I:$I,"US")</f>
        <v>#DIV/0!</v>
      </c>
      <c r="E12">
        <v>2006</v>
      </c>
      <c r="F12" s="3">
        <f>COUNTIFS(Data!$A:$A,Summary!$E12,Data!$C:$C,Summary!F$1,Data!$I:$I,"US")</f>
        <v>2</v>
      </c>
      <c r="G12" s="3">
        <f>AVERAGEIFS(Data!$F:$F,Data!$A:$A,Summary!$E12,Data!$C:$C,Summary!F$1,Data!$I:$I,"US")</f>
        <v>96.625</v>
      </c>
      <c r="H12" s="3">
        <f>COUNTIFS(Data!$A:$A,Summary!$E12,Data!$C:$C,Summary!H$1,Data!$I:$I,"US")</f>
        <v>9</v>
      </c>
      <c r="I12" s="3">
        <f>AVERAGEIFS(Data!$F:$F,Data!$A:$A,Summary!$E12,Data!$C:$C,Summary!H$1,Data!$I:$I,"US")</f>
        <v>48.527314857200338</v>
      </c>
      <c r="J12" s="3">
        <f>COUNTIFS(Data!$A:$A,Summary!$E12,Data!$C:$C,Summary!J$1,Data!$I:$I,"US")</f>
        <v>8</v>
      </c>
      <c r="K12" s="3">
        <f>AVERAGEIFS(Data!$F:$F,Data!$A:$A,Summary!$E12,Data!$C:$C,Summary!J$1,Data!$I:$I,"US")</f>
        <v>52.353750228881836</v>
      </c>
      <c r="M12">
        <v>2006</v>
      </c>
      <c r="N12" s="3">
        <f>COUNTIFS(Data!$A:$A,Summary!$E12,Data!$C:$C,Summary!N$1,Data!$I:$I,"US",Data!$D:$D,"&lt;&gt;Energy",Data!$D:$D,"&lt;&gt;Materials")</f>
        <v>2</v>
      </c>
      <c r="O12" s="3">
        <f>AVERAGEIFS(Data!$F:$F,Data!$A:$A,Summary!$E12,Data!$C:$C,Summary!N$1,Data!$I:$I,"US",Data!$D:$D,"&lt;&gt;Energy",Data!$D:$D,"&lt;&gt;Materials")</f>
        <v>96.625</v>
      </c>
      <c r="P12" s="3">
        <f>COUNTIFS(Data!$A:$A,Summary!$E12,Data!$C:$C,Summary!P$1,Data!$I:$I,"US",Data!$D:$D,"&lt;&gt;Energy",Data!$D:$D,"&lt;&gt;Materials")</f>
        <v>8</v>
      </c>
      <c r="Q12" s="3">
        <f>AVERAGEIFS(Data!$F:$F,Data!$A:$A,Summary!$E12,Data!$C:$C,Summary!P$1,Data!$I:$I,"US",Data!$D:$D,"&lt;&gt;Energy",Data!$D:$D,"&lt;&gt;Materials")</f>
        <v>53.299479166666664</v>
      </c>
      <c r="R12" s="3">
        <f>COUNTIFS(Data!$A:$A,Summary!$E12,Data!$C:$C,Summary!R$1,Data!$I:$I,"US",Data!$D:$D,"&lt;&gt;Energy",Data!$D:$D,"&lt;&gt;Materials")</f>
        <v>8</v>
      </c>
      <c r="S12" s="3">
        <f>AVERAGEIFS(Data!$F:$F,Data!$A:$A,Summary!$E12,Data!$C:$C,Summary!R$1,Data!$I:$I,"US",Data!$D:$D,"&lt;&gt;Energy",Data!$D:$D,"&lt;&gt;Materials")</f>
        <v>52.353750228881836</v>
      </c>
    </row>
    <row r="13" spans="1:19">
      <c r="A13" s="13">
        <v>35795</v>
      </c>
      <c r="B13" t="e">
        <f>AVERAGEIFS(Data!$F:$F,Data!$B:$B,Summary!A13,Data!$C:$C,Summary!$B$1,Data!$I:$I,"US")</f>
        <v>#DIV/0!</v>
      </c>
      <c r="E13">
        <v>2007</v>
      </c>
      <c r="F13" s="3">
        <f>COUNTIFS(Data!$A:$A,Summary!$E13,Data!$C:$C,Summary!F$1,Data!$I:$I,"US")</f>
        <v>2</v>
      </c>
      <c r="G13" s="3">
        <f>AVERAGEIFS(Data!$F:$F,Data!$A:$A,Summary!$E13,Data!$C:$C,Summary!F$1,Data!$I:$I,"US")</f>
        <v>64.25</v>
      </c>
      <c r="H13" s="3">
        <f>COUNTIFS(Data!$A:$A,Summary!$E13,Data!$C:$C,Summary!H$1,Data!$I:$I,"US")</f>
        <v>6</v>
      </c>
      <c r="I13" s="3">
        <f>AVERAGEIFS(Data!$F:$F,Data!$A:$A,Summary!$E13,Data!$C:$C,Summary!H$1,Data!$I:$I,"US")</f>
        <v>66.688332875569657</v>
      </c>
      <c r="J13" s="3">
        <f>COUNTIFS(Data!$A:$A,Summary!$E13,Data!$C:$C,Summary!J$1,Data!$I:$I,"US")</f>
        <v>4</v>
      </c>
      <c r="K13" s="3">
        <f>AVERAGEIFS(Data!$F:$F,Data!$A:$A,Summary!$E13,Data!$C:$C,Summary!J$1,Data!$I:$I,"US")</f>
        <v>74.219999313354492</v>
      </c>
      <c r="M13">
        <v>2007</v>
      </c>
      <c r="N13" s="3">
        <f>COUNTIFS(Data!$A:$A,Summary!$E13,Data!$C:$C,Summary!N$1,Data!$I:$I,"US",Data!$D:$D,"&lt;&gt;Energy",Data!$D:$D,"&lt;&gt;Materials")</f>
        <v>2</v>
      </c>
      <c r="O13" s="3">
        <f>AVERAGEIFS(Data!$F:$F,Data!$A:$A,Summary!$E13,Data!$C:$C,Summary!N$1,Data!$I:$I,"US",Data!$D:$D,"&lt;&gt;Energy",Data!$D:$D,"&lt;&gt;Materials")</f>
        <v>64.25</v>
      </c>
      <c r="P13" s="3">
        <f>COUNTIFS(Data!$A:$A,Summary!$E13,Data!$C:$C,Summary!P$1,Data!$I:$I,"US",Data!$D:$D,"&lt;&gt;Energy",Data!$D:$D,"&lt;&gt;Materials")</f>
        <v>6</v>
      </c>
      <c r="Q13" s="3">
        <f>AVERAGEIFS(Data!$F:$F,Data!$A:$A,Summary!$E13,Data!$C:$C,Summary!P$1,Data!$I:$I,"US",Data!$D:$D,"&lt;&gt;Energy",Data!$D:$D,"&lt;&gt;Materials")</f>
        <v>66.688332875569657</v>
      </c>
      <c r="R13" s="3">
        <f>COUNTIFS(Data!$A:$A,Summary!$E13,Data!$C:$C,Summary!R$1,Data!$I:$I,"US",Data!$D:$D,"&lt;&gt;Energy",Data!$D:$D,"&lt;&gt;Materials")</f>
        <v>4</v>
      </c>
      <c r="S13" s="3">
        <f>AVERAGEIFS(Data!$F:$F,Data!$A:$A,Summary!$E13,Data!$C:$C,Summary!R$1,Data!$I:$I,"US",Data!$D:$D,"&lt;&gt;Energy",Data!$D:$D,"&lt;&gt;Materials")</f>
        <v>74.219999313354492</v>
      </c>
    </row>
    <row r="14" spans="1:19">
      <c r="A14" s="13">
        <v>35826</v>
      </c>
      <c r="B14" t="e">
        <f>AVERAGEIFS(Data!$F:$F,Data!$B:$B,Summary!A14,Data!$C:$C,Summary!$B$1,Data!$I:$I,"US")</f>
        <v>#DIV/0!</v>
      </c>
      <c r="E14">
        <v>2008</v>
      </c>
      <c r="F14" s="3">
        <f>COUNTIFS(Data!$A:$A,Summary!$E14,Data!$C:$C,Summary!F$1,Data!$I:$I,"US")</f>
        <v>13</v>
      </c>
      <c r="G14" s="3">
        <f>AVERAGEIFS(Data!$F:$F,Data!$A:$A,Summary!$E14,Data!$C:$C,Summary!F$1,Data!$I:$I,"US")</f>
        <v>43.490256407322022</v>
      </c>
      <c r="H14" s="3">
        <f>COUNTIFS(Data!$A:$A,Summary!$E14,Data!$C:$C,Summary!H$1,Data!$I:$I,"US")</f>
        <v>42</v>
      </c>
      <c r="I14" s="3">
        <f>AVERAGEIFS(Data!$F:$F,Data!$A:$A,Summary!$E14,Data!$C:$C,Summary!H$1,Data!$I:$I,"US")</f>
        <v>35.937784596785107</v>
      </c>
      <c r="J14" s="3">
        <f>COUNTIFS(Data!$A:$A,Summary!$E14,Data!$C:$C,Summary!J$1,Data!$I:$I,"US")</f>
        <v>28</v>
      </c>
      <c r="K14" s="3">
        <f>AVERAGEIFS(Data!$F:$F,Data!$A:$A,Summary!$E14,Data!$C:$C,Summary!J$1,Data!$I:$I,"US")</f>
        <v>17.488750011945257</v>
      </c>
      <c r="M14">
        <v>2008</v>
      </c>
      <c r="N14" s="3">
        <f>COUNTIFS(Data!$A:$A,Summary!$E14,Data!$C:$C,Summary!N$1,Data!$I:$I,"US",Data!$D:$D,"&lt;&gt;Energy",Data!$D:$D,"&lt;&gt;Materials")</f>
        <v>10</v>
      </c>
      <c r="O14" s="3">
        <f>AVERAGEIFS(Data!$F:$F,Data!$A:$A,Summary!$E14,Data!$C:$C,Summary!N$1,Data!$I:$I,"US",Data!$D:$D,"&lt;&gt;Energy",Data!$D:$D,"&lt;&gt;Materials")</f>
        <v>31.453999996185303</v>
      </c>
      <c r="P14" s="3">
        <f>COUNTIFS(Data!$A:$A,Summary!$E14,Data!$C:$C,Summary!P$1,Data!$I:$I,"US",Data!$D:$D,"&lt;&gt;Energy",Data!$D:$D,"&lt;&gt;Materials")</f>
        <v>38</v>
      </c>
      <c r="Q14" s="3">
        <f>AVERAGEIFS(Data!$F:$F,Data!$A:$A,Summary!$E14,Data!$C:$C,Summary!P$1,Data!$I:$I,"US",Data!$D:$D,"&lt;&gt;Energy",Data!$D:$D,"&lt;&gt;Materials")</f>
        <v>37.18439347360156</v>
      </c>
      <c r="R14" s="3">
        <f>COUNTIFS(Data!$A:$A,Summary!$E14,Data!$C:$C,Summary!R$1,Data!$I:$I,"US",Data!$D:$D,"&lt;&gt;Energy",Data!$D:$D,"&lt;&gt;Materials")</f>
        <v>24</v>
      </c>
      <c r="S14" s="3">
        <f>AVERAGEIFS(Data!$F:$F,Data!$A:$A,Summary!$E14,Data!$C:$C,Summary!R$1,Data!$I:$I,"US",Data!$D:$D,"&lt;&gt;Energy",Data!$D:$D,"&lt;&gt;Materials")</f>
        <v>17.195208347269467</v>
      </c>
    </row>
    <row r="15" spans="1:19">
      <c r="A15" s="13">
        <v>35854</v>
      </c>
      <c r="B15">
        <f>AVERAGEIFS(Data!$F:$F,Data!$B:$B,Summary!A15,Data!$C:$C,Summary!$B$1,Data!$I:$I,"US")</f>
        <v>49</v>
      </c>
      <c r="E15">
        <v>2009</v>
      </c>
      <c r="F15" s="3">
        <f>COUNTIFS(Data!$A:$A,Summary!$E15,Data!$C:$C,Summary!F$1,Data!$I:$I,"US")</f>
        <v>13</v>
      </c>
      <c r="G15" s="3">
        <f>AVERAGEIFS(Data!$F:$F,Data!$A:$A,Summary!$E15,Data!$C:$C,Summary!F$1,Data!$I:$I,"US")</f>
        <v>38.576282036610138</v>
      </c>
      <c r="H15" s="3">
        <f>COUNTIFS(Data!$A:$A,Summary!$E15,Data!$C:$C,Summary!H$1,Data!$I:$I,"US")</f>
        <v>92</v>
      </c>
      <c r="I15" s="3">
        <f>AVERAGEIFS(Data!$F:$F,Data!$A:$A,Summary!$E15,Data!$C:$C,Summary!H$1,Data!$I:$I,"US")</f>
        <v>41.159816643731439</v>
      </c>
      <c r="J15" s="3">
        <f>COUNTIFS(Data!$A:$A,Summary!$E15,Data!$C:$C,Summary!J$1,Data!$I:$I,"US")</f>
        <v>45</v>
      </c>
      <c r="K15" s="3">
        <f>AVERAGEIFS(Data!$F:$F,Data!$A:$A,Summary!$E15,Data!$C:$C,Summary!J$1,Data!$I:$I,"US")</f>
        <v>25.513185231663559</v>
      </c>
      <c r="M15">
        <v>2009</v>
      </c>
      <c r="N15" s="3">
        <f>COUNTIFS(Data!$A:$A,Summary!$E15,Data!$C:$C,Summary!N$1,Data!$I:$I,"US",Data!$D:$D,"&lt;&gt;Energy",Data!$D:$D,"&lt;&gt;Materials")</f>
        <v>9</v>
      </c>
      <c r="O15" s="3">
        <f>AVERAGEIFS(Data!$F:$F,Data!$A:$A,Summary!$E15,Data!$C:$C,Summary!N$1,Data!$I:$I,"US",Data!$D:$D,"&lt;&gt;Energy",Data!$D:$D,"&lt;&gt;Materials")</f>
        <v>42.43518518518519</v>
      </c>
      <c r="P15" s="3">
        <f>COUNTIFS(Data!$A:$A,Summary!$E15,Data!$C:$C,Summary!P$1,Data!$I:$I,"US",Data!$D:$D,"&lt;&gt;Energy",Data!$D:$D,"&lt;&gt;Materials")</f>
        <v>66</v>
      </c>
      <c r="Q15" s="3">
        <f>AVERAGEIFS(Data!$F:$F,Data!$A:$A,Summary!$E15,Data!$C:$C,Summary!P$1,Data!$I:$I,"US",Data!$D:$D,"&lt;&gt;Energy",Data!$D:$D,"&lt;&gt;Materials")</f>
        <v>44.874264664791014</v>
      </c>
      <c r="R15" s="3">
        <f>COUNTIFS(Data!$A:$A,Summary!$E15,Data!$C:$C,Summary!R$1,Data!$I:$I,"US",Data!$D:$D,"&lt;&gt;Energy",Data!$D:$D,"&lt;&gt;Materials")</f>
        <v>40</v>
      </c>
      <c r="S15" s="3">
        <f>AVERAGEIFS(Data!$F:$F,Data!$A:$A,Summary!$E15,Data!$C:$C,Summary!R$1,Data!$I:$I,"US",Data!$D:$D,"&lt;&gt;Energy",Data!$D:$D,"&lt;&gt;Materials")</f>
        <v>25.960333357130487</v>
      </c>
    </row>
    <row r="16" spans="1:19">
      <c r="A16" s="13">
        <v>35885</v>
      </c>
      <c r="B16" t="e">
        <f>AVERAGEIFS(Data!$F:$F,Data!$B:$B,Summary!A16,Data!$C:$C,Summary!$B$1,Data!$I:$I,"US")</f>
        <v>#DIV/0!</v>
      </c>
      <c r="E16">
        <v>2010</v>
      </c>
      <c r="F16" s="3">
        <f>COUNTIFS(Data!$A:$A,Summary!$E16,Data!$C:$C,Summary!F$1,Data!$I:$I,"US")</f>
        <v>6</v>
      </c>
      <c r="G16" s="3">
        <f>AVERAGEIFS(Data!$F:$F,Data!$A:$A,Summary!$E16,Data!$C:$C,Summary!F$1,Data!$I:$I,"US")</f>
        <v>74.708333333333329</v>
      </c>
      <c r="H16" s="3">
        <f>COUNTIFS(Data!$A:$A,Summary!$E16,Data!$C:$C,Summary!H$1,Data!$I:$I,"US")</f>
        <v>7</v>
      </c>
      <c r="I16" s="3">
        <f>AVERAGEIFS(Data!$F:$F,Data!$A:$A,Summary!$E16,Data!$C:$C,Summary!H$1,Data!$I:$I,"US")</f>
        <v>48.575066793532599</v>
      </c>
      <c r="J16" s="3">
        <f>COUNTIFS(Data!$A:$A,Summary!$E16,Data!$C:$C,Summary!J$1,Data!$I:$I,"US")</f>
        <v>10</v>
      </c>
      <c r="K16" s="3">
        <f>AVERAGEIFS(Data!$F:$F,Data!$A:$A,Summary!$E16,Data!$C:$C,Summary!J$1,Data!$I:$I,"US")</f>
        <v>28.844333362579345</v>
      </c>
      <c r="M16">
        <v>2010</v>
      </c>
      <c r="N16" s="3">
        <f>COUNTIFS(Data!$A:$A,Summary!$E16,Data!$C:$C,Summary!N$1,Data!$I:$I,"US",Data!$D:$D,"&lt;&gt;Energy",Data!$D:$D,"&lt;&gt;Materials")</f>
        <v>6</v>
      </c>
      <c r="O16" s="3">
        <f>AVERAGEIFS(Data!$F:$F,Data!$A:$A,Summary!$E16,Data!$C:$C,Summary!N$1,Data!$I:$I,"US",Data!$D:$D,"&lt;&gt;Energy",Data!$D:$D,"&lt;&gt;Materials")</f>
        <v>74.708333333333329</v>
      </c>
      <c r="P16" s="3">
        <f>COUNTIFS(Data!$A:$A,Summary!$E16,Data!$C:$C,Summary!P$1,Data!$I:$I,"US",Data!$D:$D,"&lt;&gt;Energy",Data!$D:$D,"&lt;&gt;Materials")</f>
        <v>6</v>
      </c>
      <c r="Q16" s="3">
        <f>AVERAGEIFS(Data!$F:$F,Data!$A:$A,Summary!$E16,Data!$C:$C,Summary!P$1,Data!$I:$I,"US",Data!$D:$D,"&lt;&gt;Energy",Data!$D:$D,"&lt;&gt;Materials")</f>
        <v>46.344911045498314</v>
      </c>
      <c r="R16" s="3">
        <f>COUNTIFS(Data!$A:$A,Summary!$E16,Data!$C:$C,Summary!R$1,Data!$I:$I,"US",Data!$D:$D,"&lt;&gt;Energy",Data!$D:$D,"&lt;&gt;Materials")</f>
        <v>10</v>
      </c>
      <c r="S16" s="3">
        <f>AVERAGEIFS(Data!$F:$F,Data!$A:$A,Summary!$E16,Data!$C:$C,Summary!R$1,Data!$I:$I,"US",Data!$D:$D,"&lt;&gt;Energy",Data!$D:$D,"&lt;&gt;Materials")</f>
        <v>28.844333362579345</v>
      </c>
    </row>
    <row r="17" spans="1:19">
      <c r="A17" s="13">
        <v>35915</v>
      </c>
      <c r="B17">
        <f>AVERAGEIFS(Data!$F:$F,Data!$B:$B,Summary!A17,Data!$C:$C,Summary!$B$1,Data!$I:$I,"US")</f>
        <v>36</v>
      </c>
      <c r="E17">
        <v>2011</v>
      </c>
      <c r="F17" s="3">
        <f>COUNTIFS(Data!$A:$A,Summary!$E17,Data!$C:$C,Summary!F$1,Data!$I:$I,"US")</f>
        <v>8</v>
      </c>
      <c r="G17" s="3">
        <f>AVERAGEIFS(Data!$F:$F,Data!$A:$A,Summary!$E17,Data!$C:$C,Summary!F$1,Data!$I:$I,"US")</f>
        <v>60.524202108383179</v>
      </c>
      <c r="H17" s="3">
        <f>COUNTIFS(Data!$A:$A,Summary!$E17,Data!$C:$C,Summary!H$1,Data!$I:$I,"US")</f>
        <v>20</v>
      </c>
      <c r="I17" s="3">
        <f>AVERAGEIFS(Data!$F:$F,Data!$A:$A,Summary!$E17,Data!$C:$C,Summary!H$1,Data!$I:$I,"US")</f>
        <v>38.691498706738159</v>
      </c>
      <c r="J17" s="3">
        <f>COUNTIFS(Data!$A:$A,Summary!$E17,Data!$C:$C,Summary!J$1,Data!$I:$I,"US")</f>
        <v>3</v>
      </c>
      <c r="K17" s="3">
        <f>AVERAGEIFS(Data!$F:$F,Data!$A:$A,Summary!$E17,Data!$C:$C,Summary!J$1,Data!$I:$I,"US")</f>
        <v>32.166666666666664</v>
      </c>
      <c r="M17">
        <v>2011</v>
      </c>
      <c r="N17" s="3">
        <f>COUNTIFS(Data!$A:$A,Summary!$E17,Data!$C:$C,Summary!N$1,Data!$I:$I,"US",Data!$D:$D,"&lt;&gt;Energy",Data!$D:$D,"&lt;&gt;Materials")</f>
        <v>6</v>
      </c>
      <c r="O17" s="3">
        <f>AVERAGEIFS(Data!$F:$F,Data!$A:$A,Summary!$E17,Data!$C:$C,Summary!N$1,Data!$I:$I,"US",Data!$D:$D,"&lt;&gt;Energy",Data!$D:$D,"&lt;&gt;Materials")</f>
        <v>58.865602811177574</v>
      </c>
      <c r="P17" s="3">
        <f>COUNTIFS(Data!$A:$A,Summary!$E17,Data!$C:$C,Summary!P$1,Data!$I:$I,"US",Data!$D:$D,"&lt;&gt;Energy",Data!$D:$D,"&lt;&gt;Materials")</f>
        <v>17</v>
      </c>
      <c r="Q17" s="3">
        <f>AVERAGEIFS(Data!$F:$F,Data!$A:$A,Summary!$E17,Data!$C:$C,Summary!P$1,Data!$I:$I,"US",Data!$D:$D,"&lt;&gt;Energy",Data!$D:$D,"&lt;&gt;Materials")</f>
        <v>34.526923626076943</v>
      </c>
      <c r="R17" s="3">
        <f>COUNTIFS(Data!$A:$A,Summary!$E17,Data!$C:$C,Summary!R$1,Data!$I:$I,"US",Data!$D:$D,"&lt;&gt;Energy",Data!$D:$D,"&lt;&gt;Materials")</f>
        <v>2</v>
      </c>
      <c r="S17" s="3">
        <f>AVERAGEIFS(Data!$F:$F,Data!$A:$A,Summary!$E17,Data!$C:$C,Summary!R$1,Data!$I:$I,"US",Data!$D:$D,"&lt;&gt;Energy",Data!$D:$D,"&lt;&gt;Materials")</f>
        <v>48</v>
      </c>
    </row>
    <row r="18" spans="1:19">
      <c r="A18" s="13">
        <v>35946</v>
      </c>
      <c r="B18">
        <f>AVERAGEIFS(Data!$F:$F,Data!$B:$B,Summary!A18,Data!$C:$C,Summary!$B$1,Data!$I:$I,"US")</f>
        <v>35</v>
      </c>
      <c r="E18">
        <v>2012</v>
      </c>
      <c r="F18" s="3">
        <f>COUNTIFS(Data!$A:$A,Summary!$E18,Data!$C:$C,Summary!F$1,Data!$I:$I,"US")</f>
        <v>9</v>
      </c>
      <c r="G18" s="3">
        <f>AVERAGEIFS(Data!$F:$F,Data!$A:$A,Summary!$E18,Data!$C:$C,Summary!F$1,Data!$I:$I,"US")</f>
        <v>72.982678342748557</v>
      </c>
      <c r="H18" s="3">
        <f>COUNTIFS(Data!$A:$A,Summary!$E18,Data!$C:$C,Summary!H$1,Data!$I:$I,"US")</f>
        <v>16</v>
      </c>
      <c r="I18" s="3">
        <f>AVERAGEIFS(Data!$F:$F,Data!$A:$A,Summary!$E18,Data!$C:$C,Summary!H$1,Data!$I:$I,"US")</f>
        <v>44.990079774459204</v>
      </c>
      <c r="J18" s="3">
        <f>COUNTIFS(Data!$A:$A,Summary!$E18,Data!$C:$C,Summary!J$1,Data!$I:$I,"US")</f>
        <v>5</v>
      </c>
      <c r="K18" s="3">
        <f>AVERAGEIFS(Data!$F:$F,Data!$A:$A,Summary!$E18,Data!$C:$C,Summary!J$1,Data!$I:$I,"US")</f>
        <v>40.409300184249879</v>
      </c>
      <c r="M18">
        <v>2012</v>
      </c>
      <c r="N18" s="3">
        <f>COUNTIFS(Data!$A:$A,Summary!$E18,Data!$C:$C,Summary!N$1,Data!$I:$I,"US",Data!$D:$D,"&lt;&gt;Energy",Data!$D:$D,"&lt;&gt;Materials")</f>
        <v>7</v>
      </c>
      <c r="O18" s="3">
        <f>AVERAGEIFS(Data!$F:$F,Data!$A:$A,Summary!$E18,Data!$C:$C,Summary!N$1,Data!$I:$I,"US",Data!$D:$D,"&lt;&gt;Energy",Data!$D:$D,"&lt;&gt;Materials")</f>
        <v>82.512067022777728</v>
      </c>
      <c r="P18" s="3">
        <f>COUNTIFS(Data!$A:$A,Summary!$E18,Data!$C:$C,Summary!P$1,Data!$I:$I,"US",Data!$D:$D,"&lt;&gt;Energy",Data!$D:$D,"&lt;&gt;Materials")</f>
        <v>13</v>
      </c>
      <c r="Q18" s="3">
        <f>AVERAGEIFS(Data!$F:$F,Data!$A:$A,Summary!$E18,Data!$C:$C,Summary!P$1,Data!$I:$I,"US",Data!$D:$D,"&lt;&gt;Energy",Data!$D:$D,"&lt;&gt;Materials")</f>
        <v>44.453066476186116</v>
      </c>
      <c r="R18" s="3">
        <f>COUNTIFS(Data!$A:$A,Summary!$E18,Data!$C:$C,Summary!R$1,Data!$I:$I,"US",Data!$D:$D,"&lt;&gt;Energy",Data!$D:$D,"&lt;&gt;Materials")</f>
        <v>4</v>
      </c>
      <c r="S18" s="3">
        <f>AVERAGEIFS(Data!$F:$F,Data!$A:$A,Summary!$E18,Data!$C:$C,Summary!R$1,Data!$I:$I,"US",Data!$D:$D,"&lt;&gt;Energy",Data!$D:$D,"&lt;&gt;Materials")</f>
        <v>34.626625001430511</v>
      </c>
    </row>
    <row r="19" spans="1:19">
      <c r="A19" s="13">
        <v>35976</v>
      </c>
      <c r="B19" t="e">
        <f>AVERAGEIFS(Data!$F:$F,Data!$B:$B,Summary!A19,Data!$C:$C,Summary!$B$1,Data!$I:$I,"US")</f>
        <v>#DIV/0!</v>
      </c>
      <c r="E19">
        <v>2013</v>
      </c>
      <c r="F19" s="3">
        <f>COUNTIFS(Data!$A:$A,Summary!$E19,Data!$C:$C,Summary!F$1,Data!$I:$I,"US")</f>
        <v>12</v>
      </c>
      <c r="G19" s="3">
        <f>AVERAGEIFS(Data!$F:$F,Data!$A:$A,Summary!$E19,Data!$C:$C,Summary!F$1,Data!$I:$I,"US")</f>
        <v>54.747916221618652</v>
      </c>
      <c r="H19" s="3">
        <f>COUNTIFS(Data!$A:$A,Summary!$E19,Data!$C:$C,Summary!H$1,Data!$I:$I,"US")</f>
        <v>4</v>
      </c>
      <c r="I19" s="3">
        <f>AVERAGEIFS(Data!$F:$F,Data!$A:$A,Summary!$E19,Data!$C:$C,Summary!H$1,Data!$I:$I,"US")</f>
        <v>71.600000381469727</v>
      </c>
      <c r="J19" s="3">
        <f>COUNTIFS(Data!$A:$A,Summary!$E19,Data!$C:$C,Summary!J$1,Data!$I:$I,"US")</f>
        <v>1</v>
      </c>
      <c r="K19" s="3">
        <f>AVERAGEIFS(Data!$F:$F,Data!$A:$A,Summary!$E19,Data!$C:$C,Summary!J$1,Data!$I:$I,"US")</f>
        <v>46</v>
      </c>
      <c r="M19">
        <v>2013</v>
      </c>
      <c r="N19" s="3">
        <f>COUNTIFS(Data!$A:$A,Summary!$E19,Data!$C:$C,Summary!N$1,Data!$I:$I,"US",Data!$D:$D,"&lt;&gt;Energy",Data!$D:$D,"&lt;&gt;Materials")</f>
        <v>8</v>
      </c>
      <c r="O19" s="3">
        <f>AVERAGEIFS(Data!$F:$F,Data!$A:$A,Summary!$E19,Data!$C:$C,Summary!N$1,Data!$I:$I,"US",Data!$D:$D,"&lt;&gt;Energy",Data!$D:$D,"&lt;&gt;Materials")</f>
        <v>59.70937442779541</v>
      </c>
      <c r="P19" s="3">
        <f>COUNTIFS(Data!$A:$A,Summary!$E19,Data!$C:$C,Summary!P$1,Data!$I:$I,"US",Data!$D:$D,"&lt;&gt;Energy",Data!$D:$D,"&lt;&gt;Materials")</f>
        <v>4</v>
      </c>
      <c r="Q19" s="3">
        <f>AVERAGEIFS(Data!$F:$F,Data!$A:$A,Summary!$E19,Data!$C:$C,Summary!P$1,Data!$I:$I,"US",Data!$D:$D,"&lt;&gt;Energy",Data!$D:$D,"&lt;&gt;Materials")</f>
        <v>71.600000381469727</v>
      </c>
      <c r="R19" s="3">
        <f>COUNTIFS(Data!$A:$A,Summary!$E19,Data!$C:$C,Summary!R$1,Data!$I:$I,"US",Data!$D:$D,"&lt;&gt;Energy",Data!$D:$D,"&lt;&gt;Materials")</f>
        <v>1</v>
      </c>
      <c r="S19" s="3">
        <f>AVERAGEIFS(Data!$F:$F,Data!$A:$A,Summary!$E19,Data!$C:$C,Summary!R$1,Data!$I:$I,"US",Data!$D:$D,"&lt;&gt;Energy",Data!$D:$D,"&lt;&gt;Materials")</f>
        <v>46</v>
      </c>
    </row>
    <row r="20" spans="1:19">
      <c r="A20" s="13">
        <v>36007</v>
      </c>
      <c r="B20">
        <f>AVERAGEIFS(Data!$F:$F,Data!$B:$B,Summary!A20,Data!$C:$C,Summary!$B$1,Data!$I:$I,"US")</f>
        <v>25</v>
      </c>
      <c r="E20">
        <v>2014</v>
      </c>
      <c r="F20" s="3">
        <f>COUNTIFS(Data!$A:$A,Summary!$E20,Data!$C:$C,Summary!F$1,Data!$I:$I,"US")</f>
        <v>7</v>
      </c>
      <c r="G20" s="3">
        <f>AVERAGEIFS(Data!$F:$F,Data!$A:$A,Summary!$E20,Data!$C:$C,Summary!F$1,Data!$I:$I,"US")</f>
        <v>72.840427943638389</v>
      </c>
      <c r="H20" s="3">
        <f>COUNTIFS(Data!$A:$A,Summary!$E20,Data!$C:$C,Summary!H$1,Data!$I:$I,"US")</f>
        <v>9</v>
      </c>
      <c r="I20" s="3">
        <f>AVERAGEIFS(Data!$F:$F,Data!$A:$A,Summary!$E20,Data!$C:$C,Summary!H$1,Data!$I:$I,"US")</f>
        <v>37.197366237640381</v>
      </c>
      <c r="J20" s="3">
        <f>COUNTIFS(Data!$A:$A,Summary!$E20,Data!$C:$C,Summary!J$1,Data!$I:$I,"US")</f>
        <v>2</v>
      </c>
      <c r="K20" s="3">
        <f>AVERAGEIFS(Data!$F:$F,Data!$A:$A,Summary!$E20,Data!$C:$C,Summary!J$1,Data!$I:$I,"US")</f>
        <v>48.510000228881836</v>
      </c>
      <c r="M20">
        <v>2014</v>
      </c>
      <c r="N20" s="3">
        <f>COUNTIFS(Data!$A:$A,Summary!$E20,Data!$C:$C,Summary!N$1,Data!$I:$I,"US",Data!$D:$D,"&lt;&gt;Energy",Data!$D:$D,"&lt;&gt;Materials")</f>
        <v>3</v>
      </c>
      <c r="O20" s="3">
        <f>AVERAGEIFS(Data!$F:$F,Data!$A:$A,Summary!$E20,Data!$C:$C,Summary!N$1,Data!$I:$I,"US",Data!$D:$D,"&lt;&gt;Energy",Data!$D:$D,"&lt;&gt;Materials")</f>
        <v>75.557665506998703</v>
      </c>
      <c r="P20" s="3">
        <f>COUNTIFS(Data!$A:$A,Summary!$E20,Data!$C:$C,Summary!P$1,Data!$I:$I,"US",Data!$D:$D,"&lt;&gt;Energy",Data!$D:$D,"&lt;&gt;Materials")</f>
        <v>7</v>
      </c>
      <c r="Q20" s="3">
        <f>AVERAGEIFS(Data!$F:$F,Data!$A:$A,Summary!$E20,Data!$C:$C,Summary!P$1,Data!$I:$I,"US",Data!$D:$D,"&lt;&gt;Energy",Data!$D:$D,"&lt;&gt;Materials")</f>
        <v>38.923327990940642</v>
      </c>
      <c r="R20" s="3">
        <f>COUNTIFS(Data!$A:$A,Summary!$E20,Data!$C:$C,Summary!R$1,Data!$I:$I,"US",Data!$D:$D,"&lt;&gt;Energy",Data!$D:$D,"&lt;&gt;Materials")</f>
        <v>0</v>
      </c>
      <c r="S20" s="3" t="e">
        <f>AVERAGEIFS(Data!$F:$F,Data!$A:$A,Summary!$E20,Data!$C:$C,Summary!R$1,Data!$I:$I,"US",Data!$D:$D,"&lt;&gt;Energy",Data!$D:$D,"&lt;&gt;Materials")</f>
        <v>#DIV/0!</v>
      </c>
    </row>
    <row r="21" spans="1:19">
      <c r="A21" s="13">
        <v>36038</v>
      </c>
      <c r="B21">
        <f>AVERAGEIFS(Data!$F:$F,Data!$B:$B,Summary!A21,Data!$C:$C,Summary!$B$1,Data!$I:$I,"US")</f>
        <v>9</v>
      </c>
      <c r="E21">
        <v>2015</v>
      </c>
      <c r="F21" s="3">
        <f>COUNTIFS(Data!$A:$A,Summary!$E21,Data!$C:$C,Summary!F$1,Data!$I:$I,"US")</f>
        <v>18</v>
      </c>
      <c r="G21" s="3">
        <f>AVERAGEIFS(Data!$F:$F,Data!$A:$A,Summary!$E21,Data!$C:$C,Summary!F$1,Data!$I:$I,"US")</f>
        <v>38.353525883148592</v>
      </c>
      <c r="H21" s="3">
        <f>COUNTIFS(Data!$A:$A,Summary!$E21,Data!$C:$C,Summary!H$1,Data!$I:$I,"US")</f>
        <v>29</v>
      </c>
      <c r="I21" s="3">
        <f>AVERAGEIFS(Data!$F:$F,Data!$A:$A,Summary!$E21,Data!$C:$C,Summary!H$1,Data!$I:$I,"US")</f>
        <v>32.60831541542349</v>
      </c>
      <c r="J21" s="3">
        <f>COUNTIFS(Data!$A:$A,Summary!$E21,Data!$C:$C,Summary!J$1,Data!$I:$I,"US")</f>
        <v>2</v>
      </c>
      <c r="K21" s="3">
        <f>AVERAGEIFS(Data!$F:$F,Data!$A:$A,Summary!$E21,Data!$C:$C,Summary!J$1,Data!$I:$I,"US")</f>
        <v>2.9000000953674316</v>
      </c>
      <c r="M21">
        <v>2015</v>
      </c>
      <c r="N21" s="3">
        <f>COUNTIFS(Data!$A:$A,Summary!$E21,Data!$C:$C,Summary!N$1,Data!$I:$I,"US",Data!$D:$D,"&lt;&gt;Energy",Data!$D:$D,"&lt;&gt;Materials")</f>
        <v>7</v>
      </c>
      <c r="O21" s="3">
        <f>AVERAGEIFS(Data!$F:$F,Data!$A:$A,Summary!$E21,Data!$C:$C,Summary!N$1,Data!$I:$I,"US",Data!$D:$D,"&lt;&gt;Energy",Data!$D:$D,"&lt;&gt;Materials")</f>
        <v>57.794959399164945</v>
      </c>
      <c r="P21" s="3">
        <f>COUNTIFS(Data!$A:$A,Summary!$E21,Data!$C:$C,Summary!P$1,Data!$I:$I,"US",Data!$D:$D,"&lt;&gt;Energy",Data!$D:$D,"&lt;&gt;Materials")</f>
        <v>7</v>
      </c>
      <c r="Q21" s="3">
        <f>AVERAGEIFS(Data!$F:$F,Data!$A:$A,Summary!$E21,Data!$C:$C,Summary!P$1,Data!$I:$I,"US",Data!$D:$D,"&lt;&gt;Energy",Data!$D:$D,"&lt;&gt;Materials")</f>
        <v>34.707499912806917</v>
      </c>
      <c r="R21" s="3">
        <f>COUNTIFS(Data!$A:$A,Summary!$E21,Data!$C:$C,Summary!R$1,Data!$I:$I,"US",Data!$D:$D,"&lt;&gt;Energy",Data!$D:$D,"&lt;&gt;Materials")</f>
        <v>1</v>
      </c>
      <c r="S21" s="3">
        <f>AVERAGEIFS(Data!$F:$F,Data!$A:$A,Summary!$E21,Data!$C:$C,Summary!R$1,Data!$I:$I,"US",Data!$D:$D,"&lt;&gt;Energy",Data!$D:$D,"&lt;&gt;Materials")</f>
        <v>4.8000001907348633</v>
      </c>
    </row>
    <row r="22" spans="1:19">
      <c r="A22" s="13">
        <v>36068</v>
      </c>
      <c r="B22">
        <f>AVERAGEIFS(Data!$F:$F,Data!$B:$B,Summary!A22,Data!$C:$C,Summary!$B$1,Data!$I:$I,"US")</f>
        <v>17</v>
      </c>
    </row>
    <row r="23" spans="1:19">
      <c r="A23" s="13">
        <v>36099</v>
      </c>
      <c r="B23" t="e">
        <f>AVERAGEIFS(Data!$F:$F,Data!$B:$B,Summary!A23,Data!$C:$C,Summary!$B$1,Data!$I:$I,"US")</f>
        <v>#DIV/0!</v>
      </c>
    </row>
    <row r="24" spans="1:19">
      <c r="A24" s="13">
        <v>36129</v>
      </c>
      <c r="B24">
        <f>AVERAGEIFS(Data!$F:$F,Data!$B:$B,Summary!A24,Data!$C:$C,Summary!$B$1,Data!$I:$I,"US")</f>
        <v>44</v>
      </c>
    </row>
    <row r="25" spans="1:19">
      <c r="A25" s="13">
        <v>36160</v>
      </c>
      <c r="B25">
        <f>AVERAGEIFS(Data!$F:$F,Data!$B:$B,Summary!A25,Data!$C:$C,Summary!$B$1,Data!$I:$I,"US")</f>
        <v>55.1</v>
      </c>
    </row>
    <row r="26" spans="1:19">
      <c r="A26" s="13">
        <v>36191</v>
      </c>
      <c r="B26">
        <f>AVERAGEIFS(Data!$F:$F,Data!$B:$B,Summary!A26,Data!$C:$C,Summary!$B$1,Data!$I:$I,"US")</f>
        <v>9</v>
      </c>
    </row>
    <row r="27" spans="1:19">
      <c r="A27" s="13">
        <v>36219</v>
      </c>
      <c r="B27">
        <f>AVERAGEIFS(Data!$F:$F,Data!$B:$B,Summary!A27,Data!$C:$C,Summary!$B$1,Data!$I:$I,"US")</f>
        <v>13.5</v>
      </c>
    </row>
    <row r="28" spans="1:19">
      <c r="A28" s="13">
        <v>36250</v>
      </c>
      <c r="B28">
        <f>AVERAGEIFS(Data!$F:$F,Data!$B:$B,Summary!A28,Data!$C:$C,Summary!$B$1,Data!$I:$I,"US")</f>
        <v>22.5</v>
      </c>
    </row>
    <row r="29" spans="1:19">
      <c r="A29" s="13">
        <v>36280</v>
      </c>
      <c r="B29">
        <f>AVERAGEIFS(Data!$F:$F,Data!$B:$B,Summary!A29,Data!$C:$C,Summary!$B$1,Data!$I:$I,"US")</f>
        <v>50.130001068115234</v>
      </c>
    </row>
    <row r="30" spans="1:19">
      <c r="A30" s="13">
        <v>36311</v>
      </c>
      <c r="B30">
        <f>AVERAGEIFS(Data!$F:$F,Data!$B:$B,Summary!A30,Data!$C:$C,Summary!$B$1,Data!$I:$I,"US")</f>
        <v>32.407500267028809</v>
      </c>
    </row>
    <row r="31" spans="1:19">
      <c r="A31" s="13">
        <v>36341</v>
      </c>
      <c r="B31">
        <f>AVERAGEIFS(Data!$F:$F,Data!$B:$B,Summary!A31,Data!$C:$C,Summary!$B$1,Data!$I:$I,"US")</f>
        <v>74.333333333333329</v>
      </c>
    </row>
    <row r="32" spans="1:19">
      <c r="A32" s="13">
        <v>36372</v>
      </c>
      <c r="B32">
        <f>AVERAGEIFS(Data!$F:$F,Data!$B:$B,Summary!A32,Data!$C:$C,Summary!$B$1,Data!$I:$I,"US")</f>
        <v>27.5</v>
      </c>
    </row>
    <row r="33" spans="1:2">
      <c r="A33" s="13">
        <v>36403</v>
      </c>
      <c r="B33" t="e">
        <f>AVERAGEIFS(Data!$F:$F,Data!$B:$B,Summary!A33,Data!$C:$C,Summary!$B$1,Data!$I:$I,"US")</f>
        <v>#DIV/0!</v>
      </c>
    </row>
    <row r="34" spans="1:2">
      <c r="A34" s="13">
        <v>36433</v>
      </c>
      <c r="B34">
        <f>AVERAGEIFS(Data!$F:$F,Data!$B:$B,Summary!A34,Data!$C:$C,Summary!$B$1,Data!$I:$I,"US")</f>
        <v>28</v>
      </c>
    </row>
    <row r="35" spans="1:2">
      <c r="A35" s="13">
        <v>36464</v>
      </c>
      <c r="B35">
        <f>AVERAGEIFS(Data!$F:$F,Data!$B:$B,Summary!A35,Data!$C:$C,Summary!$B$1,Data!$I:$I,"US")</f>
        <v>42</v>
      </c>
    </row>
    <row r="36" spans="1:2">
      <c r="A36" s="13">
        <v>36494</v>
      </c>
      <c r="B36">
        <f>AVERAGEIFS(Data!$F:$F,Data!$B:$B,Summary!A36,Data!$C:$C,Summary!$B$1,Data!$I:$I,"US")</f>
        <v>34</v>
      </c>
    </row>
    <row r="37" spans="1:2">
      <c r="A37" s="13">
        <v>36525</v>
      </c>
      <c r="B37">
        <f>AVERAGEIFS(Data!$F:$F,Data!$B:$B,Summary!A37,Data!$C:$C,Summary!$B$1,Data!$I:$I,"US")</f>
        <v>49.77333196004232</v>
      </c>
    </row>
    <row r="38" spans="1:2">
      <c r="A38" s="13">
        <v>36556</v>
      </c>
      <c r="B38">
        <f>AVERAGEIFS(Data!$F:$F,Data!$B:$B,Summary!A38,Data!$C:$C,Summary!$B$1,Data!$I:$I,"US")</f>
        <v>12</v>
      </c>
    </row>
    <row r="39" spans="1:2">
      <c r="A39" s="13">
        <v>36585</v>
      </c>
      <c r="B39">
        <f>AVERAGEIFS(Data!$F:$F,Data!$B:$B,Summary!A39,Data!$C:$C,Summary!$B$1,Data!$I:$I,"US")</f>
        <v>35</v>
      </c>
    </row>
    <row r="40" spans="1:2">
      <c r="A40" s="13">
        <v>36616</v>
      </c>
      <c r="B40">
        <f>AVERAGEIFS(Data!$F:$F,Data!$B:$B,Summary!A40,Data!$C:$C,Summary!$B$1,Data!$I:$I,"US")</f>
        <v>50</v>
      </c>
    </row>
    <row r="41" spans="1:2">
      <c r="A41" s="13">
        <v>36646</v>
      </c>
      <c r="B41" t="e">
        <f>AVERAGEIFS(Data!$F:$F,Data!$B:$B,Summary!A41,Data!$C:$C,Summary!$B$1,Data!$I:$I,"US")</f>
        <v>#DIV/0!</v>
      </c>
    </row>
    <row r="42" spans="1:2">
      <c r="A42" s="13">
        <v>36677</v>
      </c>
      <c r="B42">
        <f>AVERAGEIFS(Data!$F:$F,Data!$B:$B,Summary!A42,Data!$C:$C,Summary!$B$1,Data!$I:$I,"US")</f>
        <v>7.5</v>
      </c>
    </row>
    <row r="43" spans="1:2">
      <c r="A43" s="13">
        <v>36707</v>
      </c>
      <c r="B43">
        <f>AVERAGEIFS(Data!$F:$F,Data!$B:$B,Summary!A43,Data!$C:$C,Summary!$B$1,Data!$I:$I,"US")</f>
        <v>10</v>
      </c>
    </row>
    <row r="44" spans="1:2">
      <c r="A44" s="13">
        <v>36738</v>
      </c>
      <c r="B44" t="e">
        <f>AVERAGEIFS(Data!$F:$F,Data!$B:$B,Summary!A44,Data!$C:$C,Summary!$B$1,Data!$I:$I,"US")</f>
        <v>#DIV/0!</v>
      </c>
    </row>
    <row r="45" spans="1:2">
      <c r="A45" s="13">
        <v>36769</v>
      </c>
      <c r="B45">
        <f>AVERAGEIFS(Data!$F:$F,Data!$B:$B,Summary!A45,Data!$C:$C,Summary!$B$1,Data!$I:$I,"US")</f>
        <v>16</v>
      </c>
    </row>
    <row r="46" spans="1:2">
      <c r="A46" s="13">
        <v>36799</v>
      </c>
      <c r="B46">
        <f>AVERAGEIFS(Data!$F:$F,Data!$B:$B,Summary!A46,Data!$C:$C,Summary!$B$1,Data!$I:$I,"US")</f>
        <v>47</v>
      </c>
    </row>
    <row r="47" spans="1:2">
      <c r="A47" s="13">
        <v>36830</v>
      </c>
      <c r="B47">
        <f>AVERAGEIFS(Data!$F:$F,Data!$B:$B,Summary!A47,Data!$C:$C,Summary!$B$1,Data!$I:$I,"US")</f>
        <v>30.223333676656086</v>
      </c>
    </row>
    <row r="48" spans="1:2">
      <c r="A48" s="13">
        <v>36860</v>
      </c>
      <c r="B48">
        <f>AVERAGEIFS(Data!$F:$F,Data!$B:$B,Summary!A48,Data!$C:$C,Summary!$B$1,Data!$I:$I,"US")</f>
        <v>6.9744444953070754</v>
      </c>
    </row>
    <row r="49" spans="1:2">
      <c r="A49" s="13">
        <v>36891</v>
      </c>
      <c r="B49">
        <f>AVERAGEIFS(Data!$F:$F,Data!$B:$B,Summary!A49,Data!$C:$C,Summary!$B$1,Data!$I:$I,"US")</f>
        <v>11.65</v>
      </c>
    </row>
    <row r="50" spans="1:2">
      <c r="A50" s="13">
        <v>36922</v>
      </c>
      <c r="B50">
        <f>AVERAGEIFS(Data!$F:$F,Data!$B:$B,Summary!A50,Data!$C:$C,Summary!$B$1,Data!$I:$I,"US")</f>
        <v>27.324999999999999</v>
      </c>
    </row>
    <row r="51" spans="1:2">
      <c r="A51" s="13">
        <v>36950</v>
      </c>
      <c r="B51">
        <f>AVERAGEIFS(Data!$F:$F,Data!$B:$B,Summary!A51,Data!$C:$C,Summary!$B$1,Data!$I:$I,"US")</f>
        <v>63.076862223008099</v>
      </c>
    </row>
    <row r="52" spans="1:2">
      <c r="A52" s="13">
        <v>36981</v>
      </c>
      <c r="B52">
        <f>AVERAGEIFS(Data!$F:$F,Data!$B:$B,Summary!A52,Data!$C:$C,Summary!$B$1,Data!$I:$I,"US")</f>
        <v>0.75</v>
      </c>
    </row>
    <row r="53" spans="1:2">
      <c r="A53" s="13">
        <v>37011</v>
      </c>
      <c r="B53">
        <f>AVERAGEIFS(Data!$F:$F,Data!$B:$B,Summary!A53,Data!$C:$C,Summary!$B$1,Data!$I:$I,"US")</f>
        <v>13.484375</v>
      </c>
    </row>
    <row r="54" spans="1:2">
      <c r="A54" s="13">
        <v>37042</v>
      </c>
      <c r="B54">
        <f>AVERAGEIFS(Data!$F:$F,Data!$B:$B,Summary!A54,Data!$C:$C,Summary!$B$1,Data!$I:$I,"US")</f>
        <v>10.700999999046326</v>
      </c>
    </row>
    <row r="55" spans="1:2">
      <c r="A55" s="13">
        <v>37072</v>
      </c>
      <c r="B55">
        <f>AVERAGEIFS(Data!$F:$F,Data!$B:$B,Summary!A55,Data!$C:$C,Summary!$B$1,Data!$I:$I,"US")</f>
        <v>40.000999832153319</v>
      </c>
    </row>
    <row r="56" spans="1:2">
      <c r="A56" s="13">
        <v>37103</v>
      </c>
      <c r="B56">
        <f>AVERAGEIFS(Data!$F:$F,Data!$B:$B,Summary!A56,Data!$C:$C,Summary!$B$1,Data!$I:$I,"US")</f>
        <v>35.46</v>
      </c>
    </row>
    <row r="57" spans="1:2">
      <c r="A57" s="13">
        <v>37134</v>
      </c>
      <c r="B57">
        <f>AVERAGEIFS(Data!$F:$F,Data!$B:$B,Summary!A57,Data!$C:$C,Summary!$B$1,Data!$I:$I,"US")</f>
        <v>8.6666666666666679</v>
      </c>
    </row>
    <row r="58" spans="1:2">
      <c r="A58" s="13">
        <v>37164</v>
      </c>
      <c r="B58">
        <f>AVERAGEIFS(Data!$F:$F,Data!$B:$B,Summary!A58,Data!$C:$C,Summary!$B$1,Data!$I:$I,"US")</f>
        <v>13.125</v>
      </c>
    </row>
    <row r="59" spans="1:2">
      <c r="A59" s="13">
        <v>37195</v>
      </c>
      <c r="B59">
        <f>AVERAGEIFS(Data!$F:$F,Data!$B:$B,Summary!A59,Data!$C:$C,Summary!$B$1,Data!$I:$I,"US")</f>
        <v>12.15</v>
      </c>
    </row>
    <row r="60" spans="1:2">
      <c r="A60" s="13">
        <v>37225</v>
      </c>
      <c r="B60">
        <f>AVERAGEIFS(Data!$F:$F,Data!$B:$B,Summary!A60,Data!$C:$C,Summary!$B$1,Data!$I:$I,"US")</f>
        <v>20.230000019073486</v>
      </c>
    </row>
    <row r="61" spans="1:2">
      <c r="A61" s="13">
        <v>37256</v>
      </c>
      <c r="B61">
        <f>AVERAGEIFS(Data!$F:$F,Data!$B:$B,Summary!A61,Data!$C:$C,Summary!$B$1,Data!$I:$I,"US")</f>
        <v>19.438333352406818</v>
      </c>
    </row>
    <row r="62" spans="1:2">
      <c r="A62" s="13">
        <v>37287</v>
      </c>
      <c r="B62">
        <f>AVERAGEIFS(Data!$F:$F,Data!$B:$B,Summary!A62,Data!$C:$C,Summary!$B$1,Data!$I:$I,"US")</f>
        <v>35.061428571428571</v>
      </c>
    </row>
    <row r="63" spans="1:2">
      <c r="A63" s="13">
        <v>37315</v>
      </c>
      <c r="B63">
        <f>AVERAGEIFS(Data!$F:$F,Data!$B:$B,Summary!A63,Data!$C:$C,Summary!$B$1,Data!$I:$I,"US")</f>
        <v>6.875</v>
      </c>
    </row>
    <row r="64" spans="1:2">
      <c r="A64" s="13">
        <v>37346</v>
      </c>
      <c r="B64">
        <f>AVERAGEIFS(Data!$F:$F,Data!$B:$B,Summary!A64,Data!$C:$C,Summary!$B$1,Data!$I:$I,"US")</f>
        <v>31.3125</v>
      </c>
    </row>
    <row r="65" spans="1:2">
      <c r="A65" s="13">
        <v>37376</v>
      </c>
      <c r="B65">
        <f>AVERAGEIFS(Data!$F:$F,Data!$B:$B,Summary!A65,Data!$C:$C,Summary!$B$1,Data!$I:$I,"US")</f>
        <v>31.799642971583776</v>
      </c>
    </row>
    <row r="66" spans="1:2">
      <c r="A66" s="13">
        <v>37407</v>
      </c>
      <c r="B66">
        <f>AVERAGEIFS(Data!$F:$F,Data!$B:$B,Summary!A66,Data!$C:$C,Summary!$B$1,Data!$I:$I,"US")</f>
        <v>61.982051282051295</v>
      </c>
    </row>
    <row r="67" spans="1:2">
      <c r="A67" s="13">
        <v>37437</v>
      </c>
      <c r="B67">
        <f>AVERAGEIFS(Data!$F:$F,Data!$B:$B,Summary!A67,Data!$C:$C,Summary!$B$1,Data!$I:$I,"US")</f>
        <v>75.5</v>
      </c>
    </row>
    <row r="68" spans="1:2">
      <c r="A68" s="13">
        <v>37468</v>
      </c>
      <c r="B68">
        <f>AVERAGEIFS(Data!$F:$F,Data!$B:$B,Summary!A68,Data!$C:$C,Summary!$B$1,Data!$I:$I,"US")</f>
        <v>43.835249900817871</v>
      </c>
    </row>
    <row r="69" spans="1:2">
      <c r="A69" s="13">
        <v>37499</v>
      </c>
      <c r="B69">
        <f>AVERAGEIFS(Data!$F:$F,Data!$B:$B,Summary!A69,Data!$C:$C,Summary!$B$1,Data!$I:$I,"US")</f>
        <v>5.0877272703430876</v>
      </c>
    </row>
    <row r="70" spans="1:2">
      <c r="A70" s="13">
        <v>37529</v>
      </c>
      <c r="B70">
        <f>AVERAGEIFS(Data!$F:$F,Data!$B:$B,Summary!A70,Data!$C:$C,Summary!$B$1,Data!$I:$I,"US")</f>
        <v>30.175000000000001</v>
      </c>
    </row>
    <row r="71" spans="1:2">
      <c r="A71" s="13">
        <v>37560</v>
      </c>
      <c r="B71">
        <f>AVERAGEIFS(Data!$F:$F,Data!$B:$B,Summary!A71,Data!$C:$C,Summary!$B$1,Data!$I:$I,"US")</f>
        <v>54.25</v>
      </c>
    </row>
    <row r="72" spans="1:2">
      <c r="A72" s="13">
        <v>37590</v>
      </c>
      <c r="B72">
        <f>AVERAGEIFS(Data!$F:$F,Data!$B:$B,Summary!A72,Data!$C:$C,Summary!$B$1,Data!$I:$I,"US")</f>
        <v>33</v>
      </c>
    </row>
    <row r="73" spans="1:2">
      <c r="A73" s="13">
        <v>37621</v>
      </c>
      <c r="B73">
        <f>AVERAGEIFS(Data!$F:$F,Data!$B:$B,Summary!A73,Data!$C:$C,Summary!$B$1,Data!$I:$I,"US")</f>
        <v>9.6666666666666661</v>
      </c>
    </row>
    <row r="74" spans="1:2">
      <c r="A74" s="13">
        <v>37652</v>
      </c>
      <c r="B74" t="e">
        <f>AVERAGEIFS(Data!$F:$F,Data!$B:$B,Summary!A74,Data!$C:$C,Summary!$B$1,Data!$I:$I,"US")</f>
        <v>#DIV/0!</v>
      </c>
    </row>
    <row r="75" spans="1:2">
      <c r="A75" s="13">
        <v>37680</v>
      </c>
      <c r="B75">
        <f>AVERAGEIFS(Data!$F:$F,Data!$B:$B,Summary!A75,Data!$C:$C,Summary!$B$1,Data!$I:$I,"US")</f>
        <v>30.375</v>
      </c>
    </row>
    <row r="76" spans="1:2">
      <c r="A76" s="13">
        <v>37711</v>
      </c>
      <c r="B76">
        <f>AVERAGEIFS(Data!$F:$F,Data!$B:$B,Summary!A76,Data!$C:$C,Summary!$B$1,Data!$I:$I,"US")</f>
        <v>47.760416666666664</v>
      </c>
    </row>
    <row r="77" spans="1:2">
      <c r="A77" s="13">
        <v>37741</v>
      </c>
      <c r="B77">
        <f>AVERAGEIFS(Data!$F:$F,Data!$B:$B,Summary!A77,Data!$C:$C,Summary!$B$1,Data!$I:$I,"US")</f>
        <v>13</v>
      </c>
    </row>
    <row r="78" spans="1:2">
      <c r="A78" s="13">
        <v>37772</v>
      </c>
      <c r="B78">
        <f>AVERAGEIFS(Data!$F:$F,Data!$B:$B,Summary!A78,Data!$C:$C,Summary!$B$1,Data!$I:$I,"US")</f>
        <v>40.375</v>
      </c>
    </row>
    <row r="79" spans="1:2">
      <c r="A79" s="13">
        <v>37802</v>
      </c>
      <c r="B79">
        <f>AVERAGEIFS(Data!$F:$F,Data!$B:$B,Summary!A79,Data!$C:$C,Summary!$B$1,Data!$I:$I,"US")</f>
        <v>21.5</v>
      </c>
    </row>
    <row r="80" spans="1:2">
      <c r="A80" s="13">
        <v>37833</v>
      </c>
      <c r="B80">
        <f>AVERAGEIFS(Data!$F:$F,Data!$B:$B,Summary!A80,Data!$C:$C,Summary!$B$1,Data!$I:$I,"US")</f>
        <v>30</v>
      </c>
    </row>
    <row r="81" spans="1:2">
      <c r="A81" s="13">
        <v>37864</v>
      </c>
      <c r="B81">
        <f>AVERAGEIFS(Data!$F:$F,Data!$B:$B,Summary!A81,Data!$C:$C,Summary!$B$1,Data!$I:$I,"US")</f>
        <v>36.916666666666664</v>
      </c>
    </row>
    <row r="82" spans="1:2">
      <c r="A82" s="13">
        <v>37894</v>
      </c>
      <c r="B82">
        <f>AVERAGEIFS(Data!$F:$F,Data!$B:$B,Summary!A82,Data!$C:$C,Summary!$B$1,Data!$I:$I,"US")</f>
        <v>61.5</v>
      </c>
    </row>
    <row r="83" spans="1:2">
      <c r="A83" s="13">
        <v>37925</v>
      </c>
      <c r="B83">
        <f>AVERAGEIFS(Data!$F:$F,Data!$B:$B,Summary!A83,Data!$C:$C,Summary!$B$1,Data!$I:$I,"US")</f>
        <v>67.5</v>
      </c>
    </row>
    <row r="84" spans="1:2">
      <c r="A84" s="13">
        <v>37955</v>
      </c>
      <c r="B84">
        <f>AVERAGEIFS(Data!$F:$F,Data!$B:$B,Summary!A84,Data!$C:$C,Summary!$B$1,Data!$I:$I,"US")</f>
        <v>88.25</v>
      </c>
    </row>
    <row r="85" spans="1:2">
      <c r="A85" s="13">
        <v>37986</v>
      </c>
      <c r="B85">
        <f>AVERAGEIFS(Data!$F:$F,Data!$B:$B,Summary!A85,Data!$C:$C,Summary!$B$1,Data!$I:$I,"US")</f>
        <v>48</v>
      </c>
    </row>
    <row r="86" spans="1:2">
      <c r="A86" s="13">
        <v>38017</v>
      </c>
      <c r="B86">
        <f>AVERAGEIFS(Data!$F:$F,Data!$B:$B,Summary!A86,Data!$C:$C,Summary!$B$1,Data!$I:$I,"US")</f>
        <v>57.2</v>
      </c>
    </row>
    <row r="87" spans="1:2">
      <c r="A87" s="13">
        <v>38046</v>
      </c>
      <c r="B87">
        <f>AVERAGEIFS(Data!$F:$F,Data!$B:$B,Summary!A87,Data!$C:$C,Summary!$B$1,Data!$I:$I,"US")</f>
        <v>60</v>
      </c>
    </row>
    <row r="88" spans="1:2">
      <c r="A88" s="13">
        <v>38077</v>
      </c>
      <c r="B88">
        <f>AVERAGEIFS(Data!$F:$F,Data!$B:$B,Summary!A88,Data!$C:$C,Summary!$B$1,Data!$I:$I,"US")</f>
        <v>50</v>
      </c>
    </row>
    <row r="89" spans="1:2">
      <c r="A89" s="13">
        <v>38107</v>
      </c>
      <c r="B89">
        <f>AVERAGEIFS(Data!$F:$F,Data!$B:$B,Summary!A89,Data!$C:$C,Summary!$B$1,Data!$I:$I,"US")</f>
        <v>62</v>
      </c>
    </row>
    <row r="90" spans="1:2">
      <c r="A90" s="13">
        <v>38138</v>
      </c>
      <c r="B90">
        <f>AVERAGEIFS(Data!$F:$F,Data!$B:$B,Summary!A90,Data!$C:$C,Summary!$B$1,Data!$I:$I,"US")</f>
        <v>50</v>
      </c>
    </row>
    <row r="91" spans="1:2">
      <c r="A91" s="13">
        <v>38168</v>
      </c>
      <c r="B91">
        <f>AVERAGEIFS(Data!$F:$F,Data!$B:$B,Summary!A91,Data!$C:$C,Summary!$B$1,Data!$I:$I,"US")</f>
        <v>53.302083333333336</v>
      </c>
    </row>
    <row r="92" spans="1:2">
      <c r="A92" s="13">
        <v>38199</v>
      </c>
      <c r="B92">
        <f>AVERAGEIFS(Data!$F:$F,Data!$B:$B,Summary!A92,Data!$C:$C,Summary!$B$1,Data!$I:$I,"US")</f>
        <v>62</v>
      </c>
    </row>
    <row r="93" spans="1:2">
      <c r="A93" s="13">
        <v>38230</v>
      </c>
      <c r="B93" t="e">
        <f>AVERAGEIFS(Data!$F:$F,Data!$B:$B,Summary!A93,Data!$C:$C,Summary!$B$1,Data!$I:$I,"US")</f>
        <v>#DIV/0!</v>
      </c>
    </row>
    <row r="94" spans="1:2">
      <c r="A94" s="13">
        <v>38260</v>
      </c>
      <c r="B94">
        <f>AVERAGEIFS(Data!$F:$F,Data!$B:$B,Summary!A94,Data!$C:$C,Summary!$B$1,Data!$I:$I,"US")</f>
        <v>39.5</v>
      </c>
    </row>
    <row r="95" spans="1:2">
      <c r="A95" s="13">
        <v>38291</v>
      </c>
      <c r="B95">
        <f>AVERAGEIFS(Data!$F:$F,Data!$B:$B,Summary!A95,Data!$C:$C,Summary!$B$1,Data!$I:$I,"US")</f>
        <v>44.25</v>
      </c>
    </row>
    <row r="96" spans="1:2">
      <c r="A96" s="13">
        <v>38321</v>
      </c>
      <c r="B96" t="e">
        <f>AVERAGEIFS(Data!$F:$F,Data!$B:$B,Summary!A96,Data!$C:$C,Summary!$B$1,Data!$I:$I,"US")</f>
        <v>#DIV/0!</v>
      </c>
    </row>
    <row r="97" spans="1:2">
      <c r="A97" s="13">
        <v>38352</v>
      </c>
      <c r="B97">
        <f>AVERAGEIFS(Data!$F:$F,Data!$B:$B,Summary!A97,Data!$C:$C,Summary!$B$1,Data!$I:$I,"US")</f>
        <v>89.333333333333329</v>
      </c>
    </row>
    <row r="98" spans="1:2">
      <c r="A98" s="13">
        <v>38383</v>
      </c>
      <c r="B98" t="e">
        <f>AVERAGEIFS(Data!$F:$F,Data!$B:$B,Summary!A98,Data!$C:$C,Summary!$B$1,Data!$I:$I,"US")</f>
        <v>#DIV/0!</v>
      </c>
    </row>
    <row r="99" spans="1:2">
      <c r="A99" s="13">
        <v>38411</v>
      </c>
      <c r="B99">
        <f>AVERAGEIFS(Data!$F:$F,Data!$B:$B,Summary!A99,Data!$C:$C,Summary!$B$1,Data!$I:$I,"US")</f>
        <v>60.25</v>
      </c>
    </row>
    <row r="100" spans="1:2">
      <c r="A100" s="13">
        <v>38442</v>
      </c>
      <c r="B100">
        <f>AVERAGEIFS(Data!$F:$F,Data!$B:$B,Summary!A100,Data!$C:$C,Summary!$B$1,Data!$I:$I,"US")</f>
        <v>99.25</v>
      </c>
    </row>
    <row r="101" spans="1:2">
      <c r="A101" s="13">
        <v>38472</v>
      </c>
      <c r="B101">
        <f>AVERAGEIFS(Data!$F:$F,Data!$B:$B,Summary!A101,Data!$C:$C,Summary!$B$1,Data!$I:$I,"US")</f>
        <v>63</v>
      </c>
    </row>
    <row r="102" spans="1:2">
      <c r="A102" s="13">
        <v>38503</v>
      </c>
      <c r="B102">
        <f>AVERAGEIFS(Data!$F:$F,Data!$B:$B,Summary!A102,Data!$C:$C,Summary!$B$1,Data!$I:$I,"US")</f>
        <v>44.25</v>
      </c>
    </row>
    <row r="103" spans="1:2">
      <c r="A103" s="13">
        <v>38533</v>
      </c>
      <c r="B103" t="e">
        <f>AVERAGEIFS(Data!$F:$F,Data!$B:$B,Summary!A103,Data!$C:$C,Summary!$B$1,Data!$I:$I,"US")</f>
        <v>#DIV/0!</v>
      </c>
    </row>
    <row r="104" spans="1:2">
      <c r="A104" s="13">
        <v>38564</v>
      </c>
      <c r="B104">
        <f>AVERAGEIFS(Data!$F:$F,Data!$B:$B,Summary!A104,Data!$C:$C,Summary!$B$1,Data!$I:$I,"US")</f>
        <v>57.380001068115234</v>
      </c>
    </row>
    <row r="105" spans="1:2">
      <c r="A105" s="13">
        <v>38595</v>
      </c>
      <c r="B105">
        <f>AVERAGEIFS(Data!$F:$F,Data!$B:$B,Summary!A105,Data!$C:$C,Summary!$B$1,Data!$I:$I,"US")</f>
        <v>57</v>
      </c>
    </row>
    <row r="106" spans="1:2">
      <c r="A106" s="13">
        <v>38625</v>
      </c>
      <c r="B106">
        <f>AVERAGEIFS(Data!$F:$F,Data!$B:$B,Summary!A106,Data!$C:$C,Summary!$B$1,Data!$I:$I,"US")</f>
        <v>36.644764957264954</v>
      </c>
    </row>
    <row r="107" spans="1:2">
      <c r="A107" s="13">
        <v>38656</v>
      </c>
      <c r="B107">
        <f>AVERAGEIFS(Data!$F:$F,Data!$B:$B,Summary!A107,Data!$C:$C,Summary!$B$1,Data!$I:$I,"US")</f>
        <v>66.75</v>
      </c>
    </row>
    <row r="108" spans="1:2">
      <c r="A108" s="13">
        <v>38686</v>
      </c>
      <c r="B108" t="e">
        <f>AVERAGEIFS(Data!$F:$F,Data!$B:$B,Summary!A108,Data!$C:$C,Summary!$B$1,Data!$I:$I,"US")</f>
        <v>#DIV/0!</v>
      </c>
    </row>
    <row r="109" spans="1:2">
      <c r="A109" s="13">
        <v>38717</v>
      </c>
      <c r="B109">
        <f>AVERAGEIFS(Data!$F:$F,Data!$B:$B,Summary!A109,Data!$C:$C,Summary!$B$1,Data!$I:$I,"US")</f>
        <v>66.75</v>
      </c>
    </row>
    <row r="110" spans="1:2">
      <c r="A110" s="13">
        <v>38748</v>
      </c>
      <c r="B110" t="e">
        <f>AVERAGEIFS(Data!$F:$F,Data!$B:$B,Summary!A110,Data!$C:$C,Summary!$B$1,Data!$I:$I,"US")</f>
        <v>#DIV/0!</v>
      </c>
    </row>
    <row r="111" spans="1:2">
      <c r="A111" s="13">
        <v>38776</v>
      </c>
      <c r="B111" t="e">
        <f>AVERAGEIFS(Data!$F:$F,Data!$B:$B,Summary!A111,Data!$C:$C,Summary!$B$1,Data!$I:$I,"US")</f>
        <v>#DIV/0!</v>
      </c>
    </row>
    <row r="112" spans="1:2">
      <c r="A112" s="13">
        <v>38807</v>
      </c>
      <c r="B112">
        <f>AVERAGEIFS(Data!$F:$F,Data!$B:$B,Summary!A112,Data!$C:$C,Summary!$B$1,Data!$I:$I,"US")</f>
        <v>76.5</v>
      </c>
    </row>
    <row r="113" spans="1:2">
      <c r="A113" s="13">
        <v>38837</v>
      </c>
      <c r="B113">
        <f>AVERAGEIFS(Data!$F:$F,Data!$B:$B,Summary!A113,Data!$C:$C,Summary!$B$1,Data!$I:$I,"US")</f>
        <v>99</v>
      </c>
    </row>
    <row r="114" spans="1:2">
      <c r="A114" s="13">
        <v>38868</v>
      </c>
      <c r="B114">
        <f>AVERAGEIFS(Data!$F:$F,Data!$B:$B,Summary!A114,Data!$C:$C,Summary!$B$1,Data!$I:$I,"US")</f>
        <v>21.5</v>
      </c>
    </row>
    <row r="115" spans="1:2">
      <c r="A115" s="13">
        <v>38898</v>
      </c>
      <c r="B115" t="e">
        <f>AVERAGEIFS(Data!$F:$F,Data!$B:$B,Summary!A115,Data!$C:$C,Summary!$B$1,Data!$I:$I,"US")</f>
        <v>#DIV/0!</v>
      </c>
    </row>
    <row r="116" spans="1:2">
      <c r="A116" s="13">
        <v>38929</v>
      </c>
      <c r="B116">
        <f>AVERAGEIFS(Data!$F:$F,Data!$B:$B,Summary!A116,Data!$C:$C,Summary!$B$1,Data!$I:$I,"US")</f>
        <v>10</v>
      </c>
    </row>
    <row r="117" spans="1:2">
      <c r="A117" s="13">
        <v>38960</v>
      </c>
      <c r="B117">
        <f>AVERAGEIFS(Data!$F:$F,Data!$B:$B,Summary!A117,Data!$C:$C,Summary!$B$1,Data!$I:$I,"US")</f>
        <v>10.350000381469727</v>
      </c>
    </row>
    <row r="118" spans="1:2">
      <c r="A118" s="13">
        <v>38990</v>
      </c>
      <c r="B118">
        <f>AVERAGEIFS(Data!$F:$F,Data!$B:$B,Summary!A118,Data!$C:$C,Summary!$B$1,Data!$I:$I,"US")</f>
        <v>61.78125</v>
      </c>
    </row>
    <row r="119" spans="1:2">
      <c r="A119" s="13">
        <v>39021</v>
      </c>
      <c r="B119">
        <f>AVERAGEIFS(Data!$F:$F,Data!$B:$B,Summary!A119,Data!$C:$C,Summary!$B$1,Data!$I:$I,"US")</f>
        <v>47.916666666666664</v>
      </c>
    </row>
    <row r="120" spans="1:2">
      <c r="A120" s="13">
        <v>39051</v>
      </c>
      <c r="B120" t="e">
        <f>AVERAGEIFS(Data!$F:$F,Data!$B:$B,Summary!A120,Data!$C:$C,Summary!$B$1,Data!$I:$I,"US")</f>
        <v>#DIV/0!</v>
      </c>
    </row>
    <row r="121" spans="1:2">
      <c r="A121" s="13">
        <v>39082</v>
      </c>
      <c r="B121" t="e">
        <f>AVERAGEIFS(Data!$F:$F,Data!$B:$B,Summary!A121,Data!$C:$C,Summary!$B$1,Data!$I:$I,"US")</f>
        <v>#DIV/0!</v>
      </c>
    </row>
    <row r="122" spans="1:2">
      <c r="A122" s="13">
        <v>39113</v>
      </c>
      <c r="B122" t="e">
        <f>AVERAGEIFS(Data!$F:$F,Data!$B:$B,Summary!A122,Data!$C:$C,Summary!$B$1,Data!$I:$I,"US")</f>
        <v>#DIV/0!</v>
      </c>
    </row>
    <row r="123" spans="1:2">
      <c r="A123" s="13">
        <v>39141</v>
      </c>
      <c r="B123">
        <f>AVERAGEIFS(Data!$F:$F,Data!$B:$B,Summary!A123,Data!$C:$C,Summary!$B$1,Data!$I:$I,"US")</f>
        <v>75.5</v>
      </c>
    </row>
    <row r="124" spans="1:2">
      <c r="A124" s="13">
        <v>39172</v>
      </c>
      <c r="B124" t="e">
        <f>AVERAGEIFS(Data!$F:$F,Data!$B:$B,Summary!A124,Data!$C:$C,Summary!$B$1,Data!$I:$I,"US")</f>
        <v>#DIV/0!</v>
      </c>
    </row>
    <row r="125" spans="1:2">
      <c r="A125" s="13">
        <v>39202</v>
      </c>
      <c r="B125">
        <f>AVERAGEIFS(Data!$F:$F,Data!$B:$B,Summary!A125,Data!$C:$C,Summary!$B$1,Data!$I:$I,"US")</f>
        <v>95.379997253417969</v>
      </c>
    </row>
    <row r="126" spans="1:2">
      <c r="A126" s="13">
        <v>39233</v>
      </c>
      <c r="B126">
        <f>AVERAGEIFS(Data!$F:$F,Data!$B:$B,Summary!A126,Data!$C:$C,Summary!$B$1,Data!$I:$I,"US")</f>
        <v>93.625</v>
      </c>
    </row>
    <row r="127" spans="1:2">
      <c r="A127" s="13">
        <v>39263</v>
      </c>
      <c r="B127" t="e">
        <f>AVERAGEIFS(Data!$F:$F,Data!$B:$B,Summary!A127,Data!$C:$C,Summary!$B$1,Data!$I:$I,"US")</f>
        <v>#DIV/0!</v>
      </c>
    </row>
    <row r="128" spans="1:2">
      <c r="A128" s="13">
        <v>39294</v>
      </c>
      <c r="B128" t="e">
        <f>AVERAGEIFS(Data!$F:$F,Data!$B:$B,Summary!A128,Data!$C:$C,Summary!$B$1,Data!$I:$I,"US")</f>
        <v>#DIV/0!</v>
      </c>
    </row>
    <row r="129" spans="1:2">
      <c r="A129" s="13">
        <v>39325</v>
      </c>
      <c r="B129">
        <f>AVERAGEIFS(Data!$F:$F,Data!$B:$B,Summary!A129,Data!$C:$C,Summary!$B$1,Data!$I:$I,"US")</f>
        <v>15.5</v>
      </c>
    </row>
    <row r="130" spans="1:2">
      <c r="A130" s="13">
        <v>39355</v>
      </c>
      <c r="B130">
        <f>AVERAGEIFS(Data!$F:$F,Data!$B:$B,Summary!A130,Data!$C:$C,Summary!$B$1,Data!$I:$I,"US")</f>
        <v>26.5</v>
      </c>
    </row>
    <row r="131" spans="1:2">
      <c r="A131" s="13">
        <v>39386</v>
      </c>
      <c r="B131" t="e">
        <f>AVERAGEIFS(Data!$F:$F,Data!$B:$B,Summary!A131,Data!$C:$C,Summary!$B$1,Data!$I:$I,"US")</f>
        <v>#DIV/0!</v>
      </c>
    </row>
    <row r="132" spans="1:2">
      <c r="A132" s="13">
        <v>39416</v>
      </c>
      <c r="B132" t="e">
        <f>AVERAGEIFS(Data!$F:$F,Data!$B:$B,Summary!A132,Data!$C:$C,Summary!$B$1,Data!$I:$I,"US")</f>
        <v>#DIV/0!</v>
      </c>
    </row>
    <row r="133" spans="1:2">
      <c r="A133" s="13">
        <v>39447</v>
      </c>
      <c r="B133" t="e">
        <f>AVERAGEIFS(Data!$F:$F,Data!$B:$B,Summary!A133,Data!$C:$C,Summary!$B$1,Data!$I:$I,"US")</f>
        <v>#DIV/0!</v>
      </c>
    </row>
    <row r="134" spans="1:2">
      <c r="A134" s="13">
        <v>39478</v>
      </c>
      <c r="B134">
        <f>AVERAGEIFS(Data!$F:$F,Data!$B:$B,Summary!A134,Data!$C:$C,Summary!$B$1,Data!$I:$I,"US")</f>
        <v>36.416666666666664</v>
      </c>
    </row>
    <row r="135" spans="1:2">
      <c r="A135" s="13">
        <v>39507</v>
      </c>
      <c r="B135" t="e">
        <f>AVERAGEIFS(Data!$F:$F,Data!$B:$B,Summary!A135,Data!$C:$C,Summary!$B$1,Data!$I:$I,"US")</f>
        <v>#DIV/0!</v>
      </c>
    </row>
    <row r="136" spans="1:2">
      <c r="A136" s="13">
        <v>39538</v>
      </c>
      <c r="B136" t="e">
        <f>AVERAGEIFS(Data!$F:$F,Data!$B:$B,Summary!A136,Data!$C:$C,Summary!$B$1,Data!$I:$I,"US")</f>
        <v>#DIV/0!</v>
      </c>
    </row>
    <row r="137" spans="1:2">
      <c r="A137" s="13">
        <v>39568</v>
      </c>
      <c r="B137">
        <f>AVERAGEIFS(Data!$F:$F,Data!$B:$B,Summary!A137,Data!$C:$C,Summary!$B$1,Data!$I:$I,"US")</f>
        <v>35</v>
      </c>
    </row>
    <row r="138" spans="1:2">
      <c r="A138" s="13">
        <v>39599</v>
      </c>
      <c r="B138">
        <f>AVERAGEIFS(Data!$F:$F,Data!$B:$B,Summary!A138,Data!$C:$C,Summary!$B$1,Data!$I:$I,"US")</f>
        <v>39.166666666666664</v>
      </c>
    </row>
    <row r="139" spans="1:2">
      <c r="A139" s="13">
        <v>39629</v>
      </c>
      <c r="B139">
        <f>AVERAGEIFS(Data!$F:$F,Data!$B:$B,Summary!A139,Data!$C:$C,Summary!$B$1,Data!$I:$I,"US")</f>
        <v>42.114100036621096</v>
      </c>
    </row>
    <row r="140" spans="1:2">
      <c r="A140" s="13">
        <v>39660</v>
      </c>
      <c r="B140">
        <f>AVERAGEIFS(Data!$F:$F,Data!$B:$B,Summary!A140,Data!$C:$C,Summary!$B$1,Data!$I:$I,"US")</f>
        <v>19.75</v>
      </c>
    </row>
    <row r="141" spans="1:2">
      <c r="A141" s="13">
        <v>39691</v>
      </c>
      <c r="B141">
        <f>AVERAGEIFS(Data!$F:$F,Data!$B:$B,Summary!A141,Data!$C:$C,Summary!$B$1,Data!$I:$I,"US")</f>
        <v>53.815000534057617</v>
      </c>
    </row>
    <row r="142" spans="1:2">
      <c r="A142" s="13">
        <v>39721</v>
      </c>
      <c r="B142">
        <f>AVERAGEIFS(Data!$F:$F,Data!$B:$B,Summary!A142,Data!$C:$C,Summary!$B$1,Data!$I:$I,"US")</f>
        <v>22.151159655146238</v>
      </c>
    </row>
    <row r="143" spans="1:2">
      <c r="A143" s="13">
        <v>39752</v>
      </c>
      <c r="B143">
        <f>AVERAGEIFS(Data!$F:$F,Data!$B:$B,Summary!A143,Data!$C:$C,Summary!$B$1,Data!$I:$I,"US")</f>
        <v>46.75</v>
      </c>
    </row>
    <row r="144" spans="1:2">
      <c r="A144" s="13">
        <v>39782</v>
      </c>
      <c r="B144">
        <f>AVERAGEIFS(Data!$F:$F,Data!$B:$B,Summary!A144,Data!$C:$C,Summary!$B$1,Data!$I:$I,"US")</f>
        <v>9.6350000500679016</v>
      </c>
    </row>
    <row r="145" spans="1:2">
      <c r="A145" s="13">
        <v>39813</v>
      </c>
      <c r="B145">
        <f>AVERAGEIFS(Data!$F:$F,Data!$B:$B,Summary!A145,Data!$C:$C,Summary!$B$1,Data!$I:$I,"US")</f>
        <v>43.724332381267935</v>
      </c>
    </row>
    <row r="146" spans="1:2">
      <c r="A146" s="13">
        <v>39844</v>
      </c>
      <c r="B146">
        <f>AVERAGEIFS(Data!$F:$F,Data!$B:$B,Summary!A146,Data!$C:$C,Summary!$B$1,Data!$I:$I,"US")</f>
        <v>16.084821428571427</v>
      </c>
    </row>
    <row r="147" spans="1:2">
      <c r="A147" s="13">
        <v>39872</v>
      </c>
      <c r="B147">
        <f>AVERAGEIFS(Data!$F:$F,Data!$B:$B,Summary!A147,Data!$C:$C,Summary!$B$1,Data!$I:$I,"US")</f>
        <v>21.660000002384187</v>
      </c>
    </row>
    <row r="148" spans="1:2">
      <c r="A148" s="13">
        <v>39903</v>
      </c>
      <c r="B148">
        <f>AVERAGEIFS(Data!$F:$F,Data!$B:$B,Summary!A148,Data!$C:$C,Summary!$B$1,Data!$I:$I,"US")</f>
        <v>36.665882384075836</v>
      </c>
    </row>
    <row r="149" spans="1:2">
      <c r="A149" s="13">
        <v>39933</v>
      </c>
      <c r="B149">
        <f>AVERAGEIFS(Data!$F:$F,Data!$B:$B,Summary!A149,Data!$C:$C,Summary!$B$1,Data!$I:$I,"US")</f>
        <v>31.406499862670898</v>
      </c>
    </row>
    <row r="150" spans="1:2">
      <c r="A150" s="13">
        <v>39964</v>
      </c>
      <c r="B150">
        <f>AVERAGEIFS(Data!$F:$F,Data!$B:$B,Summary!A150,Data!$C:$C,Summary!$B$1,Data!$I:$I,"US")</f>
        <v>39.80062460899353</v>
      </c>
    </row>
    <row r="151" spans="1:2">
      <c r="A151" s="13">
        <v>39994</v>
      </c>
      <c r="B151">
        <f>AVERAGEIFS(Data!$F:$F,Data!$B:$B,Summary!A151,Data!$C:$C,Summary!$B$1,Data!$I:$I,"US")</f>
        <v>34.870995647050606</v>
      </c>
    </row>
    <row r="152" spans="1:2">
      <c r="A152" s="13">
        <v>40025</v>
      </c>
      <c r="B152">
        <f>AVERAGEIFS(Data!$F:$F,Data!$B:$B,Summary!A152,Data!$C:$C,Summary!$B$1,Data!$I:$I,"US")</f>
        <v>38.858333333333334</v>
      </c>
    </row>
    <row r="153" spans="1:2">
      <c r="A153" s="13">
        <v>40056</v>
      </c>
      <c r="B153">
        <f>AVERAGEIFS(Data!$F:$F,Data!$B:$B,Summary!A153,Data!$C:$C,Summary!$B$1,Data!$I:$I,"US")</f>
        <v>65.812108688614003</v>
      </c>
    </row>
    <row r="154" spans="1:2">
      <c r="A154" s="13">
        <v>40086</v>
      </c>
      <c r="B154">
        <f>AVERAGEIFS(Data!$F:$F,Data!$B:$B,Summary!A154,Data!$C:$C,Summary!$B$1,Data!$I:$I,"US")</f>
        <v>48.707888306511769</v>
      </c>
    </row>
    <row r="155" spans="1:2">
      <c r="A155" s="13">
        <v>40117</v>
      </c>
      <c r="B155">
        <f>AVERAGEIFS(Data!$F:$F,Data!$B:$B,Summary!A155,Data!$C:$C,Summary!$B$1,Data!$I:$I,"US")</f>
        <v>77.071428571428569</v>
      </c>
    </row>
    <row r="156" spans="1:2">
      <c r="A156" s="13">
        <v>40147</v>
      </c>
      <c r="B156">
        <f>AVERAGEIFS(Data!$F:$F,Data!$B:$B,Summary!A156,Data!$C:$C,Summary!$B$1,Data!$I:$I,"US")</f>
        <v>82.5</v>
      </c>
    </row>
    <row r="157" spans="1:2">
      <c r="A157" s="13">
        <v>40178</v>
      </c>
      <c r="B157">
        <f>AVERAGEIFS(Data!$F:$F,Data!$B:$B,Summary!A157,Data!$C:$C,Summary!$B$1,Data!$I:$I,"US")</f>
        <v>65.583333333333329</v>
      </c>
    </row>
    <row r="158" spans="1:2">
      <c r="A158" s="13">
        <v>40209</v>
      </c>
      <c r="B158" t="e">
        <f>AVERAGEIFS(Data!$F:$F,Data!$B:$B,Summary!A158,Data!$C:$C,Summary!$B$1,Data!$I:$I,"US")</f>
        <v>#DIV/0!</v>
      </c>
    </row>
    <row r="159" spans="1:2">
      <c r="A159" s="13">
        <v>40237</v>
      </c>
      <c r="B159" t="e">
        <f>AVERAGEIFS(Data!$F:$F,Data!$B:$B,Summary!A159,Data!$C:$C,Summary!$B$1,Data!$I:$I,"US")</f>
        <v>#DIV/0!</v>
      </c>
    </row>
    <row r="160" spans="1:2">
      <c r="A160" s="13">
        <v>40268</v>
      </c>
      <c r="B160" t="e">
        <f>AVERAGEIFS(Data!$F:$F,Data!$B:$B,Summary!A160,Data!$C:$C,Summary!$B$1,Data!$I:$I,"US")</f>
        <v>#DIV/0!</v>
      </c>
    </row>
    <row r="161" spans="1:2">
      <c r="A161" s="13">
        <v>40298</v>
      </c>
      <c r="B161" t="e">
        <f>AVERAGEIFS(Data!$F:$F,Data!$B:$B,Summary!A161,Data!$C:$C,Summary!$B$1,Data!$I:$I,"US")</f>
        <v>#DIV/0!</v>
      </c>
    </row>
    <row r="162" spans="1:2">
      <c r="A162" s="13">
        <v>40329</v>
      </c>
      <c r="B162" t="e">
        <f>AVERAGEIFS(Data!$F:$F,Data!$B:$B,Summary!A162,Data!$C:$C,Summary!$B$1,Data!$I:$I,"US")</f>
        <v>#DIV/0!</v>
      </c>
    </row>
    <row r="163" spans="1:2">
      <c r="A163" s="13">
        <v>40359</v>
      </c>
      <c r="B163">
        <f>AVERAGEIFS(Data!$F:$F,Data!$B:$B,Summary!A163,Data!$C:$C,Summary!$B$1,Data!$I:$I,"US")</f>
        <v>55.978000640869141</v>
      </c>
    </row>
    <row r="164" spans="1:2">
      <c r="A164" s="13">
        <v>40390</v>
      </c>
      <c r="B164" t="e">
        <f>AVERAGEIFS(Data!$F:$F,Data!$B:$B,Summary!A164,Data!$C:$C,Summary!$B$1,Data!$I:$I,"US")</f>
        <v>#DIV/0!</v>
      </c>
    </row>
    <row r="165" spans="1:2">
      <c r="A165" s="13">
        <v>40421</v>
      </c>
      <c r="B165">
        <f>AVERAGEIFS(Data!$F:$F,Data!$B:$B,Summary!A165,Data!$C:$C,Summary!$B$1,Data!$I:$I,"US")</f>
        <v>61.799999237060547</v>
      </c>
    </row>
    <row r="166" spans="1:2">
      <c r="A166" s="13">
        <v>40451</v>
      </c>
      <c r="B166" t="e">
        <f>AVERAGEIFS(Data!$F:$F,Data!$B:$B,Summary!A166,Data!$C:$C,Summary!$B$1,Data!$I:$I,"US")</f>
        <v>#DIV/0!</v>
      </c>
    </row>
    <row r="167" spans="1:2">
      <c r="A167" s="13">
        <v>40482</v>
      </c>
      <c r="B167" t="e">
        <f>AVERAGEIFS(Data!$F:$F,Data!$B:$B,Summary!A167,Data!$C:$C,Summary!$B$1,Data!$I:$I,"US")</f>
        <v>#DIV/0!</v>
      </c>
    </row>
    <row r="168" spans="1:2">
      <c r="A168" s="13">
        <v>40512</v>
      </c>
      <c r="B168">
        <f>AVERAGEIFS(Data!$F:$F,Data!$B:$B,Summary!A168,Data!$C:$C,Summary!$B$1,Data!$I:$I,"US")</f>
        <v>38.270833333333329</v>
      </c>
    </row>
    <row r="169" spans="1:2">
      <c r="A169" s="13">
        <v>40543</v>
      </c>
      <c r="B169">
        <f>AVERAGEIFS(Data!$F:$F,Data!$B:$B,Summary!A169,Data!$C:$C,Summary!$B$1,Data!$I:$I,"US")</f>
        <v>27.927801132202148</v>
      </c>
    </row>
    <row r="170" spans="1:2">
      <c r="A170" s="13">
        <v>40574</v>
      </c>
      <c r="B170" t="e">
        <f>AVERAGEIFS(Data!$F:$F,Data!$B:$B,Summary!A170,Data!$C:$C,Summary!$B$1,Data!$I:$I,"US")</f>
        <v>#DIV/0!</v>
      </c>
    </row>
    <row r="171" spans="1:2">
      <c r="A171" s="13">
        <v>40602</v>
      </c>
      <c r="B171" t="e">
        <f>AVERAGEIFS(Data!$F:$F,Data!$B:$B,Summary!A171,Data!$C:$C,Summary!$B$1,Data!$I:$I,"US")</f>
        <v>#DIV/0!</v>
      </c>
    </row>
    <row r="172" spans="1:2">
      <c r="A172" s="13">
        <v>40633</v>
      </c>
      <c r="B172">
        <f>AVERAGEIFS(Data!$F:$F,Data!$B:$B,Summary!A172,Data!$C:$C,Summary!$B$1,Data!$I:$I,"US")</f>
        <v>22.5</v>
      </c>
    </row>
    <row r="173" spans="1:2">
      <c r="A173" s="13">
        <v>40663</v>
      </c>
      <c r="B173" t="e">
        <f>AVERAGEIFS(Data!$F:$F,Data!$B:$B,Summary!A173,Data!$C:$C,Summary!$B$1,Data!$I:$I,"US")</f>
        <v>#DIV/0!</v>
      </c>
    </row>
    <row r="174" spans="1:2">
      <c r="A174" s="13">
        <v>40694</v>
      </c>
      <c r="B174">
        <f>AVERAGEIFS(Data!$F:$F,Data!$B:$B,Summary!A174,Data!$C:$C,Summary!$B$1,Data!$I:$I,"US")</f>
        <v>15.5</v>
      </c>
    </row>
    <row r="175" spans="1:2">
      <c r="A175" s="13">
        <v>40724</v>
      </c>
      <c r="B175" t="e">
        <f>AVERAGEIFS(Data!$F:$F,Data!$B:$B,Summary!A175,Data!$C:$C,Summary!$B$1,Data!$I:$I,"US")</f>
        <v>#DIV/0!</v>
      </c>
    </row>
    <row r="176" spans="1:2">
      <c r="A176" s="13">
        <v>40755</v>
      </c>
      <c r="B176" t="e">
        <f>AVERAGEIFS(Data!$F:$F,Data!$B:$B,Summary!A176,Data!$C:$C,Summary!$B$1,Data!$I:$I,"US")</f>
        <v>#DIV/0!</v>
      </c>
    </row>
    <row r="177" spans="1:2">
      <c r="A177" s="13">
        <v>40786</v>
      </c>
      <c r="B177" t="e">
        <f>AVERAGEIFS(Data!$F:$F,Data!$B:$B,Summary!A177,Data!$C:$C,Summary!$B$1,Data!$I:$I,"US")</f>
        <v>#DIV/0!</v>
      </c>
    </row>
    <row r="178" spans="1:2">
      <c r="A178" s="13">
        <v>40816</v>
      </c>
      <c r="B178" t="e">
        <f>AVERAGEIFS(Data!$F:$F,Data!$B:$B,Summary!A178,Data!$C:$C,Summary!$B$1,Data!$I:$I,"US")</f>
        <v>#DIV/0!</v>
      </c>
    </row>
    <row r="179" spans="1:2">
      <c r="A179" s="13">
        <v>40847</v>
      </c>
      <c r="B179">
        <f>AVERAGEIFS(Data!$F:$F,Data!$B:$B,Summary!A179,Data!$C:$C,Summary!$B$1,Data!$I:$I,"US")</f>
        <v>21.454127788543701</v>
      </c>
    </row>
    <row r="180" spans="1:2">
      <c r="A180" s="13">
        <v>40877</v>
      </c>
      <c r="B180">
        <f>AVERAGEIFS(Data!$F:$F,Data!$B:$B,Summary!A180,Data!$C:$C,Summary!$B$1,Data!$I:$I,"US")</f>
        <v>41.445048762090281</v>
      </c>
    </row>
    <row r="181" spans="1:2">
      <c r="A181" s="13">
        <v>40908</v>
      </c>
      <c r="B181">
        <f>AVERAGEIFS(Data!$F:$F,Data!$B:$B,Summary!A181,Data!$C:$C,Summary!$B$1,Data!$I:$I,"US")</f>
        <v>53.631545543670654</v>
      </c>
    </row>
    <row r="182" spans="1:2">
      <c r="A182" s="13">
        <v>40939</v>
      </c>
      <c r="B182">
        <f>AVERAGEIFS(Data!$F:$F,Data!$B:$B,Summary!A182,Data!$C:$C,Summary!$B$1,Data!$I:$I,"US")</f>
        <v>28.893966674804688</v>
      </c>
    </row>
    <row r="183" spans="1:2">
      <c r="A183" s="13">
        <v>40968</v>
      </c>
      <c r="B183">
        <f>AVERAGEIFS(Data!$F:$F,Data!$B:$B,Summary!A183,Data!$C:$C,Summary!$B$1,Data!$I:$I,"US")</f>
        <v>33.935984929402672</v>
      </c>
    </row>
    <row r="184" spans="1:2">
      <c r="A184" s="13">
        <v>40999</v>
      </c>
      <c r="B184" t="e">
        <f>AVERAGEIFS(Data!$F:$F,Data!$B:$B,Summary!A184,Data!$C:$C,Summary!$B$1,Data!$I:$I,"US")</f>
        <v>#DIV/0!</v>
      </c>
    </row>
    <row r="185" spans="1:2">
      <c r="A185" s="13">
        <v>41029</v>
      </c>
      <c r="B185">
        <f>AVERAGEIFS(Data!$F:$F,Data!$B:$B,Summary!A185,Data!$C:$C,Summary!$B$1,Data!$I:$I,"US")</f>
        <v>36.118790864944458</v>
      </c>
    </row>
    <row r="186" spans="1:2">
      <c r="A186" s="13">
        <v>41060</v>
      </c>
      <c r="B186">
        <f>AVERAGEIFS(Data!$F:$F,Data!$B:$B,Summary!A186,Data!$C:$C,Summary!$B$1,Data!$I:$I,"US")</f>
        <v>48.220766544342041</v>
      </c>
    </row>
    <row r="187" spans="1:2">
      <c r="A187" s="13">
        <v>41090</v>
      </c>
      <c r="B187" t="e">
        <f>AVERAGEIFS(Data!$F:$F,Data!$B:$B,Summary!A187,Data!$C:$C,Summary!$B$1,Data!$I:$I,"US")</f>
        <v>#DIV/0!</v>
      </c>
    </row>
    <row r="188" spans="1:2">
      <c r="A188" s="13">
        <v>41121</v>
      </c>
      <c r="B188">
        <f>AVERAGEIFS(Data!$F:$F,Data!$B:$B,Summary!A188,Data!$C:$C,Summary!$B$1,Data!$I:$I,"US")</f>
        <v>46.263412475585938</v>
      </c>
    </row>
    <row r="189" spans="1:2">
      <c r="A189" s="13">
        <v>41152</v>
      </c>
      <c r="B189" t="e">
        <f>AVERAGEIFS(Data!$F:$F,Data!$B:$B,Summary!A189,Data!$C:$C,Summary!$B$1,Data!$I:$I,"US")</f>
        <v>#DIV/0!</v>
      </c>
    </row>
    <row r="190" spans="1:2">
      <c r="A190" s="13">
        <v>41182</v>
      </c>
      <c r="B190" t="e">
        <f>AVERAGEIFS(Data!$F:$F,Data!$B:$B,Summary!A190,Data!$C:$C,Summary!$B$1,Data!$I:$I,"US")</f>
        <v>#DIV/0!</v>
      </c>
    </row>
    <row r="191" spans="1:2">
      <c r="A191" s="13">
        <v>41213</v>
      </c>
      <c r="B191" t="e">
        <f>AVERAGEIFS(Data!$F:$F,Data!$B:$B,Summary!A191,Data!$C:$C,Summary!$B$1,Data!$I:$I,"US")</f>
        <v>#DIV/0!</v>
      </c>
    </row>
    <row r="192" spans="1:2">
      <c r="A192" s="13">
        <v>41243</v>
      </c>
      <c r="B192">
        <f>AVERAGEIFS(Data!$F:$F,Data!$B:$B,Summary!A192,Data!$C:$C,Summary!$B$1,Data!$I:$I,"US")</f>
        <v>40.838370005289718</v>
      </c>
    </row>
    <row r="193" spans="1:2">
      <c r="A193" s="13">
        <v>41274</v>
      </c>
      <c r="B193">
        <f>AVERAGEIFS(Data!$F:$F,Data!$B:$B,Summary!A193,Data!$C:$C,Summary!$B$1,Data!$I:$I,"US")</f>
        <v>65.359518178304043</v>
      </c>
    </row>
    <row r="194" spans="1:2">
      <c r="A194" s="13">
        <v>41305</v>
      </c>
      <c r="B194">
        <f>AVERAGEIFS(Data!$F:$F,Data!$B:$B,Summary!A194,Data!$C:$C,Summary!$B$1,Data!$I:$I,"US")</f>
        <v>101.95000076293945</v>
      </c>
    </row>
    <row r="195" spans="1:2">
      <c r="A195" s="13">
        <v>41333</v>
      </c>
      <c r="B195" t="e">
        <f>AVERAGEIFS(Data!$F:$F,Data!$B:$B,Summary!A195,Data!$C:$C,Summary!$B$1,Data!$I:$I,"US")</f>
        <v>#DIV/0!</v>
      </c>
    </row>
    <row r="196" spans="1:2">
      <c r="A196" s="13">
        <v>41364</v>
      </c>
      <c r="B196" t="e">
        <f>AVERAGEIFS(Data!$F:$F,Data!$B:$B,Summary!A196,Data!$C:$C,Summary!$B$1,Data!$I:$I,"US")</f>
        <v>#DIV/0!</v>
      </c>
    </row>
    <row r="197" spans="1:2">
      <c r="A197" s="13">
        <v>41394</v>
      </c>
      <c r="B197" t="e">
        <f>AVERAGEIFS(Data!$F:$F,Data!$B:$B,Summary!A197,Data!$C:$C,Summary!$B$1,Data!$I:$I,"US")</f>
        <v>#DIV/0!</v>
      </c>
    </row>
    <row r="198" spans="1:2">
      <c r="A198" s="13">
        <v>41425</v>
      </c>
      <c r="B198" t="e">
        <f>AVERAGEIFS(Data!$F:$F,Data!$B:$B,Summary!A198,Data!$C:$C,Summary!$B$1,Data!$I:$I,"US")</f>
        <v>#DIV/0!</v>
      </c>
    </row>
    <row r="199" spans="1:2">
      <c r="A199" s="13">
        <v>41455</v>
      </c>
      <c r="B199">
        <f>AVERAGEIFS(Data!$F:$F,Data!$B:$B,Summary!A199,Data!$C:$C,Summary!$B$1,Data!$I:$I,"US")</f>
        <v>55</v>
      </c>
    </row>
    <row r="200" spans="1:2">
      <c r="A200" s="13">
        <v>41486</v>
      </c>
      <c r="B200" t="e">
        <f>AVERAGEIFS(Data!$F:$F,Data!$B:$B,Summary!A200,Data!$C:$C,Summary!$B$1,Data!$I:$I,"US")</f>
        <v>#DIV/0!</v>
      </c>
    </row>
    <row r="201" spans="1:2">
      <c r="A201" s="13">
        <v>41517</v>
      </c>
      <c r="B201">
        <f>AVERAGEIFS(Data!$F:$F,Data!$B:$B,Summary!A201,Data!$C:$C,Summary!$B$1,Data!$I:$I,"US")</f>
        <v>27.5</v>
      </c>
    </row>
    <row r="202" spans="1:2">
      <c r="A202" s="13">
        <v>41547</v>
      </c>
      <c r="B202" t="e">
        <f>AVERAGEIFS(Data!$F:$F,Data!$B:$B,Summary!A202,Data!$C:$C,Summary!$B$1,Data!$I:$I,"US")</f>
        <v>#DIV/0!</v>
      </c>
    </row>
    <row r="203" spans="1:2">
      <c r="A203" s="13">
        <v>41578</v>
      </c>
      <c r="B203" t="e">
        <f>AVERAGEIFS(Data!$F:$F,Data!$B:$B,Summary!A203,Data!$C:$C,Summary!$B$1,Data!$I:$I,"US")</f>
        <v>#DIV/0!</v>
      </c>
    </row>
    <row r="204" spans="1:2">
      <c r="A204" s="13">
        <v>41608</v>
      </c>
      <c r="B204" t="e">
        <f>AVERAGEIFS(Data!$F:$F,Data!$B:$B,Summary!A204,Data!$C:$C,Summary!$B$1,Data!$I:$I,"US")</f>
        <v>#DIV/0!</v>
      </c>
    </row>
    <row r="205" spans="1:2">
      <c r="A205" s="13">
        <v>41639</v>
      </c>
      <c r="B205" t="e">
        <f>AVERAGEIFS(Data!$F:$F,Data!$B:$B,Summary!A205,Data!$C:$C,Summary!$B$1,Data!$I:$I,"US")</f>
        <v>#DIV/0!</v>
      </c>
    </row>
    <row r="206" spans="1:2">
      <c r="A206" s="13">
        <v>41670</v>
      </c>
      <c r="B206" t="e">
        <f>AVERAGEIFS(Data!$F:$F,Data!$B:$B,Summary!A206,Data!$C:$C,Summary!$B$1,Data!$I:$I,"US")</f>
        <v>#DIV/0!</v>
      </c>
    </row>
    <row r="207" spans="1:2">
      <c r="A207" s="13">
        <v>41698</v>
      </c>
      <c r="B207" t="e">
        <f>AVERAGEIFS(Data!$F:$F,Data!$B:$B,Summary!A207,Data!$C:$C,Summary!$B$1,Data!$I:$I,"US")</f>
        <v>#DIV/0!</v>
      </c>
    </row>
    <row r="208" spans="1:2">
      <c r="A208" s="13">
        <v>41729</v>
      </c>
      <c r="B208">
        <f>AVERAGEIFS(Data!$F:$F,Data!$B:$B,Summary!A208,Data!$C:$C,Summary!$B$1,Data!$I:$I,"US")</f>
        <v>30</v>
      </c>
    </row>
    <row r="209" spans="1:2">
      <c r="A209" s="13">
        <v>41759</v>
      </c>
      <c r="B209">
        <f>AVERAGEIFS(Data!$F:$F,Data!$B:$B,Summary!A209,Data!$C:$C,Summary!$B$1,Data!$I:$I,"US")</f>
        <v>22.814333438873291</v>
      </c>
    </row>
    <row r="210" spans="1:2">
      <c r="A210" s="13">
        <v>41790</v>
      </c>
      <c r="B210" t="e">
        <f>AVERAGEIFS(Data!$F:$F,Data!$B:$B,Summary!A210,Data!$C:$C,Summary!$B$1,Data!$I:$I,"US")</f>
        <v>#DIV/0!</v>
      </c>
    </row>
    <row r="211" spans="1:2">
      <c r="A211" s="13">
        <v>41820</v>
      </c>
      <c r="B211" t="e">
        <f>AVERAGEIFS(Data!$F:$F,Data!$B:$B,Summary!A211,Data!$C:$C,Summary!$B$1,Data!$I:$I,"US")</f>
        <v>#DIV/0!</v>
      </c>
    </row>
    <row r="212" spans="1:2">
      <c r="A212" s="13">
        <v>41851</v>
      </c>
      <c r="B212" t="e">
        <f>AVERAGEIFS(Data!$F:$F,Data!$B:$B,Summary!A212,Data!$C:$C,Summary!$B$1,Data!$I:$I,"US")</f>
        <v>#DIV/0!</v>
      </c>
    </row>
    <row r="213" spans="1:2">
      <c r="A213" s="13">
        <v>41882</v>
      </c>
      <c r="B213" t="e">
        <f>AVERAGEIFS(Data!$F:$F,Data!$B:$B,Summary!A213,Data!$C:$C,Summary!$B$1,Data!$I:$I,"US")</f>
        <v>#DIV/0!</v>
      </c>
    </row>
    <row r="214" spans="1:2">
      <c r="A214" s="13">
        <v>41912</v>
      </c>
      <c r="B214">
        <f>AVERAGEIFS(Data!$F:$F,Data!$B:$B,Summary!A214,Data!$C:$C,Summary!$B$1,Data!$I:$I,"US")</f>
        <v>51.583323955535889</v>
      </c>
    </row>
    <row r="215" spans="1:2">
      <c r="A215" s="13">
        <v>41943</v>
      </c>
      <c r="B215" t="e">
        <f>AVERAGEIFS(Data!$F:$F,Data!$B:$B,Summary!A215,Data!$C:$C,Summary!$B$1,Data!$I:$I,"US")</f>
        <v>#DIV/0!</v>
      </c>
    </row>
    <row r="216" spans="1:2">
      <c r="A216" s="13">
        <v>41973</v>
      </c>
      <c r="B216" t="e">
        <f>AVERAGEIFS(Data!$F:$F,Data!$B:$B,Summary!A216,Data!$C:$C,Summary!$B$1,Data!$I:$I,"US")</f>
        <v>#DIV/0!</v>
      </c>
    </row>
    <row r="217" spans="1:2">
      <c r="A217" s="13">
        <v>42004</v>
      </c>
      <c r="B217" t="e">
        <f>AVERAGEIFS(Data!$F:$F,Data!$B:$B,Summary!A217,Data!$C:$C,Summary!$B$1,Data!$I:$I,"US")</f>
        <v>#DIV/0!</v>
      </c>
    </row>
    <row r="218" spans="1:2">
      <c r="A218" s="13">
        <v>42035</v>
      </c>
      <c r="B218">
        <f>AVERAGEIFS(Data!$F:$F,Data!$B:$B,Summary!A218,Data!$C:$C,Summary!$B$1,Data!$I:$I,"US")</f>
        <v>26.102499961853027</v>
      </c>
    </row>
    <row r="219" spans="1:2">
      <c r="A219" s="13">
        <v>42063</v>
      </c>
      <c r="B219">
        <f>AVERAGEIFS(Data!$F:$F,Data!$B:$B,Summary!A219,Data!$C:$C,Summary!$B$1,Data!$I:$I,"US")</f>
        <v>11.5</v>
      </c>
    </row>
    <row r="220" spans="1:2">
      <c r="A220" s="13">
        <v>42094</v>
      </c>
      <c r="B220">
        <f>AVERAGEIFS(Data!$F:$F,Data!$B:$B,Summary!A220,Data!$C:$C,Summary!$B$1,Data!$I:$I,"US")</f>
        <v>19.25</v>
      </c>
    </row>
    <row r="221" spans="1:2">
      <c r="A221" s="13">
        <v>42124</v>
      </c>
      <c r="B221">
        <f>AVERAGEIFS(Data!$F:$F,Data!$B:$B,Summary!A221,Data!$C:$C,Summary!$B$1,Data!$I:$I,"US")</f>
        <v>65.899999618530273</v>
      </c>
    </row>
    <row r="222" spans="1:2">
      <c r="A222" s="13">
        <v>42155</v>
      </c>
      <c r="B222">
        <f>AVERAGEIFS(Data!$F:$F,Data!$B:$B,Summary!A222,Data!$C:$C,Summary!$B$1,Data!$I:$I,"US")</f>
        <v>63.11154969533284</v>
      </c>
    </row>
    <row r="223" spans="1:2">
      <c r="A223" s="13">
        <v>42185</v>
      </c>
      <c r="B223">
        <f>AVERAGEIFS(Data!$F:$F,Data!$B:$B,Summary!A223,Data!$C:$C,Summary!$B$1,Data!$I:$I,"US")</f>
        <v>42.666666666666664</v>
      </c>
    </row>
    <row r="224" spans="1:2">
      <c r="A224" s="13">
        <v>42216</v>
      </c>
      <c r="B224">
        <f>AVERAGEIFS(Data!$F:$F,Data!$B:$B,Summary!A224,Data!$C:$C,Summary!$B$1,Data!$I:$I,"US")</f>
        <v>9.0166666507720947</v>
      </c>
    </row>
    <row r="225" spans="1:2">
      <c r="A225" s="13">
        <v>42247</v>
      </c>
      <c r="B225">
        <f>AVERAGEIFS(Data!$F:$F,Data!$B:$B,Summary!A225,Data!$C:$C,Summary!$B$1,Data!$I:$I,"US")</f>
        <v>21.864000240961712</v>
      </c>
    </row>
    <row r="226" spans="1:2">
      <c r="A226" s="13">
        <v>42277</v>
      </c>
      <c r="B226">
        <f>AVERAGEIFS(Data!$F:$F,Data!$B:$B,Summary!A226,Data!$C:$C,Summary!$B$1,Data!$I:$I,"US")</f>
        <v>22.704166700442631</v>
      </c>
    </row>
    <row r="227" spans="1:2">
      <c r="A227" s="13">
        <v>42308</v>
      </c>
      <c r="B227">
        <f>AVERAGEIFS(Data!$F:$F,Data!$B:$B,Summary!A227,Data!$C:$C,Summary!$B$1,Data!$I:$I,"US")</f>
        <v>26.11870002746582</v>
      </c>
    </row>
    <row r="228" spans="1:2">
      <c r="A228" s="13">
        <v>42338</v>
      </c>
      <c r="B228">
        <f>AVERAGEIFS(Data!$F:$F,Data!$B:$B,Summary!A228,Data!$C:$C,Summary!$B$1,Data!$I:$I,"US")</f>
        <v>22.58799934387207</v>
      </c>
    </row>
    <row r="229" spans="1:2">
      <c r="A229" s="13">
        <v>42369</v>
      </c>
      <c r="B229">
        <f>AVERAGEIFS(Data!$F:$F,Data!$B:$B,Summary!A229,Data!$C:$C,Summary!$B$1,Data!$I:$I,"US")</f>
        <v>29.566249783833818</v>
      </c>
    </row>
    <row r="230" spans="1:2">
      <c r="A230" s="13">
        <v>42400</v>
      </c>
      <c r="B230">
        <f>AVERAGEIFS(Data!$F:$F,Data!$B:$B,Summary!A230,Data!$C:$C,Summary!$B$1,Data!$I:$I,"US")</f>
        <v>2.6749999970197678</v>
      </c>
    </row>
    <row r="231" spans="1:2">
      <c r="A231" s="13">
        <v>42429</v>
      </c>
      <c r="B231">
        <f>AVERAGEIFS(Data!$F:$F,Data!$B:$B,Summary!A231,Data!$C:$C,Summary!$B$1,Data!$I:$I,"US")</f>
        <v>24.281386451721193</v>
      </c>
    </row>
    <row r="232" spans="1:2">
      <c r="A232" s="2">
        <v>42460</v>
      </c>
      <c r="B232">
        <f>AVERAGEIFS(Data!$F:$F,Data!$B:$B,Summary!A232,Data!$C:$C,Summary!$B$1,Data!$I:$I,"US")</f>
        <v>25.52014285326004</v>
      </c>
    </row>
    <row r="233" spans="1:2">
      <c r="A233" s="2">
        <v>42490</v>
      </c>
      <c r="B233">
        <f>AVERAGEIFS(Data!$F:$F,Data!$B:$B,Summary!A233,Data!$C:$C,Summary!$B$1,Data!$I:$I,"US")</f>
        <v>14.205218565650284</v>
      </c>
    </row>
    <row r="234" spans="1:2">
      <c r="A234" s="2">
        <v>42521</v>
      </c>
      <c r="B234">
        <f>AVERAGEIFS(Data!$F:$F,Data!$B:$B,Summary!A234,Data!$C:$C,Summary!$B$1,Data!$I:$I,"US")</f>
        <v>38.828241495652634</v>
      </c>
    </row>
    <row r="235" spans="1:2">
      <c r="A235" s="2">
        <v>42551</v>
      </c>
      <c r="B235">
        <f>AVERAGEIFS(Data!$F:$F,Data!$B:$B,Summary!A235,Data!$C:$C,Summary!$B$1,Data!$I:$I,"US")</f>
        <v>59.702548599243165</v>
      </c>
    </row>
    <row r="236" spans="1:2">
      <c r="A236" s="2">
        <v>42582</v>
      </c>
      <c r="B236">
        <f>AVERAGEIFS(Data!$F:$F,Data!$B:$B,Summary!A236,Data!$C:$C,Summary!$B$1,Data!$I:$I,"US")</f>
        <v>30.875</v>
      </c>
    </row>
    <row r="237" spans="1:2">
      <c r="A237" s="2">
        <v>42613</v>
      </c>
      <c r="B237">
        <f>AVERAGEIFS(Data!$F:$F,Data!$B:$B,Summary!A237,Data!$C:$C,Summary!$B$1,Data!$I:$I,"US")</f>
        <v>72.59375</v>
      </c>
    </row>
    <row r="238" spans="1:2">
      <c r="A238" s="2">
        <v>42643</v>
      </c>
      <c r="B238">
        <f>AVERAGEIFS(Data!$F:$F,Data!$B:$B,Summary!A238,Data!$C:$C,Summary!$B$1,Data!$I:$I,"US")</f>
        <v>48.43749974568685</v>
      </c>
    </row>
    <row r="239" spans="1:2">
      <c r="A239" s="2">
        <v>42674</v>
      </c>
      <c r="B239">
        <f>AVERAGEIFS(Data!$F:$F,Data!$B:$B,Summary!A239,Data!$C:$C,Summary!$B$1,Data!$I:$I,"US")</f>
        <v>40.249999364217125</v>
      </c>
    </row>
    <row r="240" spans="1:2">
      <c r="A240" s="2">
        <v>42704</v>
      </c>
      <c r="B240" t="e">
        <f>AVERAGEIFS(Data!$F:$F,Data!$B:$B,Summary!A240,Data!$C:$C,Summary!$B$1,Data!$I:$I,"US")</f>
        <v>#DIV/0!</v>
      </c>
    </row>
    <row r="241" spans="1:2">
      <c r="A241" s="2">
        <v>42735</v>
      </c>
      <c r="B241">
        <f>AVERAGEIFS(Data!$F:$F,Data!$B:$B,Summary!A241,Data!$C:$C,Summary!$B$1,Data!$I:$I,"US")</f>
        <v>35.875</v>
      </c>
    </row>
    <row r="242" spans="1:2">
      <c r="A242" s="2">
        <v>42766</v>
      </c>
      <c r="B242">
        <f>AVERAGEIFS(Data!$F:$F,Data!$B:$B,Summary!A242,Data!$C:$C,Summary!$B$1,Data!$I:$I,"US")</f>
        <v>67.287499745686844</v>
      </c>
    </row>
  </sheetData>
  <mergeCells count="6">
    <mergeCell ref="R1:S1"/>
    <mergeCell ref="F1:G1"/>
    <mergeCell ref="H1:I1"/>
    <mergeCell ref="J1:K1"/>
    <mergeCell ref="N1:O1"/>
    <mergeCell ref="P1:Q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42515C415F28B448AD71F773DB3732E" ma:contentTypeVersion="" ma:contentTypeDescription="Create a new document." ma:contentTypeScope="" ma:versionID="aa0e81eb9eee5773eda5cfd7bf840c32">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root xmlns="urn:NextGen/PropertyType/DocumentMetadata"/>
</file>

<file path=customXml/item4.xml><?xml version="1.0" encoding="utf-8"?>
<root xmlns="urn:NextGen/PropertyType/LandingArea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EA6362-1177-412F-9068-E7D0318BCA26}">
  <ds:schemaRefs>
    <ds:schemaRef ds:uri="http://schemas.microsoft.com/sharepoint/v3/contenttype/forms"/>
  </ds:schemaRefs>
</ds:datastoreItem>
</file>

<file path=customXml/itemProps2.xml><?xml version="1.0" encoding="utf-8"?>
<ds:datastoreItem xmlns:ds="http://schemas.openxmlformats.org/officeDocument/2006/customXml" ds:itemID="{A87E4B04-0599-4F44-B075-3E045C67CF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CFD3250-E0E2-4818-8D6D-852E8392659F}">
  <ds:schemaRefs>
    <ds:schemaRef ds:uri="urn:NextGen/PropertyType/DocumentMetadata"/>
    <ds:schemaRef ds:uri=""/>
    <ds:schemaRef ds:uri="http://www.w3.org/2001/XMLSchema"/>
  </ds:schemaRefs>
</ds:datastoreItem>
</file>

<file path=customXml/itemProps4.xml><?xml version="1.0" encoding="utf-8"?>
<ds:datastoreItem xmlns:ds="http://schemas.openxmlformats.org/officeDocument/2006/customXml" ds:itemID="{CF7D6599-E0EC-4165-85ED-E8D346C46243}">
  <ds:schemaRefs>
    <ds:schemaRef ds:uri="urn:NextGen/PropertyType/LandingAreas"/>
    <ds:schemaRef ds:uri=""/>
    <ds:schemaRef ds:uri="http://www.w3.org/2001/XMLSchema"/>
  </ds:schemaRefs>
</ds:datastoreItem>
</file>

<file path=customXml/itemProps5.xml><?xml version="1.0" encoding="utf-8"?>
<ds:datastoreItem xmlns:ds="http://schemas.openxmlformats.org/officeDocument/2006/customXml" ds:itemID="{A84D0E93-1418-4CB5-B95F-1057FB63401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iQ ML_Model_Info</vt:lpstr>
      <vt:lpstr>Sr Unsec</vt:lpstr>
      <vt:lpstr>Sector</vt:lpstr>
      <vt:lpstr>Type</vt:lpstr>
      <vt:lpstr>Rating</vt:lpstr>
      <vt:lpstr>Model 2yr DefAmt</vt:lpstr>
      <vt:lpstr>Model 2yr FaceAmt</vt:lpstr>
      <vt:lpstr>Data</vt:lpstr>
      <vt:lpstr>Summary</vt:lpstr>
      <vt:lpstr>scenarios</vt:lpstr>
      <vt:lpstr>'iQ ML_Model_Info'!SUBTITLE</vt:lpstr>
      <vt:lpstr>'iQ ML_Model_Info'!TITLE</vt:lpstr>
    </vt:vector>
  </TitlesOfParts>
  <Company>Bank of America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High Yield Strategy</dc:title>
  <dc:subject>No Subject</dc:subject>
  <dc:creator>Michael John</dc:creator>
  <cp:keywords>a0756e9488d652a8</cp:keywords>
  <dc:description>RSCH Authoring 2017.3.3.1</dc:description>
  <cp:lastModifiedBy>Brian Fagan</cp:lastModifiedBy>
  <dcterms:created xsi:type="dcterms:W3CDTF">2016-04-04T14:01:57Z</dcterms:created>
  <dcterms:modified xsi:type="dcterms:W3CDTF">2019-12-02T22:23:22Z</dcterms:modified>
  <cp:category>Spreadsheet</cp:category>
  <dc:language>ENGLISH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rver Name">
    <vt:lpwstr>dorisdb1.corp.bankofamerica.com,15051</vt:lpwstr>
  </property>
  <property fmtid="{D5CDD505-2E9C-101B-9397-08002B2CF9AE}" pid="3" name="ProductId">
    <vt:lpwstr>0</vt:lpwstr>
  </property>
  <property fmtid="{D5CDD505-2E9C-101B-9397-08002B2CF9AE}" pid="4" name="Url">
    <vt:lpwstr/>
  </property>
  <property fmtid="{D5CDD505-2E9C-101B-9397-08002B2CF9AE}" pid="5" name="Subtitle">
    <vt:lpwstr>Recovery rates</vt:lpwstr>
  </property>
  <property fmtid="{D5CDD505-2E9C-101B-9397-08002B2CF9AE}" pid="6" name="Date">
    <vt:lpwstr>06 November 2017</vt:lpwstr>
  </property>
  <property fmtid="{D5CDD505-2E9C-101B-9397-08002B2CF9AE}" pid="7" name="ContentTypeId">
    <vt:lpwstr>0x010100242515C415F28B448AD71F773DB3732E</vt:lpwstr>
  </property>
</Properties>
</file>