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hare\BFagan\global_credit\"/>
    </mc:Choice>
  </mc:AlternateContent>
  <bookViews>
    <workbookView xWindow="0" yWindow="0" windowWidth="20490" windowHeight="7695" firstSheet="4" activeTab="7"/>
  </bookViews>
  <sheets>
    <sheet name="total_credit_%_flow_chart" sheetId="25" r:id="rId1"/>
    <sheet name="total_credit_%_flow_det_chart" sheetId="24" r:id="rId2"/>
    <sheet name="total_credit_flow_chart" sheetId="17" r:id="rId3"/>
    <sheet name="total_credit_gdp_chart" sheetId="19" r:id="rId4"/>
    <sheet name="unit_of_credit_gdp_chart" sheetId="23" r:id="rId5"/>
    <sheet name="total_credit_%_flow_data" sheetId="21" r:id="rId6"/>
    <sheet name="total_credit_gdp_data" sheetId="18" r:id="rId7"/>
    <sheet name="total_credit_stock_data" sheetId="20" r:id="rId8"/>
    <sheet name="total_credit_flow_data" sheetId="13" r:id="rId9"/>
    <sheet name="rmb_loan_flow_data" sheetId="6" r:id="rId10"/>
  </sheets>
  <definedNames>
    <definedName name="_DLX1.USE">#REF!</definedName>
    <definedName name="_DLX2.USE">#REF!</definedName>
    <definedName name="_DLX3.USE">#REF!</definedName>
    <definedName name="_xlnm.Print_Area" localSheetId="9">rmb_loan_flow_data!$A$1:$J$26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7" i="20" l="1"/>
  <c r="L240" i="6"/>
  <c r="K315" i="6"/>
  <c r="S11" i="13" l="1"/>
  <c r="S170" i="13"/>
  <c r="S169" i="13"/>
  <c r="S168" i="13"/>
  <c r="S167" i="13"/>
  <c r="S166" i="13"/>
  <c r="S165" i="13"/>
  <c r="S164" i="13"/>
  <c r="S163" i="13"/>
  <c r="S162" i="13"/>
  <c r="S161" i="13"/>
  <c r="S160" i="13"/>
  <c r="S159" i="13"/>
  <c r="S158" i="13"/>
  <c r="S157" i="13"/>
  <c r="S156" i="13"/>
  <c r="S155" i="13"/>
  <c r="S154" i="13"/>
  <c r="S153" i="13"/>
  <c r="S152" i="13"/>
  <c r="S151" i="13"/>
  <c r="S150" i="13"/>
  <c r="S149" i="13"/>
  <c r="S148" i="13"/>
  <c r="S147" i="13"/>
  <c r="S146" i="13"/>
  <c r="S145" i="13"/>
  <c r="S144" i="13"/>
  <c r="S143" i="13"/>
  <c r="S142" i="13"/>
  <c r="S141" i="13"/>
  <c r="S140" i="13"/>
  <c r="S139" i="13"/>
  <c r="S138" i="13"/>
  <c r="S137" i="13"/>
  <c r="S136" i="13"/>
  <c r="S135" i="13"/>
  <c r="S134" i="13"/>
  <c r="S133" i="13"/>
  <c r="S132" i="13"/>
  <c r="S131" i="13"/>
  <c r="S130" i="13"/>
  <c r="S129" i="13"/>
  <c r="S128" i="13"/>
  <c r="S127" i="13"/>
  <c r="S126" i="13"/>
  <c r="S125" i="13"/>
  <c r="S124" i="13"/>
  <c r="S123" i="13"/>
  <c r="S122" i="13"/>
  <c r="S121" i="13"/>
  <c r="S120" i="13"/>
  <c r="S119" i="13"/>
  <c r="S118" i="13"/>
  <c r="S117" i="13"/>
  <c r="S116" i="13"/>
  <c r="S115" i="13"/>
  <c r="S114" i="13"/>
  <c r="S113" i="13"/>
  <c r="S112" i="13"/>
  <c r="S111" i="13"/>
  <c r="S110" i="13"/>
  <c r="S109" i="13"/>
  <c r="S108" i="13"/>
  <c r="S107" i="13"/>
  <c r="S106" i="13"/>
  <c r="S105" i="13"/>
  <c r="S104" i="13"/>
  <c r="S103" i="13"/>
  <c r="S102" i="13"/>
  <c r="S101" i="13"/>
  <c r="S100" i="13"/>
  <c r="S99" i="13"/>
  <c r="S98" i="13"/>
  <c r="S97" i="13"/>
  <c r="S96" i="13"/>
  <c r="S95" i="13"/>
  <c r="S94" i="13"/>
  <c r="S93" i="13"/>
  <c r="S92" i="13"/>
  <c r="S91" i="13"/>
  <c r="S90" i="13"/>
  <c r="S89" i="13"/>
  <c r="S88" i="13"/>
  <c r="S87" i="13"/>
  <c r="S86" i="13"/>
  <c r="S85" i="13"/>
  <c r="S84" i="13"/>
  <c r="S83" i="13"/>
  <c r="S82" i="13"/>
  <c r="S81" i="13"/>
  <c r="S80" i="13"/>
  <c r="S79" i="13"/>
  <c r="S78" i="13"/>
  <c r="S77" i="13"/>
  <c r="S76" i="13"/>
  <c r="S75" i="13"/>
  <c r="S74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75" i="13"/>
  <c r="S174" i="13"/>
  <c r="S173" i="13"/>
  <c r="S172" i="13"/>
  <c r="S171" i="13"/>
  <c r="Q163" i="13"/>
  <c r="R174" i="13"/>
  <c r="R173" i="13"/>
  <c r="R172" i="13"/>
  <c r="R171" i="13"/>
  <c r="R170" i="13"/>
  <c r="R169" i="13"/>
  <c r="R168" i="13"/>
  <c r="R167" i="13"/>
  <c r="R166" i="13"/>
  <c r="R165" i="13"/>
  <c r="R164" i="13"/>
  <c r="R163" i="13"/>
  <c r="R162" i="13"/>
  <c r="R161" i="13"/>
  <c r="R160" i="13"/>
  <c r="R159" i="13"/>
  <c r="R158" i="13"/>
  <c r="R157" i="13"/>
  <c r="R156" i="13"/>
  <c r="R155" i="13"/>
  <c r="R154" i="13"/>
  <c r="R153" i="13"/>
  <c r="R152" i="13"/>
  <c r="R151" i="13"/>
  <c r="R150" i="13"/>
  <c r="R149" i="13"/>
  <c r="R148" i="13"/>
  <c r="R147" i="13"/>
  <c r="R146" i="13"/>
  <c r="R145" i="13"/>
  <c r="R144" i="13"/>
  <c r="R143" i="13"/>
  <c r="R142" i="13"/>
  <c r="R141" i="13"/>
  <c r="R140" i="13"/>
  <c r="R139" i="13"/>
  <c r="R138" i="13"/>
  <c r="R137" i="13"/>
  <c r="R136" i="13"/>
  <c r="R135" i="13"/>
  <c r="R134" i="13"/>
  <c r="R133" i="13"/>
  <c r="R132" i="13"/>
  <c r="R131" i="13"/>
  <c r="R130" i="13"/>
  <c r="R129" i="13"/>
  <c r="R128" i="13"/>
  <c r="R127" i="13"/>
  <c r="R126" i="13"/>
  <c r="R125" i="13"/>
  <c r="R124" i="13"/>
  <c r="R123" i="13"/>
  <c r="R122" i="13"/>
  <c r="R121" i="13"/>
  <c r="R120" i="13"/>
  <c r="R119" i="13"/>
  <c r="R118" i="13"/>
  <c r="R117" i="13"/>
  <c r="R116" i="13"/>
  <c r="R115" i="13"/>
  <c r="R114" i="13"/>
  <c r="R113" i="13"/>
  <c r="R112" i="13"/>
  <c r="R111" i="13"/>
  <c r="R110" i="13"/>
  <c r="R109" i="13"/>
  <c r="R108" i="13"/>
  <c r="R107" i="13"/>
  <c r="R106" i="13"/>
  <c r="R105" i="13"/>
  <c r="R104" i="13"/>
  <c r="R103" i="13"/>
  <c r="R102" i="13"/>
  <c r="R101" i="13"/>
  <c r="R100" i="13"/>
  <c r="R99" i="13"/>
  <c r="R98" i="13"/>
  <c r="R97" i="13"/>
  <c r="R96" i="13"/>
  <c r="R95" i="13"/>
  <c r="R94" i="13"/>
  <c r="R93" i="13"/>
  <c r="R92" i="13"/>
  <c r="R91" i="13"/>
  <c r="R90" i="13"/>
  <c r="R89" i="13"/>
  <c r="R88" i="13"/>
  <c r="R87" i="13"/>
  <c r="R86" i="13"/>
  <c r="R85" i="13"/>
  <c r="R84" i="13"/>
  <c r="R83" i="13"/>
  <c r="R82" i="13"/>
  <c r="R81" i="13"/>
  <c r="R80" i="13"/>
  <c r="R79" i="13"/>
  <c r="R78" i="13"/>
  <c r="R77" i="13"/>
  <c r="R76" i="13"/>
  <c r="R75" i="13"/>
  <c r="R74" i="13"/>
  <c r="R73" i="13"/>
  <c r="R72" i="13"/>
  <c r="R71" i="13"/>
  <c r="R70" i="13"/>
  <c r="R69" i="13"/>
  <c r="R68" i="13"/>
  <c r="R67" i="13"/>
  <c r="R66" i="13"/>
  <c r="R65" i="13"/>
  <c r="R64" i="13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R4" i="13"/>
  <c r="R3" i="13"/>
  <c r="R2" i="13"/>
  <c r="R175" i="13"/>
  <c r="A175" i="21" l="1"/>
  <c r="A174" i="21"/>
  <c r="A173" i="21"/>
  <c r="A172" i="21"/>
  <c r="A171" i="21"/>
  <c r="A170" i="21"/>
  <c r="A169" i="21"/>
  <c r="A168" i="21"/>
  <c r="A167" i="21"/>
  <c r="A166" i="21"/>
  <c r="A165" i="21"/>
  <c r="A164" i="21"/>
  <c r="A163" i="21"/>
  <c r="A162" i="21"/>
  <c r="A161" i="21"/>
  <c r="A160" i="21"/>
  <c r="A159" i="21"/>
  <c r="A158" i="21"/>
  <c r="A157" i="21"/>
  <c r="A156" i="21"/>
  <c r="A155" i="21"/>
  <c r="A154" i="21"/>
  <c r="A153" i="21"/>
  <c r="A152" i="21"/>
  <c r="A151" i="21"/>
  <c r="A150" i="21"/>
  <c r="A149" i="21"/>
  <c r="A148" i="21"/>
  <c r="A147" i="21"/>
  <c r="A146" i="21"/>
  <c r="A145" i="21"/>
  <c r="A144" i="21"/>
  <c r="A143" i="21"/>
  <c r="A142" i="21"/>
  <c r="A141" i="21"/>
  <c r="A140" i="21"/>
  <c r="A139" i="21"/>
  <c r="A138" i="21"/>
  <c r="A137" i="21"/>
  <c r="A136" i="21"/>
  <c r="A135" i="21"/>
  <c r="A134" i="21"/>
  <c r="A133" i="21"/>
  <c r="A132" i="21"/>
  <c r="A131" i="21"/>
  <c r="A130" i="21"/>
  <c r="A129" i="21"/>
  <c r="A128" i="21"/>
  <c r="A127" i="21"/>
  <c r="A126" i="21"/>
  <c r="A125" i="21"/>
  <c r="A124" i="21"/>
  <c r="A123" i="21"/>
  <c r="A122" i="21"/>
  <c r="A121" i="21"/>
  <c r="A120" i="21"/>
  <c r="A119" i="21"/>
  <c r="A118" i="21"/>
  <c r="A117" i="21"/>
  <c r="A116" i="21"/>
  <c r="A115" i="21"/>
  <c r="A114" i="21"/>
  <c r="A113" i="21"/>
  <c r="A112" i="21"/>
  <c r="A111" i="21"/>
  <c r="A110" i="21"/>
  <c r="A109" i="21"/>
  <c r="A108" i="21"/>
  <c r="A107" i="21"/>
  <c r="A106" i="21"/>
  <c r="A105" i="21"/>
  <c r="A104" i="21"/>
  <c r="A103" i="21"/>
  <c r="A102" i="21"/>
  <c r="A101" i="21"/>
  <c r="A100" i="21"/>
  <c r="A99" i="21"/>
  <c r="A98" i="2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A81" i="21"/>
  <c r="A80" i="21"/>
  <c r="A79" i="2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N175" i="18"/>
  <c r="M175" i="18"/>
  <c r="L175" i="18"/>
  <c r="K175" i="18"/>
  <c r="J175" i="18"/>
  <c r="I175" i="18"/>
  <c r="H175" i="18"/>
  <c r="G175" i="18"/>
  <c r="F175" i="18"/>
  <c r="E175" i="18"/>
  <c r="D175" i="18"/>
  <c r="C175" i="18"/>
  <c r="N174" i="18"/>
  <c r="M174" i="18"/>
  <c r="L174" i="18"/>
  <c r="K174" i="18"/>
  <c r="J174" i="18"/>
  <c r="I174" i="18"/>
  <c r="H174" i="18"/>
  <c r="G174" i="18"/>
  <c r="F174" i="18"/>
  <c r="E174" i="18"/>
  <c r="D174" i="18"/>
  <c r="C174" i="18"/>
  <c r="N173" i="18"/>
  <c r="M173" i="18"/>
  <c r="L173" i="18"/>
  <c r="K173" i="18"/>
  <c r="J173" i="18"/>
  <c r="I173" i="18"/>
  <c r="H173" i="18"/>
  <c r="G173" i="18"/>
  <c r="F173" i="18"/>
  <c r="E173" i="18"/>
  <c r="D173" i="18"/>
  <c r="C173" i="18"/>
  <c r="N172" i="18"/>
  <c r="M172" i="18"/>
  <c r="L172" i="18"/>
  <c r="K172" i="18"/>
  <c r="J172" i="18"/>
  <c r="I172" i="18"/>
  <c r="H172" i="18"/>
  <c r="G172" i="18"/>
  <c r="F172" i="18"/>
  <c r="E172" i="18"/>
  <c r="D172" i="18"/>
  <c r="C172" i="18"/>
  <c r="N171" i="18"/>
  <c r="M171" i="18"/>
  <c r="L171" i="18"/>
  <c r="K171" i="18"/>
  <c r="J171" i="18"/>
  <c r="I171" i="18"/>
  <c r="H171" i="18"/>
  <c r="G171" i="18"/>
  <c r="F171" i="18"/>
  <c r="E171" i="18"/>
  <c r="D171" i="18"/>
  <c r="C171" i="18"/>
  <c r="N170" i="18"/>
  <c r="M170" i="18"/>
  <c r="L170" i="18"/>
  <c r="K170" i="18"/>
  <c r="J170" i="18"/>
  <c r="I170" i="18"/>
  <c r="H170" i="18"/>
  <c r="G170" i="18"/>
  <c r="F170" i="18"/>
  <c r="E170" i="18"/>
  <c r="D170" i="18"/>
  <c r="C170" i="18"/>
  <c r="N169" i="18"/>
  <c r="M169" i="18"/>
  <c r="L169" i="18"/>
  <c r="K169" i="18"/>
  <c r="J169" i="18"/>
  <c r="I169" i="18"/>
  <c r="H169" i="18"/>
  <c r="G169" i="18"/>
  <c r="F169" i="18"/>
  <c r="E169" i="18"/>
  <c r="D169" i="18"/>
  <c r="C169" i="18"/>
  <c r="N168" i="18"/>
  <c r="M168" i="18"/>
  <c r="L168" i="18"/>
  <c r="K168" i="18"/>
  <c r="J168" i="18"/>
  <c r="I168" i="18"/>
  <c r="H168" i="18"/>
  <c r="G168" i="18"/>
  <c r="F168" i="18"/>
  <c r="E168" i="18"/>
  <c r="D168" i="18"/>
  <c r="C168" i="18"/>
  <c r="N167" i="18"/>
  <c r="M167" i="18"/>
  <c r="L167" i="18"/>
  <c r="K167" i="18"/>
  <c r="J167" i="18"/>
  <c r="I167" i="18"/>
  <c r="H167" i="18"/>
  <c r="G167" i="18"/>
  <c r="F167" i="18"/>
  <c r="E167" i="18"/>
  <c r="D167" i="18"/>
  <c r="C167" i="18"/>
  <c r="N166" i="18"/>
  <c r="M166" i="18"/>
  <c r="L166" i="18"/>
  <c r="K166" i="18"/>
  <c r="J166" i="18"/>
  <c r="I166" i="18"/>
  <c r="H166" i="18"/>
  <c r="G166" i="18"/>
  <c r="F166" i="18"/>
  <c r="E166" i="18"/>
  <c r="D166" i="18"/>
  <c r="C166" i="18"/>
  <c r="N165" i="18"/>
  <c r="M165" i="18"/>
  <c r="L165" i="18"/>
  <c r="K165" i="18"/>
  <c r="J165" i="18"/>
  <c r="I165" i="18"/>
  <c r="H165" i="18"/>
  <c r="G165" i="18"/>
  <c r="F165" i="18"/>
  <c r="E165" i="18"/>
  <c r="D165" i="18"/>
  <c r="C165" i="18"/>
  <c r="N164" i="18"/>
  <c r="M164" i="18"/>
  <c r="L164" i="18"/>
  <c r="K164" i="18"/>
  <c r="J164" i="18"/>
  <c r="I164" i="18"/>
  <c r="H164" i="18"/>
  <c r="G164" i="18"/>
  <c r="F164" i="18"/>
  <c r="E164" i="18"/>
  <c r="D164" i="18"/>
  <c r="C164" i="18"/>
  <c r="N163" i="18"/>
  <c r="M163" i="18"/>
  <c r="L163" i="18"/>
  <c r="K163" i="18"/>
  <c r="J163" i="18"/>
  <c r="I163" i="18"/>
  <c r="H163" i="18"/>
  <c r="G163" i="18"/>
  <c r="F163" i="18"/>
  <c r="E163" i="18"/>
  <c r="D163" i="18"/>
  <c r="C163" i="18"/>
  <c r="N162" i="18"/>
  <c r="M162" i="18"/>
  <c r="L162" i="18"/>
  <c r="K162" i="18"/>
  <c r="J162" i="18"/>
  <c r="I162" i="18"/>
  <c r="H162" i="18"/>
  <c r="G162" i="18"/>
  <c r="F162" i="18"/>
  <c r="E162" i="18"/>
  <c r="D162" i="18"/>
  <c r="C162" i="18"/>
  <c r="N161" i="18"/>
  <c r="M161" i="18"/>
  <c r="L161" i="18"/>
  <c r="K161" i="18"/>
  <c r="J161" i="18"/>
  <c r="I161" i="18"/>
  <c r="H161" i="18"/>
  <c r="G161" i="18"/>
  <c r="F161" i="18"/>
  <c r="E161" i="18"/>
  <c r="D161" i="18"/>
  <c r="C161" i="18"/>
  <c r="N160" i="18"/>
  <c r="M160" i="18"/>
  <c r="L160" i="18"/>
  <c r="K160" i="18"/>
  <c r="J160" i="18"/>
  <c r="I160" i="18"/>
  <c r="H160" i="18"/>
  <c r="G160" i="18"/>
  <c r="F160" i="18"/>
  <c r="E160" i="18"/>
  <c r="D160" i="18"/>
  <c r="C160" i="18"/>
  <c r="N159" i="18"/>
  <c r="M159" i="18"/>
  <c r="L159" i="18"/>
  <c r="K159" i="18"/>
  <c r="J159" i="18"/>
  <c r="I159" i="18"/>
  <c r="H159" i="18"/>
  <c r="G159" i="18"/>
  <c r="F159" i="18"/>
  <c r="E159" i="18"/>
  <c r="D159" i="18"/>
  <c r="C159" i="18"/>
  <c r="N158" i="18"/>
  <c r="M158" i="18"/>
  <c r="L158" i="18"/>
  <c r="K158" i="18"/>
  <c r="J158" i="18"/>
  <c r="I158" i="18"/>
  <c r="H158" i="18"/>
  <c r="G158" i="18"/>
  <c r="F158" i="18"/>
  <c r="E158" i="18"/>
  <c r="D158" i="18"/>
  <c r="C158" i="18"/>
  <c r="N157" i="18"/>
  <c r="M157" i="18"/>
  <c r="L157" i="18"/>
  <c r="K157" i="18"/>
  <c r="J157" i="18"/>
  <c r="I157" i="18"/>
  <c r="H157" i="18"/>
  <c r="G157" i="18"/>
  <c r="F157" i="18"/>
  <c r="E157" i="18"/>
  <c r="D157" i="18"/>
  <c r="C157" i="18"/>
  <c r="N156" i="18"/>
  <c r="M156" i="18"/>
  <c r="L156" i="18"/>
  <c r="K156" i="18"/>
  <c r="J156" i="18"/>
  <c r="I156" i="18"/>
  <c r="H156" i="18"/>
  <c r="G156" i="18"/>
  <c r="F156" i="18"/>
  <c r="E156" i="18"/>
  <c r="D156" i="18"/>
  <c r="C156" i="18"/>
  <c r="N155" i="18"/>
  <c r="M155" i="18"/>
  <c r="L155" i="18"/>
  <c r="K155" i="18"/>
  <c r="J155" i="18"/>
  <c r="I155" i="18"/>
  <c r="H155" i="18"/>
  <c r="G155" i="18"/>
  <c r="F155" i="18"/>
  <c r="E155" i="18"/>
  <c r="D155" i="18"/>
  <c r="C155" i="18"/>
  <c r="N154" i="18"/>
  <c r="M154" i="18"/>
  <c r="L154" i="18"/>
  <c r="K154" i="18"/>
  <c r="J154" i="18"/>
  <c r="I154" i="18"/>
  <c r="H154" i="18"/>
  <c r="G154" i="18"/>
  <c r="F154" i="18"/>
  <c r="E154" i="18"/>
  <c r="D154" i="18"/>
  <c r="C154" i="18"/>
  <c r="N153" i="18"/>
  <c r="M153" i="18"/>
  <c r="L153" i="18"/>
  <c r="K153" i="18"/>
  <c r="J153" i="18"/>
  <c r="I153" i="18"/>
  <c r="H153" i="18"/>
  <c r="G153" i="18"/>
  <c r="F153" i="18"/>
  <c r="E153" i="18"/>
  <c r="D153" i="18"/>
  <c r="C153" i="18"/>
  <c r="N152" i="18"/>
  <c r="M152" i="18"/>
  <c r="L152" i="18"/>
  <c r="K152" i="18"/>
  <c r="J152" i="18"/>
  <c r="I152" i="18"/>
  <c r="H152" i="18"/>
  <c r="G152" i="18"/>
  <c r="F152" i="18"/>
  <c r="E152" i="18"/>
  <c r="D152" i="18"/>
  <c r="C152" i="18"/>
  <c r="N151" i="18"/>
  <c r="M151" i="18"/>
  <c r="L151" i="18"/>
  <c r="K151" i="18"/>
  <c r="J151" i="18"/>
  <c r="I151" i="18"/>
  <c r="H151" i="18"/>
  <c r="G151" i="18"/>
  <c r="F151" i="18"/>
  <c r="E151" i="18"/>
  <c r="D151" i="18"/>
  <c r="C151" i="18"/>
  <c r="N150" i="18"/>
  <c r="M150" i="18"/>
  <c r="L150" i="18"/>
  <c r="K150" i="18"/>
  <c r="J150" i="18"/>
  <c r="I150" i="18"/>
  <c r="H150" i="18"/>
  <c r="G150" i="18"/>
  <c r="F150" i="18"/>
  <c r="E150" i="18"/>
  <c r="D150" i="18"/>
  <c r="C150" i="18"/>
  <c r="N149" i="18"/>
  <c r="M149" i="18"/>
  <c r="L149" i="18"/>
  <c r="K149" i="18"/>
  <c r="J149" i="18"/>
  <c r="I149" i="18"/>
  <c r="H149" i="18"/>
  <c r="G149" i="18"/>
  <c r="F149" i="18"/>
  <c r="E149" i="18"/>
  <c r="D149" i="18"/>
  <c r="C149" i="18"/>
  <c r="N148" i="18"/>
  <c r="M148" i="18"/>
  <c r="L148" i="18"/>
  <c r="K148" i="18"/>
  <c r="J148" i="18"/>
  <c r="I148" i="18"/>
  <c r="H148" i="18"/>
  <c r="G148" i="18"/>
  <c r="F148" i="18"/>
  <c r="E148" i="18"/>
  <c r="D148" i="18"/>
  <c r="C148" i="18"/>
  <c r="N147" i="18"/>
  <c r="M147" i="18"/>
  <c r="L147" i="18"/>
  <c r="K147" i="18"/>
  <c r="J147" i="18"/>
  <c r="I147" i="18"/>
  <c r="H147" i="18"/>
  <c r="G147" i="18"/>
  <c r="F147" i="18"/>
  <c r="E147" i="18"/>
  <c r="D147" i="18"/>
  <c r="C147" i="18"/>
  <c r="N146" i="18"/>
  <c r="M146" i="18"/>
  <c r="L146" i="18"/>
  <c r="K146" i="18"/>
  <c r="J146" i="18"/>
  <c r="I146" i="18"/>
  <c r="H146" i="18"/>
  <c r="G146" i="18"/>
  <c r="F146" i="18"/>
  <c r="E146" i="18"/>
  <c r="D146" i="18"/>
  <c r="C146" i="18"/>
  <c r="N145" i="18"/>
  <c r="M145" i="18"/>
  <c r="L145" i="18"/>
  <c r="K145" i="18"/>
  <c r="J145" i="18"/>
  <c r="I145" i="18"/>
  <c r="H145" i="18"/>
  <c r="G145" i="18"/>
  <c r="F145" i="18"/>
  <c r="E145" i="18"/>
  <c r="D145" i="18"/>
  <c r="C145" i="18"/>
  <c r="N144" i="18"/>
  <c r="M144" i="18"/>
  <c r="L144" i="18"/>
  <c r="K144" i="18"/>
  <c r="J144" i="18"/>
  <c r="I144" i="18"/>
  <c r="H144" i="18"/>
  <c r="G144" i="18"/>
  <c r="F144" i="18"/>
  <c r="E144" i="18"/>
  <c r="D144" i="18"/>
  <c r="C144" i="18"/>
  <c r="N143" i="18"/>
  <c r="M143" i="18"/>
  <c r="L143" i="18"/>
  <c r="K143" i="18"/>
  <c r="J143" i="18"/>
  <c r="I143" i="18"/>
  <c r="H143" i="18"/>
  <c r="G143" i="18"/>
  <c r="F143" i="18"/>
  <c r="E143" i="18"/>
  <c r="D143" i="18"/>
  <c r="C143" i="18"/>
  <c r="N142" i="18"/>
  <c r="M142" i="18"/>
  <c r="L142" i="18"/>
  <c r="K142" i="18"/>
  <c r="J142" i="18"/>
  <c r="I142" i="18"/>
  <c r="H142" i="18"/>
  <c r="G142" i="18"/>
  <c r="F142" i="18"/>
  <c r="E142" i="18"/>
  <c r="D142" i="18"/>
  <c r="C142" i="18"/>
  <c r="N141" i="18"/>
  <c r="M141" i="18"/>
  <c r="L141" i="18"/>
  <c r="K141" i="18"/>
  <c r="J141" i="18"/>
  <c r="I141" i="18"/>
  <c r="H141" i="18"/>
  <c r="G141" i="18"/>
  <c r="F141" i="18"/>
  <c r="E141" i="18"/>
  <c r="D141" i="18"/>
  <c r="C141" i="18"/>
  <c r="N140" i="18"/>
  <c r="M140" i="18"/>
  <c r="L140" i="18"/>
  <c r="K140" i="18"/>
  <c r="J140" i="18"/>
  <c r="I140" i="18"/>
  <c r="H140" i="18"/>
  <c r="G140" i="18"/>
  <c r="F140" i="18"/>
  <c r="E140" i="18"/>
  <c r="D140" i="18"/>
  <c r="C140" i="18"/>
  <c r="N139" i="18"/>
  <c r="M139" i="18"/>
  <c r="L139" i="18"/>
  <c r="K139" i="18"/>
  <c r="J139" i="18"/>
  <c r="I139" i="18"/>
  <c r="H139" i="18"/>
  <c r="G139" i="18"/>
  <c r="F139" i="18"/>
  <c r="E139" i="18"/>
  <c r="D139" i="18"/>
  <c r="C139" i="18"/>
  <c r="N138" i="18"/>
  <c r="M138" i="18"/>
  <c r="L138" i="18"/>
  <c r="K138" i="18"/>
  <c r="J138" i="18"/>
  <c r="I138" i="18"/>
  <c r="H138" i="18"/>
  <c r="G138" i="18"/>
  <c r="F138" i="18"/>
  <c r="E138" i="18"/>
  <c r="D138" i="18"/>
  <c r="C138" i="18"/>
  <c r="N137" i="18"/>
  <c r="M137" i="18"/>
  <c r="L137" i="18"/>
  <c r="K137" i="18"/>
  <c r="J137" i="18"/>
  <c r="I137" i="18"/>
  <c r="H137" i="18"/>
  <c r="G137" i="18"/>
  <c r="F137" i="18"/>
  <c r="E137" i="18"/>
  <c r="D137" i="18"/>
  <c r="C137" i="18"/>
  <c r="N136" i="18"/>
  <c r="M136" i="18"/>
  <c r="L136" i="18"/>
  <c r="K136" i="18"/>
  <c r="J136" i="18"/>
  <c r="I136" i="18"/>
  <c r="H136" i="18"/>
  <c r="G136" i="18"/>
  <c r="F136" i="18"/>
  <c r="E136" i="18"/>
  <c r="D136" i="18"/>
  <c r="C136" i="18"/>
  <c r="N135" i="18"/>
  <c r="M135" i="18"/>
  <c r="L135" i="18"/>
  <c r="K135" i="18"/>
  <c r="J135" i="18"/>
  <c r="I135" i="18"/>
  <c r="H135" i="18"/>
  <c r="G135" i="18"/>
  <c r="F135" i="18"/>
  <c r="E135" i="18"/>
  <c r="D135" i="18"/>
  <c r="C135" i="18"/>
  <c r="N134" i="18"/>
  <c r="M134" i="18"/>
  <c r="L134" i="18"/>
  <c r="K134" i="18"/>
  <c r="J134" i="18"/>
  <c r="I134" i="18"/>
  <c r="H134" i="18"/>
  <c r="G134" i="18"/>
  <c r="F134" i="18"/>
  <c r="E134" i="18"/>
  <c r="D134" i="18"/>
  <c r="C134" i="18"/>
  <c r="N133" i="18"/>
  <c r="M133" i="18"/>
  <c r="L133" i="18"/>
  <c r="K133" i="18"/>
  <c r="J133" i="18"/>
  <c r="I133" i="18"/>
  <c r="H133" i="18"/>
  <c r="G133" i="18"/>
  <c r="F133" i="18"/>
  <c r="E133" i="18"/>
  <c r="D133" i="18"/>
  <c r="C133" i="18"/>
  <c r="N132" i="18"/>
  <c r="M132" i="18"/>
  <c r="L132" i="18"/>
  <c r="K132" i="18"/>
  <c r="J132" i="18"/>
  <c r="I132" i="18"/>
  <c r="H132" i="18"/>
  <c r="G132" i="18"/>
  <c r="F132" i="18"/>
  <c r="E132" i="18"/>
  <c r="D132" i="18"/>
  <c r="C132" i="18"/>
  <c r="N131" i="18"/>
  <c r="M131" i="18"/>
  <c r="L131" i="18"/>
  <c r="K131" i="18"/>
  <c r="J131" i="18"/>
  <c r="I131" i="18"/>
  <c r="H131" i="18"/>
  <c r="G131" i="18"/>
  <c r="F131" i="18"/>
  <c r="E131" i="18"/>
  <c r="D131" i="18"/>
  <c r="C131" i="18"/>
  <c r="N130" i="18"/>
  <c r="M130" i="18"/>
  <c r="L130" i="18"/>
  <c r="K130" i="18"/>
  <c r="J130" i="18"/>
  <c r="I130" i="18"/>
  <c r="H130" i="18"/>
  <c r="G130" i="18"/>
  <c r="F130" i="18"/>
  <c r="E130" i="18"/>
  <c r="D130" i="18"/>
  <c r="C130" i="18"/>
  <c r="N129" i="18"/>
  <c r="M129" i="18"/>
  <c r="L129" i="18"/>
  <c r="K129" i="18"/>
  <c r="J129" i="18"/>
  <c r="I129" i="18"/>
  <c r="H129" i="18"/>
  <c r="G129" i="18"/>
  <c r="F129" i="18"/>
  <c r="E129" i="18"/>
  <c r="D129" i="18"/>
  <c r="C129" i="18"/>
  <c r="N128" i="18"/>
  <c r="M128" i="18"/>
  <c r="L128" i="18"/>
  <c r="K128" i="18"/>
  <c r="J128" i="18"/>
  <c r="I128" i="18"/>
  <c r="H128" i="18"/>
  <c r="G128" i="18"/>
  <c r="F128" i="18"/>
  <c r="E128" i="18"/>
  <c r="D128" i="18"/>
  <c r="C128" i="18"/>
  <c r="N127" i="18"/>
  <c r="M127" i="18"/>
  <c r="L127" i="18"/>
  <c r="K127" i="18"/>
  <c r="J127" i="18"/>
  <c r="I127" i="18"/>
  <c r="H127" i="18"/>
  <c r="G127" i="18"/>
  <c r="F127" i="18"/>
  <c r="E127" i="18"/>
  <c r="D127" i="18"/>
  <c r="C127" i="18"/>
  <c r="N126" i="18"/>
  <c r="M126" i="18"/>
  <c r="L126" i="18"/>
  <c r="K126" i="18"/>
  <c r="J126" i="18"/>
  <c r="I126" i="18"/>
  <c r="H126" i="18"/>
  <c r="G126" i="18"/>
  <c r="F126" i="18"/>
  <c r="E126" i="18"/>
  <c r="D126" i="18"/>
  <c r="C126" i="18"/>
  <c r="N125" i="18"/>
  <c r="M125" i="18"/>
  <c r="L125" i="18"/>
  <c r="K125" i="18"/>
  <c r="J125" i="18"/>
  <c r="I125" i="18"/>
  <c r="H125" i="18"/>
  <c r="G125" i="18"/>
  <c r="F125" i="18"/>
  <c r="E125" i="18"/>
  <c r="D125" i="18"/>
  <c r="C125" i="18"/>
  <c r="N124" i="18"/>
  <c r="M124" i="18"/>
  <c r="L124" i="18"/>
  <c r="K124" i="18"/>
  <c r="J124" i="18"/>
  <c r="I124" i="18"/>
  <c r="H124" i="18"/>
  <c r="G124" i="18"/>
  <c r="F124" i="18"/>
  <c r="E124" i="18"/>
  <c r="D124" i="18"/>
  <c r="C124" i="18"/>
  <c r="N123" i="18"/>
  <c r="M123" i="18"/>
  <c r="L123" i="18"/>
  <c r="K123" i="18"/>
  <c r="J123" i="18"/>
  <c r="I123" i="18"/>
  <c r="H123" i="18"/>
  <c r="G123" i="18"/>
  <c r="F123" i="18"/>
  <c r="E123" i="18"/>
  <c r="D123" i="18"/>
  <c r="C123" i="18"/>
  <c r="N122" i="18"/>
  <c r="M122" i="18"/>
  <c r="L122" i="18"/>
  <c r="K122" i="18"/>
  <c r="J122" i="18"/>
  <c r="I122" i="18"/>
  <c r="H122" i="18"/>
  <c r="G122" i="18"/>
  <c r="F122" i="18"/>
  <c r="E122" i="18"/>
  <c r="D122" i="18"/>
  <c r="C122" i="18"/>
  <c r="N121" i="18"/>
  <c r="M121" i="18"/>
  <c r="L121" i="18"/>
  <c r="K121" i="18"/>
  <c r="J121" i="18"/>
  <c r="I121" i="18"/>
  <c r="H121" i="18"/>
  <c r="G121" i="18"/>
  <c r="F121" i="18"/>
  <c r="E121" i="18"/>
  <c r="D121" i="18"/>
  <c r="C121" i="18"/>
  <c r="N120" i="18"/>
  <c r="M120" i="18"/>
  <c r="L120" i="18"/>
  <c r="K120" i="18"/>
  <c r="J120" i="18"/>
  <c r="I120" i="18"/>
  <c r="H120" i="18"/>
  <c r="G120" i="18"/>
  <c r="F120" i="18"/>
  <c r="E120" i="18"/>
  <c r="D120" i="18"/>
  <c r="C120" i="18"/>
  <c r="N119" i="18"/>
  <c r="M119" i="18"/>
  <c r="L119" i="18"/>
  <c r="K119" i="18"/>
  <c r="J119" i="18"/>
  <c r="I119" i="18"/>
  <c r="H119" i="18"/>
  <c r="G119" i="18"/>
  <c r="F119" i="18"/>
  <c r="E119" i="18"/>
  <c r="D119" i="18"/>
  <c r="C119" i="18"/>
  <c r="N118" i="18"/>
  <c r="M118" i="18"/>
  <c r="L118" i="18"/>
  <c r="K118" i="18"/>
  <c r="J118" i="18"/>
  <c r="I118" i="18"/>
  <c r="H118" i="18"/>
  <c r="G118" i="18"/>
  <c r="F118" i="18"/>
  <c r="E118" i="18"/>
  <c r="D118" i="18"/>
  <c r="C118" i="18"/>
  <c r="N117" i="18"/>
  <c r="M117" i="18"/>
  <c r="L117" i="18"/>
  <c r="K117" i="18"/>
  <c r="J117" i="18"/>
  <c r="I117" i="18"/>
  <c r="H117" i="18"/>
  <c r="G117" i="18"/>
  <c r="F117" i="18"/>
  <c r="E117" i="18"/>
  <c r="D117" i="18"/>
  <c r="C117" i="18"/>
  <c r="N116" i="18"/>
  <c r="M116" i="18"/>
  <c r="L116" i="18"/>
  <c r="K116" i="18"/>
  <c r="J116" i="18"/>
  <c r="I116" i="18"/>
  <c r="H116" i="18"/>
  <c r="G116" i="18"/>
  <c r="F116" i="18"/>
  <c r="E116" i="18"/>
  <c r="D116" i="18"/>
  <c r="C116" i="18"/>
  <c r="N115" i="18"/>
  <c r="M115" i="18"/>
  <c r="L115" i="18"/>
  <c r="K115" i="18"/>
  <c r="J115" i="18"/>
  <c r="I115" i="18"/>
  <c r="H115" i="18"/>
  <c r="G115" i="18"/>
  <c r="F115" i="18"/>
  <c r="E115" i="18"/>
  <c r="D115" i="18"/>
  <c r="C115" i="18"/>
  <c r="N114" i="18"/>
  <c r="M114" i="18"/>
  <c r="L114" i="18"/>
  <c r="K114" i="18"/>
  <c r="J114" i="18"/>
  <c r="I114" i="18"/>
  <c r="H114" i="18"/>
  <c r="G114" i="18"/>
  <c r="F114" i="18"/>
  <c r="E114" i="18"/>
  <c r="D114" i="18"/>
  <c r="C114" i="18"/>
  <c r="N113" i="18"/>
  <c r="M113" i="18"/>
  <c r="L113" i="18"/>
  <c r="K113" i="18"/>
  <c r="J113" i="18"/>
  <c r="I113" i="18"/>
  <c r="H113" i="18"/>
  <c r="G113" i="18"/>
  <c r="F113" i="18"/>
  <c r="E113" i="18"/>
  <c r="D113" i="18"/>
  <c r="C113" i="18"/>
  <c r="N112" i="18"/>
  <c r="M112" i="18"/>
  <c r="L112" i="18"/>
  <c r="K112" i="18"/>
  <c r="J112" i="18"/>
  <c r="I112" i="18"/>
  <c r="H112" i="18"/>
  <c r="G112" i="18"/>
  <c r="F112" i="18"/>
  <c r="E112" i="18"/>
  <c r="D112" i="18"/>
  <c r="C112" i="18"/>
  <c r="N111" i="18"/>
  <c r="M111" i="18"/>
  <c r="L111" i="18"/>
  <c r="K111" i="18"/>
  <c r="J111" i="18"/>
  <c r="I111" i="18"/>
  <c r="H111" i="18"/>
  <c r="G111" i="18"/>
  <c r="F111" i="18"/>
  <c r="E111" i="18"/>
  <c r="D111" i="18"/>
  <c r="C111" i="18"/>
  <c r="N110" i="18"/>
  <c r="M110" i="18"/>
  <c r="L110" i="18"/>
  <c r="K110" i="18"/>
  <c r="J110" i="18"/>
  <c r="I110" i="18"/>
  <c r="H110" i="18"/>
  <c r="G110" i="18"/>
  <c r="F110" i="18"/>
  <c r="E110" i="18"/>
  <c r="D110" i="18"/>
  <c r="C110" i="18"/>
  <c r="N109" i="18"/>
  <c r="M109" i="18"/>
  <c r="L109" i="18"/>
  <c r="K109" i="18"/>
  <c r="J109" i="18"/>
  <c r="I109" i="18"/>
  <c r="H109" i="18"/>
  <c r="G109" i="18"/>
  <c r="F109" i="18"/>
  <c r="E109" i="18"/>
  <c r="D109" i="18"/>
  <c r="C109" i="18"/>
  <c r="N108" i="18"/>
  <c r="M108" i="18"/>
  <c r="L108" i="18"/>
  <c r="K108" i="18"/>
  <c r="J108" i="18"/>
  <c r="I108" i="18"/>
  <c r="H108" i="18"/>
  <c r="G108" i="18"/>
  <c r="F108" i="18"/>
  <c r="E108" i="18"/>
  <c r="D108" i="18"/>
  <c r="C108" i="18"/>
  <c r="N107" i="18"/>
  <c r="M107" i="18"/>
  <c r="L107" i="18"/>
  <c r="K107" i="18"/>
  <c r="J107" i="18"/>
  <c r="I107" i="18"/>
  <c r="H107" i="18"/>
  <c r="G107" i="18"/>
  <c r="F107" i="18"/>
  <c r="E107" i="18"/>
  <c r="D107" i="18"/>
  <c r="C107" i="18"/>
  <c r="N106" i="18"/>
  <c r="M106" i="18"/>
  <c r="L106" i="18"/>
  <c r="K106" i="18"/>
  <c r="J106" i="18"/>
  <c r="I106" i="18"/>
  <c r="H106" i="18"/>
  <c r="G106" i="18"/>
  <c r="F106" i="18"/>
  <c r="E106" i="18"/>
  <c r="D106" i="18"/>
  <c r="C106" i="18"/>
  <c r="N105" i="18"/>
  <c r="M105" i="18"/>
  <c r="L105" i="18"/>
  <c r="K105" i="18"/>
  <c r="J105" i="18"/>
  <c r="I105" i="18"/>
  <c r="H105" i="18"/>
  <c r="G105" i="18"/>
  <c r="F105" i="18"/>
  <c r="E105" i="18"/>
  <c r="D105" i="18"/>
  <c r="C105" i="18"/>
  <c r="N104" i="18"/>
  <c r="M104" i="18"/>
  <c r="L104" i="18"/>
  <c r="K104" i="18"/>
  <c r="J104" i="18"/>
  <c r="I104" i="18"/>
  <c r="H104" i="18"/>
  <c r="G104" i="18"/>
  <c r="F104" i="18"/>
  <c r="E104" i="18"/>
  <c r="D104" i="18"/>
  <c r="C104" i="18"/>
  <c r="N103" i="18"/>
  <c r="M103" i="18"/>
  <c r="L103" i="18"/>
  <c r="K103" i="18"/>
  <c r="J103" i="18"/>
  <c r="I103" i="18"/>
  <c r="H103" i="18"/>
  <c r="G103" i="18"/>
  <c r="F103" i="18"/>
  <c r="E103" i="18"/>
  <c r="D103" i="18"/>
  <c r="C103" i="18"/>
  <c r="N102" i="18"/>
  <c r="M102" i="18"/>
  <c r="L102" i="18"/>
  <c r="K102" i="18"/>
  <c r="J102" i="18"/>
  <c r="I102" i="18"/>
  <c r="H102" i="18"/>
  <c r="G102" i="18"/>
  <c r="F102" i="18"/>
  <c r="E102" i="18"/>
  <c r="D102" i="18"/>
  <c r="C102" i="18"/>
  <c r="N101" i="18"/>
  <c r="M101" i="18"/>
  <c r="L101" i="18"/>
  <c r="K101" i="18"/>
  <c r="J101" i="18"/>
  <c r="I101" i="18"/>
  <c r="H101" i="18"/>
  <c r="G101" i="18"/>
  <c r="F101" i="18"/>
  <c r="E101" i="18"/>
  <c r="D101" i="18"/>
  <c r="C101" i="18"/>
  <c r="N100" i="18"/>
  <c r="M100" i="18"/>
  <c r="L100" i="18"/>
  <c r="K100" i="18"/>
  <c r="J100" i="18"/>
  <c r="I100" i="18"/>
  <c r="H100" i="18"/>
  <c r="G100" i="18"/>
  <c r="F100" i="18"/>
  <c r="E100" i="18"/>
  <c r="D100" i="18"/>
  <c r="C100" i="18"/>
  <c r="N99" i="18"/>
  <c r="M99" i="18"/>
  <c r="L99" i="18"/>
  <c r="K99" i="18"/>
  <c r="J99" i="18"/>
  <c r="I99" i="18"/>
  <c r="H99" i="18"/>
  <c r="G99" i="18"/>
  <c r="F99" i="18"/>
  <c r="E99" i="18"/>
  <c r="D99" i="18"/>
  <c r="C99" i="18"/>
  <c r="N98" i="18"/>
  <c r="M98" i="18"/>
  <c r="L98" i="18"/>
  <c r="K98" i="18"/>
  <c r="J98" i="18"/>
  <c r="I98" i="18"/>
  <c r="H98" i="18"/>
  <c r="G98" i="18"/>
  <c r="F98" i="18"/>
  <c r="E98" i="18"/>
  <c r="D98" i="18"/>
  <c r="C98" i="18"/>
  <c r="N97" i="18"/>
  <c r="M97" i="18"/>
  <c r="L97" i="18"/>
  <c r="K97" i="18"/>
  <c r="J97" i="18"/>
  <c r="I97" i="18"/>
  <c r="H97" i="18"/>
  <c r="G97" i="18"/>
  <c r="F97" i="18"/>
  <c r="E97" i="18"/>
  <c r="D97" i="18"/>
  <c r="C97" i="18"/>
  <c r="N96" i="18"/>
  <c r="M96" i="18"/>
  <c r="L96" i="18"/>
  <c r="K96" i="18"/>
  <c r="J96" i="18"/>
  <c r="I96" i="18"/>
  <c r="H96" i="18"/>
  <c r="G96" i="18"/>
  <c r="F96" i="18"/>
  <c r="E96" i="18"/>
  <c r="D96" i="18"/>
  <c r="C96" i="18"/>
  <c r="N95" i="18"/>
  <c r="M95" i="18"/>
  <c r="L95" i="18"/>
  <c r="K95" i="18"/>
  <c r="J95" i="18"/>
  <c r="I95" i="18"/>
  <c r="H95" i="18"/>
  <c r="G95" i="18"/>
  <c r="F95" i="18"/>
  <c r="E95" i="18"/>
  <c r="D95" i="18"/>
  <c r="C95" i="18"/>
  <c r="N94" i="18"/>
  <c r="M94" i="18"/>
  <c r="L94" i="18"/>
  <c r="K94" i="18"/>
  <c r="J94" i="18"/>
  <c r="I94" i="18"/>
  <c r="H94" i="18"/>
  <c r="G94" i="18"/>
  <c r="F94" i="18"/>
  <c r="E94" i="18"/>
  <c r="D94" i="18"/>
  <c r="C94" i="18"/>
  <c r="N93" i="18"/>
  <c r="M93" i="18"/>
  <c r="L93" i="18"/>
  <c r="K93" i="18"/>
  <c r="J93" i="18"/>
  <c r="I93" i="18"/>
  <c r="H93" i="18"/>
  <c r="G93" i="18"/>
  <c r="F93" i="18"/>
  <c r="E93" i="18"/>
  <c r="D93" i="18"/>
  <c r="C93" i="18"/>
  <c r="N92" i="18"/>
  <c r="M92" i="18"/>
  <c r="L92" i="18"/>
  <c r="K92" i="18"/>
  <c r="J92" i="18"/>
  <c r="I92" i="18"/>
  <c r="H92" i="18"/>
  <c r="G92" i="18"/>
  <c r="F92" i="18"/>
  <c r="E92" i="18"/>
  <c r="D92" i="18"/>
  <c r="C92" i="18"/>
  <c r="N91" i="18"/>
  <c r="M91" i="18"/>
  <c r="L91" i="18"/>
  <c r="K91" i="18"/>
  <c r="J91" i="18"/>
  <c r="I91" i="18"/>
  <c r="H91" i="18"/>
  <c r="G91" i="18"/>
  <c r="F91" i="18"/>
  <c r="E91" i="18"/>
  <c r="D91" i="18"/>
  <c r="C91" i="18"/>
  <c r="N90" i="18"/>
  <c r="M90" i="18"/>
  <c r="L90" i="18"/>
  <c r="K90" i="18"/>
  <c r="J90" i="18"/>
  <c r="I90" i="18"/>
  <c r="H90" i="18"/>
  <c r="G90" i="18"/>
  <c r="F90" i="18"/>
  <c r="E90" i="18"/>
  <c r="D90" i="18"/>
  <c r="C90" i="18"/>
  <c r="N89" i="18"/>
  <c r="M89" i="18"/>
  <c r="L89" i="18"/>
  <c r="K89" i="18"/>
  <c r="J89" i="18"/>
  <c r="I89" i="18"/>
  <c r="H89" i="18"/>
  <c r="G89" i="18"/>
  <c r="F89" i="18"/>
  <c r="E89" i="18"/>
  <c r="D89" i="18"/>
  <c r="C89" i="18"/>
  <c r="N88" i="18"/>
  <c r="M88" i="18"/>
  <c r="L88" i="18"/>
  <c r="K88" i="18"/>
  <c r="J88" i="18"/>
  <c r="I88" i="18"/>
  <c r="H88" i="18"/>
  <c r="G88" i="18"/>
  <c r="F88" i="18"/>
  <c r="E88" i="18"/>
  <c r="D88" i="18"/>
  <c r="C88" i="18"/>
  <c r="N87" i="18"/>
  <c r="M87" i="18"/>
  <c r="L87" i="18"/>
  <c r="K87" i="18"/>
  <c r="J87" i="18"/>
  <c r="I87" i="18"/>
  <c r="H87" i="18"/>
  <c r="G87" i="18"/>
  <c r="F87" i="18"/>
  <c r="E87" i="18"/>
  <c r="D87" i="18"/>
  <c r="C87" i="18"/>
  <c r="N86" i="18"/>
  <c r="M86" i="18"/>
  <c r="L86" i="18"/>
  <c r="K86" i="18"/>
  <c r="J86" i="18"/>
  <c r="I86" i="18"/>
  <c r="H86" i="18"/>
  <c r="G86" i="18"/>
  <c r="F86" i="18"/>
  <c r="E86" i="18"/>
  <c r="D86" i="18"/>
  <c r="C86" i="18"/>
  <c r="N85" i="18"/>
  <c r="M85" i="18"/>
  <c r="L85" i="18"/>
  <c r="K85" i="18"/>
  <c r="J85" i="18"/>
  <c r="I85" i="18"/>
  <c r="H85" i="18"/>
  <c r="G85" i="18"/>
  <c r="F85" i="18"/>
  <c r="E85" i="18"/>
  <c r="D85" i="18"/>
  <c r="C85" i="18"/>
  <c r="N84" i="18"/>
  <c r="M84" i="18"/>
  <c r="L84" i="18"/>
  <c r="K84" i="18"/>
  <c r="J84" i="18"/>
  <c r="I84" i="18"/>
  <c r="H84" i="18"/>
  <c r="G84" i="18"/>
  <c r="F84" i="18"/>
  <c r="E84" i="18"/>
  <c r="D84" i="18"/>
  <c r="C84" i="18"/>
  <c r="N83" i="18"/>
  <c r="M83" i="18"/>
  <c r="L83" i="18"/>
  <c r="K83" i="18"/>
  <c r="J83" i="18"/>
  <c r="I83" i="18"/>
  <c r="H83" i="18"/>
  <c r="G83" i="18"/>
  <c r="F83" i="18"/>
  <c r="E83" i="18"/>
  <c r="D83" i="18"/>
  <c r="C83" i="18"/>
  <c r="N82" i="18"/>
  <c r="M82" i="18"/>
  <c r="L82" i="18"/>
  <c r="K82" i="18"/>
  <c r="J82" i="18"/>
  <c r="I82" i="18"/>
  <c r="H82" i="18"/>
  <c r="G82" i="18"/>
  <c r="F82" i="18"/>
  <c r="E82" i="18"/>
  <c r="D82" i="18"/>
  <c r="C82" i="18"/>
  <c r="N81" i="18"/>
  <c r="M81" i="18"/>
  <c r="L81" i="18"/>
  <c r="K81" i="18"/>
  <c r="J81" i="18"/>
  <c r="I81" i="18"/>
  <c r="H81" i="18"/>
  <c r="G81" i="18"/>
  <c r="F81" i="18"/>
  <c r="E81" i="18"/>
  <c r="D81" i="18"/>
  <c r="C81" i="18"/>
  <c r="N80" i="18"/>
  <c r="M80" i="18"/>
  <c r="L80" i="18"/>
  <c r="K80" i="18"/>
  <c r="J80" i="18"/>
  <c r="I80" i="18"/>
  <c r="H80" i="18"/>
  <c r="G80" i="18"/>
  <c r="F80" i="18"/>
  <c r="E80" i="18"/>
  <c r="D80" i="18"/>
  <c r="C80" i="18"/>
  <c r="N79" i="18"/>
  <c r="M79" i="18"/>
  <c r="L79" i="18"/>
  <c r="K79" i="18"/>
  <c r="J79" i="18"/>
  <c r="I79" i="18"/>
  <c r="H79" i="18"/>
  <c r="G79" i="18"/>
  <c r="F79" i="18"/>
  <c r="E79" i="18"/>
  <c r="D79" i="18"/>
  <c r="C79" i="18"/>
  <c r="N78" i="18"/>
  <c r="M78" i="18"/>
  <c r="L78" i="18"/>
  <c r="K78" i="18"/>
  <c r="J78" i="18"/>
  <c r="I78" i="18"/>
  <c r="H78" i="18"/>
  <c r="G78" i="18"/>
  <c r="F78" i="18"/>
  <c r="E78" i="18"/>
  <c r="D78" i="18"/>
  <c r="C78" i="18"/>
  <c r="N77" i="18"/>
  <c r="M77" i="18"/>
  <c r="L77" i="18"/>
  <c r="K77" i="18"/>
  <c r="J77" i="18"/>
  <c r="I77" i="18"/>
  <c r="H77" i="18"/>
  <c r="G77" i="18"/>
  <c r="F77" i="18"/>
  <c r="E77" i="18"/>
  <c r="D77" i="18"/>
  <c r="C77" i="18"/>
  <c r="N76" i="18"/>
  <c r="M76" i="18"/>
  <c r="L76" i="18"/>
  <c r="K76" i="18"/>
  <c r="J76" i="18"/>
  <c r="I76" i="18"/>
  <c r="H76" i="18"/>
  <c r="G76" i="18"/>
  <c r="F76" i="18"/>
  <c r="E76" i="18"/>
  <c r="D76" i="18"/>
  <c r="C76" i="18"/>
  <c r="N75" i="18"/>
  <c r="M75" i="18"/>
  <c r="L75" i="18"/>
  <c r="K75" i="18"/>
  <c r="J75" i="18"/>
  <c r="I75" i="18"/>
  <c r="H75" i="18"/>
  <c r="G75" i="18"/>
  <c r="F75" i="18"/>
  <c r="E75" i="18"/>
  <c r="D75" i="18"/>
  <c r="C75" i="18"/>
  <c r="N74" i="18"/>
  <c r="M74" i="18"/>
  <c r="L74" i="18"/>
  <c r="K74" i="18"/>
  <c r="J74" i="18"/>
  <c r="I74" i="18"/>
  <c r="H74" i="18"/>
  <c r="G74" i="18"/>
  <c r="F74" i="18"/>
  <c r="E74" i="18"/>
  <c r="D74" i="18"/>
  <c r="C74" i="18"/>
  <c r="N73" i="18"/>
  <c r="M73" i="18"/>
  <c r="L73" i="18"/>
  <c r="K73" i="18"/>
  <c r="J73" i="18"/>
  <c r="I73" i="18"/>
  <c r="H73" i="18"/>
  <c r="G73" i="18"/>
  <c r="F73" i="18"/>
  <c r="E73" i="18"/>
  <c r="D73" i="18"/>
  <c r="C73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N70" i="18"/>
  <c r="M70" i="18"/>
  <c r="L70" i="18"/>
  <c r="K70" i="18"/>
  <c r="J70" i="18"/>
  <c r="I70" i="18"/>
  <c r="H70" i="18"/>
  <c r="G70" i="18"/>
  <c r="F70" i="18"/>
  <c r="E70" i="18"/>
  <c r="D70" i="18"/>
  <c r="C70" i="18"/>
  <c r="N69" i="18"/>
  <c r="M69" i="18"/>
  <c r="L69" i="18"/>
  <c r="K69" i="18"/>
  <c r="J69" i="18"/>
  <c r="I69" i="18"/>
  <c r="H69" i="18"/>
  <c r="G69" i="18"/>
  <c r="F69" i="18"/>
  <c r="E69" i="18"/>
  <c r="D69" i="18"/>
  <c r="C69" i="18"/>
  <c r="N68" i="18"/>
  <c r="M68" i="18"/>
  <c r="L68" i="18"/>
  <c r="K68" i="18"/>
  <c r="J68" i="18"/>
  <c r="I68" i="18"/>
  <c r="H68" i="18"/>
  <c r="G68" i="18"/>
  <c r="F68" i="18"/>
  <c r="E68" i="18"/>
  <c r="D68" i="18"/>
  <c r="C68" i="18"/>
  <c r="N67" i="18"/>
  <c r="M67" i="18"/>
  <c r="L67" i="18"/>
  <c r="K67" i="18"/>
  <c r="J67" i="18"/>
  <c r="I67" i="18"/>
  <c r="H67" i="18"/>
  <c r="G67" i="18"/>
  <c r="F67" i="18"/>
  <c r="E67" i="18"/>
  <c r="D67" i="18"/>
  <c r="C67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N65" i="18"/>
  <c r="M65" i="18"/>
  <c r="L65" i="18"/>
  <c r="K65" i="18"/>
  <c r="J65" i="18"/>
  <c r="I65" i="18"/>
  <c r="H65" i="18"/>
  <c r="G65" i="18"/>
  <c r="F65" i="18"/>
  <c r="E65" i="18"/>
  <c r="D65" i="18"/>
  <c r="C65" i="18"/>
  <c r="N64" i="18"/>
  <c r="M64" i="18"/>
  <c r="L64" i="18"/>
  <c r="K64" i="18"/>
  <c r="J64" i="18"/>
  <c r="I64" i="18"/>
  <c r="H64" i="18"/>
  <c r="G64" i="18"/>
  <c r="F64" i="18"/>
  <c r="E64" i="18"/>
  <c r="D64" i="18"/>
  <c r="C64" i="18"/>
  <c r="N63" i="18"/>
  <c r="M63" i="18"/>
  <c r="L63" i="18"/>
  <c r="K63" i="18"/>
  <c r="J63" i="18"/>
  <c r="I63" i="18"/>
  <c r="H63" i="18"/>
  <c r="G63" i="18"/>
  <c r="F63" i="18"/>
  <c r="E63" i="18"/>
  <c r="D63" i="18"/>
  <c r="C63" i="18"/>
  <c r="N62" i="18"/>
  <c r="M62" i="18"/>
  <c r="L62" i="18"/>
  <c r="K62" i="18"/>
  <c r="J62" i="18"/>
  <c r="I62" i="18"/>
  <c r="H62" i="18"/>
  <c r="G62" i="18"/>
  <c r="F62" i="18"/>
  <c r="E62" i="18"/>
  <c r="D62" i="18"/>
  <c r="C62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N60" i="18"/>
  <c r="M60" i="18"/>
  <c r="L60" i="18"/>
  <c r="K60" i="18"/>
  <c r="J60" i="18"/>
  <c r="I60" i="18"/>
  <c r="H60" i="18"/>
  <c r="G60" i="18"/>
  <c r="F60" i="18"/>
  <c r="E60" i="18"/>
  <c r="D60" i="18"/>
  <c r="C60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N9" i="18"/>
  <c r="M9" i="18"/>
  <c r="L9" i="18"/>
  <c r="K9" i="18"/>
  <c r="J9" i="18"/>
  <c r="I9" i="18"/>
  <c r="H9" i="18"/>
  <c r="G9" i="18"/>
  <c r="F9" i="18"/>
  <c r="E9" i="18"/>
  <c r="D9" i="18"/>
  <c r="C9" i="18"/>
  <c r="N8" i="18"/>
  <c r="M8" i="18"/>
  <c r="L8" i="18"/>
  <c r="K8" i="18"/>
  <c r="J8" i="18"/>
  <c r="I8" i="18"/>
  <c r="H8" i="18"/>
  <c r="G8" i="18"/>
  <c r="F8" i="18"/>
  <c r="E8" i="18"/>
  <c r="D8" i="18"/>
  <c r="C8" i="18"/>
  <c r="N7" i="18"/>
  <c r="M7" i="18"/>
  <c r="L7" i="18"/>
  <c r="K7" i="18"/>
  <c r="J7" i="18"/>
  <c r="I7" i="18"/>
  <c r="H7" i="18"/>
  <c r="G7" i="18"/>
  <c r="F7" i="18"/>
  <c r="E7" i="18"/>
  <c r="D7" i="18"/>
  <c r="C7" i="18"/>
  <c r="N6" i="18"/>
  <c r="M6" i="18"/>
  <c r="L6" i="18"/>
  <c r="K6" i="18"/>
  <c r="J6" i="18"/>
  <c r="I6" i="18"/>
  <c r="H6" i="18"/>
  <c r="G6" i="18"/>
  <c r="F6" i="18"/>
  <c r="E6" i="18"/>
  <c r="D6" i="18"/>
  <c r="C6" i="18"/>
  <c r="N5" i="18"/>
  <c r="M5" i="18"/>
  <c r="L5" i="18"/>
  <c r="K5" i="18"/>
  <c r="J5" i="18"/>
  <c r="I5" i="18"/>
  <c r="H5" i="18"/>
  <c r="G5" i="18"/>
  <c r="F5" i="18"/>
  <c r="E5" i="18"/>
  <c r="D5" i="18"/>
  <c r="C5" i="18"/>
  <c r="N4" i="18"/>
  <c r="M4" i="18"/>
  <c r="L4" i="18"/>
  <c r="K4" i="18"/>
  <c r="J4" i="18"/>
  <c r="I4" i="18"/>
  <c r="H4" i="18"/>
  <c r="G4" i="18"/>
  <c r="F4" i="18"/>
  <c r="E4" i="18"/>
  <c r="D4" i="18"/>
  <c r="C4" i="18"/>
  <c r="N3" i="18"/>
  <c r="M3" i="18"/>
  <c r="L3" i="18"/>
  <c r="K3" i="18"/>
  <c r="J3" i="18"/>
  <c r="I3" i="18"/>
  <c r="H3" i="18"/>
  <c r="G3" i="18"/>
  <c r="F3" i="18"/>
  <c r="E3" i="18"/>
  <c r="D3" i="18"/>
  <c r="C3" i="18"/>
  <c r="B4" i="20"/>
  <c r="B4" i="18" s="1"/>
  <c r="B5" i="20"/>
  <c r="B5" i="18" s="1"/>
  <c r="B6" i="20"/>
  <c r="B6" i="18" s="1"/>
  <c r="B7" i="20"/>
  <c r="B8" i="20"/>
  <c r="B8" i="18" s="1"/>
  <c r="B9" i="20"/>
  <c r="B9" i="18" s="1"/>
  <c r="B10" i="20"/>
  <c r="B10" i="18" s="1"/>
  <c r="B11" i="20"/>
  <c r="B11" i="18" s="1"/>
  <c r="B12" i="20"/>
  <c r="B12" i="18" s="1"/>
  <c r="B13" i="20"/>
  <c r="B13" i="18" s="1"/>
  <c r="B14" i="20"/>
  <c r="B15" i="20"/>
  <c r="B16" i="20"/>
  <c r="B16" i="18" s="1"/>
  <c r="B17" i="20"/>
  <c r="B17" i="18" s="1"/>
  <c r="B18" i="20"/>
  <c r="B19" i="20"/>
  <c r="B20" i="20"/>
  <c r="B21" i="20"/>
  <c r="B21" i="18" s="1"/>
  <c r="B22" i="20"/>
  <c r="B23" i="20"/>
  <c r="B24" i="20"/>
  <c r="B24" i="18" s="1"/>
  <c r="B25" i="20"/>
  <c r="B25" i="18" s="1"/>
  <c r="B26" i="20"/>
  <c r="B27" i="20"/>
  <c r="B28" i="20"/>
  <c r="B29" i="20"/>
  <c r="B29" i="18" s="1"/>
  <c r="B30" i="20"/>
  <c r="B31" i="20"/>
  <c r="B32" i="20"/>
  <c r="B33" i="20"/>
  <c r="B33" i="18" s="1"/>
  <c r="B34" i="20"/>
  <c r="B35" i="20"/>
  <c r="B35" i="18" s="1"/>
  <c r="B36" i="20"/>
  <c r="B37" i="20"/>
  <c r="B37" i="18" s="1"/>
  <c r="B38" i="20"/>
  <c r="B39" i="20"/>
  <c r="B40" i="20"/>
  <c r="B41" i="20"/>
  <c r="B41" i="18" s="1"/>
  <c r="B42" i="20"/>
  <c r="B43" i="20"/>
  <c r="B43" i="18" s="1"/>
  <c r="B44" i="20"/>
  <c r="B45" i="20"/>
  <c r="B45" i="18" s="1"/>
  <c r="B46" i="20"/>
  <c r="B47" i="20"/>
  <c r="B48" i="20"/>
  <c r="B49" i="20"/>
  <c r="B49" i="18" s="1"/>
  <c r="B50" i="20"/>
  <c r="B51" i="20"/>
  <c r="B52" i="20"/>
  <c r="B53" i="20"/>
  <c r="B53" i="18" s="1"/>
  <c r="B54" i="20"/>
  <c r="B55" i="20"/>
  <c r="B56" i="20"/>
  <c r="B57" i="20"/>
  <c r="B57" i="18" s="1"/>
  <c r="B58" i="20"/>
  <c r="B59" i="20"/>
  <c r="B60" i="20"/>
  <c r="B61" i="20"/>
  <c r="B61" i="18" s="1"/>
  <c r="B62" i="20"/>
  <c r="B63" i="20"/>
  <c r="B63" i="18" s="1"/>
  <c r="B64" i="20"/>
  <c r="B65" i="20"/>
  <c r="B65" i="18" s="1"/>
  <c r="B66" i="20"/>
  <c r="B67" i="20"/>
  <c r="B67" i="18" s="1"/>
  <c r="B68" i="20"/>
  <c r="B69" i="20"/>
  <c r="B69" i="18" s="1"/>
  <c r="B70" i="20"/>
  <c r="B71" i="20"/>
  <c r="B72" i="20"/>
  <c r="B73" i="20"/>
  <c r="B73" i="18" s="1"/>
  <c r="B74" i="20"/>
  <c r="B75" i="20"/>
  <c r="B76" i="20"/>
  <c r="B77" i="20"/>
  <c r="B77" i="18" s="1"/>
  <c r="B78" i="20"/>
  <c r="B79" i="20"/>
  <c r="B80" i="20"/>
  <c r="B81" i="20"/>
  <c r="B81" i="18" s="1"/>
  <c r="B82" i="20"/>
  <c r="B83" i="20"/>
  <c r="B83" i="18" s="1"/>
  <c r="B84" i="20"/>
  <c r="B85" i="20"/>
  <c r="B85" i="18" s="1"/>
  <c r="B86" i="20"/>
  <c r="B87" i="20"/>
  <c r="B88" i="20"/>
  <c r="B89" i="20"/>
  <c r="B89" i="18" s="1"/>
  <c r="B90" i="20"/>
  <c r="B91" i="20"/>
  <c r="B92" i="20"/>
  <c r="B93" i="20"/>
  <c r="B93" i="18" s="1"/>
  <c r="B94" i="20"/>
  <c r="B95" i="20"/>
  <c r="B95" i="18" s="1"/>
  <c r="B96" i="20"/>
  <c r="B97" i="20"/>
  <c r="B97" i="18" s="1"/>
  <c r="B98" i="20"/>
  <c r="B99" i="20"/>
  <c r="B99" i="18" s="1"/>
  <c r="B100" i="20"/>
  <c r="B101" i="20"/>
  <c r="B101" i="18" s="1"/>
  <c r="B102" i="20"/>
  <c r="B103" i="20"/>
  <c r="B104" i="20"/>
  <c r="B105" i="20"/>
  <c r="B105" i="18" s="1"/>
  <c r="B106" i="20"/>
  <c r="B107" i="20"/>
  <c r="B107" i="18" s="1"/>
  <c r="B108" i="20"/>
  <c r="B109" i="20"/>
  <c r="B109" i="18" s="1"/>
  <c r="B110" i="20"/>
  <c r="B111" i="20"/>
  <c r="B112" i="20"/>
  <c r="B113" i="20"/>
  <c r="B113" i="18" s="1"/>
  <c r="B114" i="20"/>
  <c r="B115" i="20"/>
  <c r="B116" i="20"/>
  <c r="B117" i="20"/>
  <c r="B117" i="18" s="1"/>
  <c r="B118" i="20"/>
  <c r="B119" i="20"/>
  <c r="B120" i="20"/>
  <c r="B121" i="20"/>
  <c r="B121" i="18" s="1"/>
  <c r="B122" i="20"/>
  <c r="B123" i="20"/>
  <c r="B124" i="20"/>
  <c r="B125" i="20"/>
  <c r="B125" i="18" s="1"/>
  <c r="B126" i="20"/>
  <c r="B127" i="20"/>
  <c r="B127" i="18" s="1"/>
  <c r="B128" i="20"/>
  <c r="B129" i="20"/>
  <c r="B129" i="18" s="1"/>
  <c r="B130" i="20"/>
  <c r="B131" i="20"/>
  <c r="B132" i="20"/>
  <c r="B133" i="20"/>
  <c r="B133" i="18" s="1"/>
  <c r="B134" i="20"/>
  <c r="B135" i="20"/>
  <c r="B136" i="20"/>
  <c r="B137" i="20"/>
  <c r="B137" i="18" s="1"/>
  <c r="B138" i="20"/>
  <c r="B139" i="20"/>
  <c r="B140" i="20"/>
  <c r="B141" i="20"/>
  <c r="B141" i="18" s="1"/>
  <c r="B142" i="20"/>
  <c r="B143" i="20"/>
  <c r="B144" i="20"/>
  <c r="B145" i="20"/>
  <c r="B145" i="18" s="1"/>
  <c r="B146" i="20"/>
  <c r="B147" i="20"/>
  <c r="B148" i="20"/>
  <c r="B149" i="20"/>
  <c r="B149" i="18" s="1"/>
  <c r="B150" i="20"/>
  <c r="B151" i="20"/>
  <c r="B152" i="20"/>
  <c r="B153" i="20"/>
  <c r="B153" i="18" s="1"/>
  <c r="B154" i="20"/>
  <c r="B155" i="20"/>
  <c r="B156" i="20"/>
  <c r="B157" i="20"/>
  <c r="B157" i="18" s="1"/>
  <c r="B158" i="20"/>
  <c r="B159" i="20"/>
  <c r="B159" i="18" s="1"/>
  <c r="B160" i="20"/>
  <c r="B161" i="20"/>
  <c r="B161" i="18" s="1"/>
  <c r="B162" i="20"/>
  <c r="B163" i="20"/>
  <c r="B164" i="20"/>
  <c r="B165" i="20"/>
  <c r="B165" i="18" s="1"/>
  <c r="B166" i="20"/>
  <c r="B167" i="20"/>
  <c r="B168" i="20"/>
  <c r="B169" i="20"/>
  <c r="B169" i="18" s="1"/>
  <c r="B170" i="20"/>
  <c r="B171" i="20"/>
  <c r="B171" i="18" s="1"/>
  <c r="B172" i="20"/>
  <c r="B173" i="20"/>
  <c r="B173" i="18" s="1"/>
  <c r="B174" i="20"/>
  <c r="B174" i="18" s="1"/>
  <c r="B175" i="20"/>
  <c r="B3" i="20"/>
  <c r="B3" i="18" s="1"/>
  <c r="O175" i="20"/>
  <c r="O175" i="18" s="1"/>
  <c r="N170" i="21" l="1"/>
  <c r="J170" i="21"/>
  <c r="F170" i="21"/>
  <c r="B170" i="21"/>
  <c r="M170" i="21"/>
  <c r="I170" i="21"/>
  <c r="E170" i="21"/>
  <c r="O170" i="21"/>
  <c r="K170" i="21"/>
  <c r="G170" i="21"/>
  <c r="C170" i="21"/>
  <c r="H170" i="21"/>
  <c r="D170" i="21"/>
  <c r="L170" i="21"/>
  <c r="N166" i="21"/>
  <c r="J166" i="21"/>
  <c r="F166" i="21"/>
  <c r="B166" i="21"/>
  <c r="M166" i="21"/>
  <c r="I166" i="21"/>
  <c r="E166" i="21"/>
  <c r="O166" i="21"/>
  <c r="K166" i="21"/>
  <c r="G166" i="21"/>
  <c r="C166" i="21"/>
  <c r="L166" i="21"/>
  <c r="H166" i="21"/>
  <c r="D166" i="21"/>
  <c r="B154" i="21"/>
  <c r="N154" i="21"/>
  <c r="J154" i="21"/>
  <c r="F154" i="21"/>
  <c r="M154" i="21"/>
  <c r="I154" i="21"/>
  <c r="E154" i="21"/>
  <c r="L154" i="21"/>
  <c r="H154" i="21"/>
  <c r="D154" i="21"/>
  <c r="O154" i="21"/>
  <c r="K154" i="21"/>
  <c r="C154" i="21"/>
  <c r="G154" i="21"/>
  <c r="B150" i="21"/>
  <c r="N150" i="21"/>
  <c r="J150" i="21"/>
  <c r="F150" i="21"/>
  <c r="M150" i="21"/>
  <c r="I150" i="21"/>
  <c r="L150" i="21"/>
  <c r="H150" i="21"/>
  <c r="D150" i="21"/>
  <c r="E150" i="21"/>
  <c r="O150" i="21"/>
  <c r="C150" i="21"/>
  <c r="G150" i="21"/>
  <c r="K150" i="21"/>
  <c r="B138" i="21"/>
  <c r="M138" i="21"/>
  <c r="I138" i="21"/>
  <c r="E138" i="21"/>
  <c r="L138" i="21"/>
  <c r="H138" i="21"/>
  <c r="D138" i="21"/>
  <c r="N138" i="21"/>
  <c r="J138" i="21"/>
  <c r="F138" i="21"/>
  <c r="O138" i="21"/>
  <c r="K138" i="21"/>
  <c r="C138" i="21"/>
  <c r="G138" i="21"/>
  <c r="B134" i="21"/>
  <c r="M134" i="21"/>
  <c r="I134" i="21"/>
  <c r="E134" i="21"/>
  <c r="L134" i="21"/>
  <c r="H134" i="21"/>
  <c r="D134" i="21"/>
  <c r="N134" i="21"/>
  <c r="J134" i="21"/>
  <c r="F134" i="21"/>
  <c r="C134" i="21"/>
  <c r="O134" i="21"/>
  <c r="G134" i="21"/>
  <c r="K134" i="21"/>
  <c r="B122" i="21"/>
  <c r="N122" i="21"/>
  <c r="J122" i="21"/>
  <c r="F122" i="21"/>
  <c r="L122" i="21"/>
  <c r="G122" i="21"/>
  <c r="K122" i="21"/>
  <c r="E122" i="21"/>
  <c r="M122" i="21"/>
  <c r="H122" i="21"/>
  <c r="C122" i="21"/>
  <c r="D122" i="21"/>
  <c r="I122" i="21"/>
  <c r="O122" i="21"/>
  <c r="B118" i="21"/>
  <c r="N118" i="21"/>
  <c r="J118" i="21"/>
  <c r="F118" i="21"/>
  <c r="K118" i="21"/>
  <c r="E118" i="21"/>
  <c r="O118" i="21"/>
  <c r="I118" i="21"/>
  <c r="D118" i="21"/>
  <c r="L118" i="21"/>
  <c r="G118" i="21"/>
  <c r="M118" i="21"/>
  <c r="H118" i="21"/>
  <c r="C118" i="21"/>
  <c r="B106" i="21"/>
  <c r="M106" i="21"/>
  <c r="I106" i="21"/>
  <c r="E106" i="21"/>
  <c r="L106" i="21"/>
  <c r="H106" i="21"/>
  <c r="D106" i="21"/>
  <c r="N106" i="21"/>
  <c r="J106" i="21"/>
  <c r="F106" i="21"/>
  <c r="C106" i="21"/>
  <c r="O106" i="21"/>
  <c r="G106" i="21"/>
  <c r="K106" i="21"/>
  <c r="B94" i="21"/>
  <c r="N94" i="21"/>
  <c r="J94" i="21"/>
  <c r="F94" i="21"/>
  <c r="K94" i="21"/>
  <c r="E94" i="21"/>
  <c r="O94" i="21"/>
  <c r="I94" i="21"/>
  <c r="D94" i="21"/>
  <c r="L94" i="21"/>
  <c r="G94" i="21"/>
  <c r="H94" i="21"/>
  <c r="C94" i="21"/>
  <c r="M94" i="21"/>
  <c r="B90" i="21"/>
  <c r="N90" i="21"/>
  <c r="O90" i="21"/>
  <c r="J90" i="21"/>
  <c r="F90" i="21"/>
  <c r="M90" i="21"/>
  <c r="I90" i="21"/>
  <c r="E90" i="21"/>
  <c r="K90" i="21"/>
  <c r="G90" i="21"/>
  <c r="C90" i="21"/>
  <c r="L90" i="21"/>
  <c r="D90" i="21"/>
  <c r="H90" i="21"/>
  <c r="B78" i="21"/>
  <c r="N78" i="21"/>
  <c r="J78" i="21"/>
  <c r="F78" i="21"/>
  <c r="M78" i="21"/>
  <c r="I78" i="21"/>
  <c r="E78" i="21"/>
  <c r="O78" i="21"/>
  <c r="K78" i="21"/>
  <c r="G78" i="21"/>
  <c r="C78" i="21"/>
  <c r="L78" i="21"/>
  <c r="H78" i="21"/>
  <c r="D78" i="21"/>
  <c r="B74" i="21"/>
  <c r="N74" i="21"/>
  <c r="J74" i="21"/>
  <c r="F74" i="21"/>
  <c r="M74" i="21"/>
  <c r="I74" i="21"/>
  <c r="E74" i="21"/>
  <c r="O74" i="21"/>
  <c r="K74" i="21"/>
  <c r="G74" i="21"/>
  <c r="C74" i="21"/>
  <c r="L74" i="21"/>
  <c r="D74" i="21"/>
  <c r="H74" i="21"/>
  <c r="B62" i="21"/>
  <c r="O62" i="21"/>
  <c r="K62" i="21"/>
  <c r="G62" i="21"/>
  <c r="C62" i="21"/>
  <c r="L62" i="21"/>
  <c r="F62" i="21"/>
  <c r="J62" i="21"/>
  <c r="E62" i="21"/>
  <c r="M62" i="21"/>
  <c r="H62" i="21"/>
  <c r="N62" i="21"/>
  <c r="I62" i="21"/>
  <c r="D62" i="21"/>
  <c r="B58" i="21"/>
  <c r="O58" i="21"/>
  <c r="K58" i="21"/>
  <c r="G58" i="21"/>
  <c r="C58" i="21"/>
  <c r="J58" i="21"/>
  <c r="E58" i="21"/>
  <c r="N58" i="21"/>
  <c r="I58" i="21"/>
  <c r="D58" i="21"/>
  <c r="L58" i="21"/>
  <c r="F58" i="21"/>
  <c r="H58" i="21"/>
  <c r="M58" i="21"/>
  <c r="B50" i="21"/>
  <c r="N50" i="21"/>
  <c r="J50" i="21"/>
  <c r="F50" i="21"/>
  <c r="M50" i="21"/>
  <c r="I50" i="21"/>
  <c r="E50" i="21"/>
  <c r="O50" i="21"/>
  <c r="K50" i="21"/>
  <c r="G50" i="21"/>
  <c r="C50" i="21"/>
  <c r="D50" i="21"/>
  <c r="L50" i="21"/>
  <c r="H50" i="21"/>
  <c r="B42" i="21"/>
  <c r="N42" i="21"/>
  <c r="J42" i="21"/>
  <c r="F42" i="21"/>
  <c r="M42" i="21"/>
  <c r="I42" i="21"/>
  <c r="E42" i="21"/>
  <c r="O42" i="21"/>
  <c r="K42" i="21"/>
  <c r="G42" i="21"/>
  <c r="C42" i="21"/>
  <c r="L42" i="21"/>
  <c r="H42" i="21"/>
  <c r="D42" i="21"/>
  <c r="B30" i="21"/>
  <c r="N30" i="21"/>
  <c r="J30" i="21"/>
  <c r="F30" i="21"/>
  <c r="M30" i="21"/>
  <c r="I30" i="21"/>
  <c r="E30" i="21"/>
  <c r="O30" i="21"/>
  <c r="K30" i="21"/>
  <c r="G30" i="21"/>
  <c r="C30" i="21"/>
  <c r="H30" i="21"/>
  <c r="D30" i="21"/>
  <c r="L30" i="21"/>
  <c r="B26" i="21"/>
  <c r="N26" i="21"/>
  <c r="J26" i="21"/>
  <c r="F26" i="21"/>
  <c r="O26" i="21"/>
  <c r="K26" i="21"/>
  <c r="G26" i="21"/>
  <c r="C26" i="21"/>
  <c r="M26" i="21"/>
  <c r="E26" i="21"/>
  <c r="L26" i="21"/>
  <c r="D26" i="21"/>
  <c r="I26" i="21"/>
  <c r="H26" i="21"/>
  <c r="B22" i="21"/>
  <c r="O22" i="21"/>
  <c r="K22" i="21"/>
  <c r="G22" i="21"/>
  <c r="C22" i="21"/>
  <c r="J22" i="21"/>
  <c r="E22" i="21"/>
  <c r="N22" i="21"/>
  <c r="I22" i="21"/>
  <c r="D22" i="21"/>
  <c r="M22" i="21"/>
  <c r="H22" i="21"/>
  <c r="L22" i="21"/>
  <c r="F22" i="21"/>
  <c r="B10" i="21"/>
  <c r="O10" i="21"/>
  <c r="K10" i="21"/>
  <c r="G10" i="21"/>
  <c r="C10" i="21"/>
  <c r="J10" i="21"/>
  <c r="F10" i="21"/>
  <c r="N10" i="21"/>
  <c r="M10" i="21"/>
  <c r="I10" i="21"/>
  <c r="E10" i="21"/>
  <c r="L10" i="21"/>
  <c r="H10" i="21"/>
  <c r="D10" i="21"/>
  <c r="B39" i="18"/>
  <c r="B59" i="18"/>
  <c r="B71" i="18"/>
  <c r="B87" i="18"/>
  <c r="B103" i="18"/>
  <c r="B115" i="18"/>
  <c r="B163" i="18"/>
  <c r="B173" i="21"/>
  <c r="O173" i="21"/>
  <c r="K173" i="21"/>
  <c r="G173" i="21"/>
  <c r="C173" i="21"/>
  <c r="N173" i="21"/>
  <c r="J173" i="21"/>
  <c r="F173" i="21"/>
  <c r="L173" i="21"/>
  <c r="H173" i="21"/>
  <c r="D173" i="21"/>
  <c r="M173" i="21"/>
  <c r="I173" i="21"/>
  <c r="E173" i="21"/>
  <c r="B165" i="21"/>
  <c r="O165" i="21"/>
  <c r="K165" i="21"/>
  <c r="G165" i="21"/>
  <c r="C165" i="21"/>
  <c r="N165" i="21"/>
  <c r="J165" i="21"/>
  <c r="F165" i="21"/>
  <c r="L165" i="21"/>
  <c r="H165" i="21"/>
  <c r="D165" i="21"/>
  <c r="I165" i="21"/>
  <c r="E165" i="21"/>
  <c r="M165" i="21"/>
  <c r="B157" i="21"/>
  <c r="O157" i="21"/>
  <c r="K157" i="21"/>
  <c r="G157" i="21"/>
  <c r="C157" i="21"/>
  <c r="N157" i="21"/>
  <c r="J157" i="21"/>
  <c r="F157" i="21"/>
  <c r="M157" i="21"/>
  <c r="I157" i="21"/>
  <c r="E157" i="21"/>
  <c r="H157" i="21"/>
  <c r="D157" i="21"/>
  <c r="L157" i="21"/>
  <c r="B145" i="21"/>
  <c r="M145" i="21"/>
  <c r="I145" i="21"/>
  <c r="E145" i="21"/>
  <c r="L145" i="21"/>
  <c r="G145" i="21"/>
  <c r="K145" i="21"/>
  <c r="F145" i="21"/>
  <c r="N145" i="21"/>
  <c r="H145" i="21"/>
  <c r="C145" i="21"/>
  <c r="J145" i="21"/>
  <c r="D145" i="21"/>
  <c r="O145" i="21"/>
  <c r="B133" i="21"/>
  <c r="N133" i="21"/>
  <c r="J133" i="21"/>
  <c r="F133" i="21"/>
  <c r="M133" i="21"/>
  <c r="I133" i="21"/>
  <c r="E133" i="21"/>
  <c r="O133" i="21"/>
  <c r="K133" i="21"/>
  <c r="G133" i="21"/>
  <c r="C133" i="21"/>
  <c r="L133" i="21"/>
  <c r="D133" i="21"/>
  <c r="H133" i="21"/>
  <c r="B125" i="21"/>
  <c r="O125" i="21"/>
  <c r="K125" i="21"/>
  <c r="G125" i="21"/>
  <c r="C125" i="21"/>
  <c r="J125" i="21"/>
  <c r="E125" i="21"/>
  <c r="N125" i="21"/>
  <c r="I125" i="21"/>
  <c r="D125" i="21"/>
  <c r="L125" i="21"/>
  <c r="F125" i="21"/>
  <c r="H125" i="21"/>
  <c r="M125" i="21"/>
  <c r="B117" i="21"/>
  <c r="O117" i="21"/>
  <c r="K117" i="21"/>
  <c r="G117" i="21"/>
  <c r="C117" i="21"/>
  <c r="M117" i="21"/>
  <c r="H117" i="21"/>
  <c r="L117" i="21"/>
  <c r="F117" i="21"/>
  <c r="N117" i="21"/>
  <c r="I117" i="21"/>
  <c r="D117" i="21"/>
  <c r="E117" i="21"/>
  <c r="J117" i="21"/>
  <c r="B105" i="21"/>
  <c r="N105" i="21"/>
  <c r="J105" i="21"/>
  <c r="F105" i="21"/>
  <c r="M105" i="21"/>
  <c r="I105" i="21"/>
  <c r="E105" i="21"/>
  <c r="O105" i="21"/>
  <c r="K105" i="21"/>
  <c r="G105" i="21"/>
  <c r="C105" i="21"/>
  <c r="L105" i="21"/>
  <c r="D105" i="21"/>
  <c r="H105" i="21"/>
  <c r="B93" i="21"/>
  <c r="O93" i="21"/>
  <c r="K93" i="21"/>
  <c r="G93" i="21"/>
  <c r="C93" i="21"/>
  <c r="M93" i="21"/>
  <c r="H93" i="21"/>
  <c r="L93" i="21"/>
  <c r="F93" i="21"/>
  <c r="N93" i="21"/>
  <c r="I93" i="21"/>
  <c r="D93" i="21"/>
  <c r="E93" i="21"/>
  <c r="J93" i="21"/>
  <c r="B85" i="21"/>
  <c r="O85" i="21"/>
  <c r="K85" i="21"/>
  <c r="G85" i="21"/>
  <c r="C85" i="21"/>
  <c r="N85" i="21"/>
  <c r="J85" i="21"/>
  <c r="F85" i="21"/>
  <c r="L85" i="21"/>
  <c r="H85" i="21"/>
  <c r="D85" i="21"/>
  <c r="M85" i="21"/>
  <c r="E85" i="21"/>
  <c r="I85" i="21"/>
  <c r="B69" i="21"/>
  <c r="O69" i="21"/>
  <c r="L69" i="21"/>
  <c r="H69" i="21"/>
  <c r="D69" i="21"/>
  <c r="K69" i="21"/>
  <c r="F69" i="21"/>
  <c r="J69" i="21"/>
  <c r="E69" i="21"/>
  <c r="M69" i="21"/>
  <c r="G69" i="21"/>
  <c r="N69" i="21"/>
  <c r="I69" i="21"/>
  <c r="C69" i="21"/>
  <c r="B33" i="21"/>
  <c r="O33" i="21"/>
  <c r="K33" i="21"/>
  <c r="G33" i="21"/>
  <c r="C33" i="21"/>
  <c r="N33" i="21"/>
  <c r="J33" i="21"/>
  <c r="F33" i="21"/>
  <c r="L33" i="21"/>
  <c r="H33" i="21"/>
  <c r="D33" i="21"/>
  <c r="M33" i="21"/>
  <c r="I33" i="21"/>
  <c r="E33" i="21"/>
  <c r="L168" i="21"/>
  <c r="H168" i="21"/>
  <c r="D168" i="21"/>
  <c r="O168" i="21"/>
  <c r="K168" i="21"/>
  <c r="G168" i="21"/>
  <c r="C168" i="21"/>
  <c r="B168" i="21"/>
  <c r="M168" i="21"/>
  <c r="I168" i="21"/>
  <c r="E168" i="21"/>
  <c r="N168" i="21"/>
  <c r="J168" i="21"/>
  <c r="F168" i="21"/>
  <c r="B160" i="21"/>
  <c r="L160" i="21"/>
  <c r="H160" i="21"/>
  <c r="D160" i="21"/>
  <c r="O160" i="21"/>
  <c r="K160" i="21"/>
  <c r="G160" i="21"/>
  <c r="C160" i="21"/>
  <c r="N160" i="21"/>
  <c r="J160" i="21"/>
  <c r="F160" i="21"/>
  <c r="M160" i="21"/>
  <c r="E160" i="21"/>
  <c r="I160" i="21"/>
  <c r="B156" i="21"/>
  <c r="L156" i="21"/>
  <c r="H156" i="21"/>
  <c r="D156" i="21"/>
  <c r="O156" i="21"/>
  <c r="K156" i="21"/>
  <c r="G156" i="21"/>
  <c r="C156" i="21"/>
  <c r="N156" i="21"/>
  <c r="J156" i="21"/>
  <c r="F156" i="21"/>
  <c r="E156" i="21"/>
  <c r="I156" i="21"/>
  <c r="M156" i="21"/>
  <c r="B148" i="21"/>
  <c r="L148" i="21"/>
  <c r="H148" i="21"/>
  <c r="D148" i="21"/>
  <c r="N148" i="21"/>
  <c r="J148" i="21"/>
  <c r="F148" i="21"/>
  <c r="O148" i="21"/>
  <c r="G148" i="21"/>
  <c r="M148" i="21"/>
  <c r="E148" i="21"/>
  <c r="I148" i="21"/>
  <c r="C148" i="21"/>
  <c r="K148" i="21"/>
  <c r="B140" i="21"/>
  <c r="O140" i="21"/>
  <c r="K140" i="21"/>
  <c r="G140" i="21"/>
  <c r="C140" i="21"/>
  <c r="N140" i="21"/>
  <c r="J140" i="21"/>
  <c r="F140" i="21"/>
  <c r="L140" i="21"/>
  <c r="H140" i="21"/>
  <c r="D140" i="21"/>
  <c r="E140" i="21"/>
  <c r="I140" i="21"/>
  <c r="M140" i="21"/>
  <c r="B132" i="21"/>
  <c r="O132" i="21"/>
  <c r="K132" i="21"/>
  <c r="G132" i="21"/>
  <c r="C132" i="21"/>
  <c r="N132" i="21"/>
  <c r="J132" i="21"/>
  <c r="F132" i="21"/>
  <c r="L132" i="21"/>
  <c r="H132" i="21"/>
  <c r="D132" i="21"/>
  <c r="M132" i="21"/>
  <c r="I132" i="21"/>
  <c r="E132" i="21"/>
  <c r="B124" i="21"/>
  <c r="L124" i="21"/>
  <c r="H124" i="21"/>
  <c r="D124" i="21"/>
  <c r="M124" i="21"/>
  <c r="G124" i="21"/>
  <c r="K124" i="21"/>
  <c r="F124" i="21"/>
  <c r="N124" i="21"/>
  <c r="I124" i="21"/>
  <c r="C124" i="21"/>
  <c r="O124" i="21"/>
  <c r="E124" i="21"/>
  <c r="J124" i="21"/>
  <c r="B116" i="21"/>
  <c r="O116" i="21"/>
  <c r="K116" i="21"/>
  <c r="G116" i="21"/>
  <c r="C116" i="21"/>
  <c r="N116" i="21"/>
  <c r="J116" i="21"/>
  <c r="F116" i="21"/>
  <c r="L116" i="21"/>
  <c r="H116" i="21"/>
  <c r="D116" i="21"/>
  <c r="M116" i="21"/>
  <c r="E116" i="21"/>
  <c r="I116" i="21"/>
  <c r="B112" i="21"/>
  <c r="O112" i="21"/>
  <c r="K112" i="21"/>
  <c r="G112" i="21"/>
  <c r="C112" i="21"/>
  <c r="N112" i="21"/>
  <c r="J112" i="21"/>
  <c r="F112" i="21"/>
  <c r="L112" i="21"/>
  <c r="H112" i="21"/>
  <c r="D112" i="21"/>
  <c r="E112" i="21"/>
  <c r="I112" i="21"/>
  <c r="M112" i="21"/>
  <c r="B104" i="21"/>
  <c r="O104" i="21"/>
  <c r="K104" i="21"/>
  <c r="G104" i="21"/>
  <c r="C104" i="21"/>
  <c r="N104" i="21"/>
  <c r="L104" i="21"/>
  <c r="H104" i="21"/>
  <c r="D104" i="21"/>
  <c r="M104" i="21"/>
  <c r="E104" i="21"/>
  <c r="J104" i="21"/>
  <c r="F104" i="21"/>
  <c r="I104" i="21"/>
  <c r="B100" i="21"/>
  <c r="L100" i="21"/>
  <c r="H100" i="21"/>
  <c r="D100" i="21"/>
  <c r="M100" i="21"/>
  <c r="G100" i="21"/>
  <c r="K100" i="21"/>
  <c r="F100" i="21"/>
  <c r="N100" i="21"/>
  <c r="I100" i="21"/>
  <c r="C100" i="21"/>
  <c r="O100" i="21"/>
  <c r="J100" i="21"/>
  <c r="E100" i="21"/>
  <c r="B92" i="21"/>
  <c r="L92" i="21"/>
  <c r="H92" i="21"/>
  <c r="D92" i="21"/>
  <c r="O92" i="21"/>
  <c r="J92" i="21"/>
  <c r="E92" i="21"/>
  <c r="N92" i="21"/>
  <c r="I92" i="21"/>
  <c r="C92" i="21"/>
  <c r="K92" i="21"/>
  <c r="F92" i="21"/>
  <c r="M92" i="21"/>
  <c r="G92" i="21"/>
  <c r="B88" i="21"/>
  <c r="L88" i="21"/>
  <c r="H88" i="21"/>
  <c r="D88" i="21"/>
  <c r="O88" i="21"/>
  <c r="K88" i="21"/>
  <c r="G88" i="21"/>
  <c r="C88" i="21"/>
  <c r="M88" i="21"/>
  <c r="I88" i="21"/>
  <c r="E88" i="21"/>
  <c r="J88" i="21"/>
  <c r="F88" i="21"/>
  <c r="N88" i="21"/>
  <c r="B80" i="21"/>
  <c r="L80" i="21"/>
  <c r="H80" i="21"/>
  <c r="D80" i="21"/>
  <c r="O80" i="21"/>
  <c r="K80" i="21"/>
  <c r="G80" i="21"/>
  <c r="C80" i="21"/>
  <c r="M80" i="21"/>
  <c r="I80" i="21"/>
  <c r="E80" i="21"/>
  <c r="N80" i="21"/>
  <c r="F80" i="21"/>
  <c r="J80" i="21"/>
  <c r="B76" i="21"/>
  <c r="L76" i="21"/>
  <c r="H76" i="21"/>
  <c r="D76" i="21"/>
  <c r="O76" i="21"/>
  <c r="K76" i="21"/>
  <c r="G76" i="21"/>
  <c r="C76" i="21"/>
  <c r="M76" i="21"/>
  <c r="I76" i="21"/>
  <c r="E76" i="21"/>
  <c r="F76" i="21"/>
  <c r="J76" i="21"/>
  <c r="N76" i="21"/>
  <c r="B68" i="21"/>
  <c r="M68" i="21"/>
  <c r="I68" i="21"/>
  <c r="E68" i="21"/>
  <c r="N68" i="21"/>
  <c r="H68" i="21"/>
  <c r="C68" i="21"/>
  <c r="L68" i="21"/>
  <c r="G68" i="21"/>
  <c r="O68" i="21"/>
  <c r="J68" i="21"/>
  <c r="D68" i="21"/>
  <c r="F68" i="21"/>
  <c r="K68" i="21"/>
  <c r="B60" i="21"/>
  <c r="M60" i="21"/>
  <c r="I60" i="21"/>
  <c r="E60" i="21"/>
  <c r="K60" i="21"/>
  <c r="F60" i="21"/>
  <c r="O60" i="21"/>
  <c r="J60" i="21"/>
  <c r="D60" i="21"/>
  <c r="L60" i="21"/>
  <c r="G60" i="21"/>
  <c r="C60" i="21"/>
  <c r="N60" i="21"/>
  <c r="H60" i="21"/>
  <c r="B56" i="21"/>
  <c r="M56" i="21"/>
  <c r="I56" i="21"/>
  <c r="E56" i="21"/>
  <c r="O56" i="21"/>
  <c r="J56" i="21"/>
  <c r="D56" i="21"/>
  <c r="N56" i="21"/>
  <c r="H56" i="21"/>
  <c r="C56" i="21"/>
  <c r="K56" i="21"/>
  <c r="F56" i="21"/>
  <c r="L56" i="21"/>
  <c r="G56" i="21"/>
  <c r="B48" i="21"/>
  <c r="L48" i="21"/>
  <c r="H48" i="21"/>
  <c r="D48" i="21"/>
  <c r="O48" i="21"/>
  <c r="K48" i="21"/>
  <c r="G48" i="21"/>
  <c r="C48" i="21"/>
  <c r="M48" i="21"/>
  <c r="I48" i="21"/>
  <c r="E48" i="21"/>
  <c r="N48" i="21"/>
  <c r="J48" i="21"/>
  <c r="F48" i="21"/>
  <c r="B40" i="21"/>
  <c r="L40" i="21"/>
  <c r="H40" i="21"/>
  <c r="D40" i="21"/>
  <c r="O40" i="21"/>
  <c r="K40" i="21"/>
  <c r="G40" i="21"/>
  <c r="C40" i="21"/>
  <c r="M40" i="21"/>
  <c r="I40" i="21"/>
  <c r="E40" i="21"/>
  <c r="F40" i="21"/>
  <c r="N40" i="21"/>
  <c r="J40" i="21"/>
  <c r="B32" i="21"/>
  <c r="L32" i="21"/>
  <c r="H32" i="21"/>
  <c r="D32" i="21"/>
  <c r="O32" i="21"/>
  <c r="K32" i="21"/>
  <c r="G32" i="21"/>
  <c r="C32" i="21"/>
  <c r="M32" i="21"/>
  <c r="I32" i="21"/>
  <c r="E32" i="21"/>
  <c r="N32" i="21"/>
  <c r="J32" i="21"/>
  <c r="F32" i="21"/>
  <c r="B28" i="21"/>
  <c r="L28" i="21"/>
  <c r="H28" i="21"/>
  <c r="D28" i="21"/>
  <c r="O28" i="21"/>
  <c r="K28" i="21"/>
  <c r="G28" i="21"/>
  <c r="C28" i="21"/>
  <c r="M28" i="21"/>
  <c r="I28" i="21"/>
  <c r="E28" i="21"/>
  <c r="N28" i="21"/>
  <c r="J28" i="21"/>
  <c r="F28" i="21"/>
  <c r="B24" i="21"/>
  <c r="L24" i="21"/>
  <c r="H24" i="21"/>
  <c r="D24" i="21"/>
  <c r="M24" i="21"/>
  <c r="I24" i="21"/>
  <c r="E24" i="21"/>
  <c r="O24" i="21"/>
  <c r="G24" i="21"/>
  <c r="N24" i="21"/>
  <c r="F24" i="21"/>
  <c r="K24" i="21"/>
  <c r="C24" i="21"/>
  <c r="J24" i="21"/>
  <c r="B20" i="21"/>
  <c r="M20" i="21"/>
  <c r="I20" i="21"/>
  <c r="E20" i="21"/>
  <c r="O20" i="21"/>
  <c r="J20" i="21"/>
  <c r="D20" i="21"/>
  <c r="N20" i="21"/>
  <c r="H20" i="21"/>
  <c r="C20" i="21"/>
  <c r="L20" i="21"/>
  <c r="G20" i="21"/>
  <c r="K20" i="21"/>
  <c r="F20" i="21"/>
  <c r="B16" i="21"/>
  <c r="M16" i="21"/>
  <c r="I16" i="21"/>
  <c r="E16" i="21"/>
  <c r="N16" i="21"/>
  <c r="H16" i="21"/>
  <c r="C16" i="21"/>
  <c r="L16" i="21"/>
  <c r="G16" i="21"/>
  <c r="K16" i="21"/>
  <c r="F16" i="21"/>
  <c r="O16" i="21"/>
  <c r="J16" i="21"/>
  <c r="D16" i="21"/>
  <c r="B8" i="21"/>
  <c r="M8" i="21"/>
  <c r="I8" i="21"/>
  <c r="E8" i="21"/>
  <c r="H8" i="21"/>
  <c r="L8" i="21"/>
  <c r="D8" i="21"/>
  <c r="O8" i="21"/>
  <c r="K8" i="21"/>
  <c r="G8" i="21"/>
  <c r="C8" i="21"/>
  <c r="N8" i="21"/>
  <c r="J8" i="21"/>
  <c r="F8" i="21"/>
  <c r="B6" i="21"/>
  <c r="O6" i="21"/>
  <c r="K6" i="21"/>
  <c r="G6" i="21"/>
  <c r="C6" i="21"/>
  <c r="J6" i="21"/>
  <c r="F6" i="21"/>
  <c r="N6" i="21"/>
  <c r="M6" i="21"/>
  <c r="I6" i="21"/>
  <c r="E6" i="21"/>
  <c r="L6" i="21"/>
  <c r="H6" i="21"/>
  <c r="D6" i="21"/>
  <c r="B175" i="21"/>
  <c r="M175" i="21"/>
  <c r="I175" i="21"/>
  <c r="E175" i="21"/>
  <c r="L175" i="21"/>
  <c r="H175" i="21"/>
  <c r="D175" i="21"/>
  <c r="N175" i="21"/>
  <c r="J175" i="21"/>
  <c r="F175" i="21"/>
  <c r="G175" i="21"/>
  <c r="C175" i="21"/>
  <c r="O175" i="21"/>
  <c r="K175" i="21"/>
  <c r="M171" i="21"/>
  <c r="I171" i="21"/>
  <c r="E171" i="21"/>
  <c r="L171" i="21"/>
  <c r="H171" i="21"/>
  <c r="D171" i="21"/>
  <c r="N171" i="21"/>
  <c r="J171" i="21"/>
  <c r="F171" i="21"/>
  <c r="K171" i="21"/>
  <c r="B171" i="21"/>
  <c r="G171" i="21"/>
  <c r="C171" i="21"/>
  <c r="O171" i="21"/>
  <c r="M167" i="21"/>
  <c r="I167" i="21"/>
  <c r="E167" i="21"/>
  <c r="L167" i="21"/>
  <c r="H167" i="21"/>
  <c r="D167" i="21"/>
  <c r="N167" i="21"/>
  <c r="J167" i="21"/>
  <c r="F167" i="21"/>
  <c r="B167" i="21"/>
  <c r="O167" i="21"/>
  <c r="K167" i="21"/>
  <c r="G167" i="21"/>
  <c r="C167" i="21"/>
  <c r="N163" i="21"/>
  <c r="J163" i="21"/>
  <c r="F163" i="21"/>
  <c r="L163" i="21"/>
  <c r="G163" i="21"/>
  <c r="K163" i="21"/>
  <c r="E163" i="21"/>
  <c r="O163" i="21"/>
  <c r="I163" i="21"/>
  <c r="D163" i="21"/>
  <c r="M163" i="21"/>
  <c r="B163" i="21"/>
  <c r="H163" i="21"/>
  <c r="C163" i="21"/>
  <c r="M159" i="21"/>
  <c r="I159" i="21"/>
  <c r="E159" i="21"/>
  <c r="L159" i="21"/>
  <c r="H159" i="21"/>
  <c r="D159" i="21"/>
  <c r="B159" i="21"/>
  <c r="O159" i="21"/>
  <c r="K159" i="21"/>
  <c r="G159" i="21"/>
  <c r="C159" i="21"/>
  <c r="N159" i="21"/>
  <c r="J159" i="21"/>
  <c r="F159" i="21"/>
  <c r="M155" i="21"/>
  <c r="I155" i="21"/>
  <c r="E155" i="21"/>
  <c r="B155" i="21"/>
  <c r="L155" i="21"/>
  <c r="H155" i="21"/>
  <c r="D155" i="21"/>
  <c r="O155" i="21"/>
  <c r="K155" i="21"/>
  <c r="G155" i="21"/>
  <c r="C155" i="21"/>
  <c r="N155" i="21"/>
  <c r="F155" i="21"/>
  <c r="J155" i="21"/>
  <c r="B151" i="21"/>
  <c r="M151" i="21"/>
  <c r="I151" i="21"/>
  <c r="E151" i="21"/>
  <c r="L151" i="21"/>
  <c r="H151" i="21"/>
  <c r="D151" i="21"/>
  <c r="O151" i="21"/>
  <c r="K151" i="21"/>
  <c r="G151" i="21"/>
  <c r="C151" i="21"/>
  <c r="F151" i="21"/>
  <c r="J151" i="21"/>
  <c r="N151" i="21"/>
  <c r="M147" i="21"/>
  <c r="I147" i="21"/>
  <c r="E147" i="21"/>
  <c r="O147" i="21"/>
  <c r="K147" i="21"/>
  <c r="G147" i="21"/>
  <c r="C147" i="21"/>
  <c r="B147" i="21"/>
  <c r="L147" i="21"/>
  <c r="D147" i="21"/>
  <c r="J147" i="21"/>
  <c r="N147" i="21"/>
  <c r="F147" i="21"/>
  <c r="H147" i="21"/>
  <c r="B143" i="21"/>
  <c r="O143" i="21"/>
  <c r="L143" i="21"/>
  <c r="H143" i="21"/>
  <c r="D143" i="21"/>
  <c r="K143" i="21"/>
  <c r="G143" i="21"/>
  <c r="C143" i="21"/>
  <c r="M143" i="21"/>
  <c r="I143" i="21"/>
  <c r="E143" i="21"/>
  <c r="N143" i="21"/>
  <c r="J143" i="21"/>
  <c r="F143" i="21"/>
  <c r="B139" i="21"/>
  <c r="L139" i="21"/>
  <c r="H139" i="21"/>
  <c r="D139" i="21"/>
  <c r="O139" i="21"/>
  <c r="K139" i="21"/>
  <c r="G139" i="21"/>
  <c r="C139" i="21"/>
  <c r="M139" i="21"/>
  <c r="I139" i="21"/>
  <c r="E139" i="21"/>
  <c r="N139" i="21"/>
  <c r="F139" i="21"/>
  <c r="J139" i="21"/>
  <c r="B135" i="21"/>
  <c r="L135" i="21"/>
  <c r="H135" i="21"/>
  <c r="D135" i="21"/>
  <c r="O135" i="21"/>
  <c r="K135" i="21"/>
  <c r="G135" i="21"/>
  <c r="C135" i="21"/>
  <c r="M135" i="21"/>
  <c r="I135" i="21"/>
  <c r="E135" i="21"/>
  <c r="F135" i="21"/>
  <c r="J135" i="21"/>
  <c r="N135" i="21"/>
  <c r="L131" i="21"/>
  <c r="H131" i="21"/>
  <c r="D131" i="21"/>
  <c r="O131" i="21"/>
  <c r="K131" i="21"/>
  <c r="G131" i="21"/>
  <c r="C131" i="21"/>
  <c r="B131" i="21"/>
  <c r="M131" i="21"/>
  <c r="I131" i="21"/>
  <c r="E131" i="21"/>
  <c r="J131" i="21"/>
  <c r="F131" i="21"/>
  <c r="N131" i="21"/>
  <c r="B127" i="21"/>
  <c r="L127" i="21"/>
  <c r="H127" i="21"/>
  <c r="D127" i="21"/>
  <c r="O127" i="21"/>
  <c r="K127" i="21"/>
  <c r="G127" i="21"/>
  <c r="M127" i="21"/>
  <c r="I127" i="21"/>
  <c r="E127" i="21"/>
  <c r="N127" i="21"/>
  <c r="J127" i="21"/>
  <c r="C127" i="21"/>
  <c r="F127" i="21"/>
  <c r="B123" i="21"/>
  <c r="M123" i="21"/>
  <c r="I123" i="21"/>
  <c r="E123" i="21"/>
  <c r="O123" i="21"/>
  <c r="J123" i="21"/>
  <c r="D123" i="21"/>
  <c r="N123" i="21"/>
  <c r="H123" i="21"/>
  <c r="C123" i="21"/>
  <c r="K123" i="21"/>
  <c r="F123" i="21"/>
  <c r="L123" i="21"/>
  <c r="G123" i="21"/>
  <c r="B119" i="21"/>
  <c r="M119" i="21"/>
  <c r="I119" i="21"/>
  <c r="E119" i="21"/>
  <c r="N119" i="21"/>
  <c r="H119" i="21"/>
  <c r="C119" i="21"/>
  <c r="L119" i="21"/>
  <c r="G119" i="21"/>
  <c r="O119" i="21"/>
  <c r="J119" i="21"/>
  <c r="D119" i="21"/>
  <c r="F119" i="21"/>
  <c r="K119" i="21"/>
  <c r="L115" i="21"/>
  <c r="H115" i="21"/>
  <c r="D115" i="21"/>
  <c r="B115" i="21"/>
  <c r="O115" i="21"/>
  <c r="K115" i="21"/>
  <c r="G115" i="21"/>
  <c r="C115" i="21"/>
  <c r="M115" i="21"/>
  <c r="I115" i="21"/>
  <c r="E115" i="21"/>
  <c r="N115" i="21"/>
  <c r="J115" i="21"/>
  <c r="F115" i="21"/>
  <c r="B111" i="21"/>
  <c r="L111" i="21"/>
  <c r="H111" i="21"/>
  <c r="D111" i="21"/>
  <c r="O111" i="21"/>
  <c r="K111" i="21"/>
  <c r="G111" i="21"/>
  <c r="C111" i="21"/>
  <c r="M111" i="21"/>
  <c r="I111" i="21"/>
  <c r="E111" i="21"/>
  <c r="N111" i="21"/>
  <c r="F111" i="21"/>
  <c r="J111" i="21"/>
  <c r="B107" i="21"/>
  <c r="L107" i="21"/>
  <c r="H107" i="21"/>
  <c r="D107" i="21"/>
  <c r="O107" i="21"/>
  <c r="K107" i="21"/>
  <c r="G107" i="21"/>
  <c r="C107" i="21"/>
  <c r="M107" i="21"/>
  <c r="I107" i="21"/>
  <c r="E107" i="21"/>
  <c r="F107" i="21"/>
  <c r="J107" i="21"/>
  <c r="N107" i="21"/>
  <c r="B103" i="21"/>
  <c r="L103" i="21"/>
  <c r="H103" i="21"/>
  <c r="D103" i="21"/>
  <c r="M103" i="21"/>
  <c r="I103" i="21"/>
  <c r="E103" i="21"/>
  <c r="J103" i="21"/>
  <c r="O103" i="21"/>
  <c r="G103" i="21"/>
  <c r="K103" i="21"/>
  <c r="C103" i="21"/>
  <c r="F103" i="21"/>
  <c r="N103" i="21"/>
  <c r="B99" i="21"/>
  <c r="M99" i="21"/>
  <c r="I99" i="21"/>
  <c r="E99" i="21"/>
  <c r="O99" i="21"/>
  <c r="J99" i="21"/>
  <c r="D99" i="21"/>
  <c r="N99" i="21"/>
  <c r="H99" i="21"/>
  <c r="C99" i="21"/>
  <c r="K99" i="21"/>
  <c r="F99" i="21"/>
  <c r="G99" i="21"/>
  <c r="L99" i="21"/>
  <c r="B95" i="21"/>
  <c r="M95" i="21"/>
  <c r="I95" i="21"/>
  <c r="E95" i="21"/>
  <c r="N95" i="21"/>
  <c r="H95" i="21"/>
  <c r="C95" i="21"/>
  <c r="L95" i="21"/>
  <c r="G95" i="21"/>
  <c r="O95" i="21"/>
  <c r="J95" i="21"/>
  <c r="D95" i="21"/>
  <c r="K95" i="21"/>
  <c r="F95" i="21"/>
  <c r="B91" i="21"/>
  <c r="M91" i="21"/>
  <c r="I91" i="21"/>
  <c r="E91" i="21"/>
  <c r="L91" i="21"/>
  <c r="G91" i="21"/>
  <c r="K91" i="21"/>
  <c r="F91" i="21"/>
  <c r="N91" i="21"/>
  <c r="H91" i="21"/>
  <c r="C91" i="21"/>
  <c r="D91" i="21"/>
  <c r="J91" i="21"/>
  <c r="O91" i="21"/>
  <c r="B87" i="21"/>
  <c r="M87" i="21"/>
  <c r="I87" i="21"/>
  <c r="E87" i="21"/>
  <c r="L87" i="21"/>
  <c r="H87" i="21"/>
  <c r="D87" i="21"/>
  <c r="N87" i="21"/>
  <c r="J87" i="21"/>
  <c r="F87" i="21"/>
  <c r="G87" i="21"/>
  <c r="C87" i="21"/>
  <c r="K87" i="21"/>
  <c r="O87" i="21"/>
  <c r="B83" i="21"/>
  <c r="M83" i="21"/>
  <c r="I83" i="21"/>
  <c r="E83" i="21"/>
  <c r="L83" i="21"/>
  <c r="H83" i="21"/>
  <c r="D83" i="21"/>
  <c r="N83" i="21"/>
  <c r="J83" i="21"/>
  <c r="F83" i="21"/>
  <c r="K83" i="21"/>
  <c r="G83" i="21"/>
  <c r="O83" i="21"/>
  <c r="C83" i="21"/>
  <c r="B79" i="21"/>
  <c r="M79" i="21"/>
  <c r="I79" i="21"/>
  <c r="E79" i="21"/>
  <c r="L79" i="21"/>
  <c r="H79" i="21"/>
  <c r="D79" i="21"/>
  <c r="N79" i="21"/>
  <c r="J79" i="21"/>
  <c r="F79" i="21"/>
  <c r="O79" i="21"/>
  <c r="K79" i="21"/>
  <c r="C79" i="21"/>
  <c r="G79" i="21"/>
  <c r="B75" i="21"/>
  <c r="M75" i="21"/>
  <c r="I75" i="21"/>
  <c r="E75" i="21"/>
  <c r="L75" i="21"/>
  <c r="H75" i="21"/>
  <c r="D75" i="21"/>
  <c r="N75" i="21"/>
  <c r="J75" i="21"/>
  <c r="F75" i="21"/>
  <c r="C75" i="21"/>
  <c r="O75" i="21"/>
  <c r="G75" i="21"/>
  <c r="K75" i="21"/>
  <c r="B71" i="21"/>
  <c r="M71" i="21"/>
  <c r="I71" i="21"/>
  <c r="E71" i="21"/>
  <c r="N71" i="21"/>
  <c r="J71" i="21"/>
  <c r="F71" i="21"/>
  <c r="H71" i="21"/>
  <c r="O71" i="21"/>
  <c r="G71" i="21"/>
  <c r="K71" i="21"/>
  <c r="C71" i="21"/>
  <c r="L71" i="21"/>
  <c r="D71" i="21"/>
  <c r="B67" i="21"/>
  <c r="N67" i="21"/>
  <c r="J67" i="21"/>
  <c r="F67" i="21"/>
  <c r="K67" i="21"/>
  <c r="E67" i="21"/>
  <c r="O67" i="21"/>
  <c r="I67" i="21"/>
  <c r="D67" i="21"/>
  <c r="L67" i="21"/>
  <c r="G67" i="21"/>
  <c r="M67" i="21"/>
  <c r="H67" i="21"/>
  <c r="C67" i="21"/>
  <c r="B63" i="21"/>
  <c r="N63" i="21"/>
  <c r="J63" i="21"/>
  <c r="F63" i="21"/>
  <c r="O63" i="21"/>
  <c r="I63" i="21"/>
  <c r="D63" i="21"/>
  <c r="M63" i="21"/>
  <c r="H63" i="21"/>
  <c r="C63" i="21"/>
  <c r="K63" i="21"/>
  <c r="E63" i="21"/>
  <c r="G63" i="21"/>
  <c r="L63" i="21"/>
  <c r="B59" i="21"/>
  <c r="N59" i="21"/>
  <c r="J59" i="21"/>
  <c r="F59" i="21"/>
  <c r="M59" i="21"/>
  <c r="H59" i="21"/>
  <c r="C59" i="21"/>
  <c r="L59" i="21"/>
  <c r="G59" i="21"/>
  <c r="O59" i="21"/>
  <c r="I59" i="21"/>
  <c r="D59" i="21"/>
  <c r="K59" i="21"/>
  <c r="E59" i="21"/>
  <c r="B55" i="21"/>
  <c r="N55" i="21"/>
  <c r="J55" i="21"/>
  <c r="F55" i="21"/>
  <c r="L55" i="21"/>
  <c r="G55" i="21"/>
  <c r="K55" i="21"/>
  <c r="E55" i="21"/>
  <c r="M55" i="21"/>
  <c r="H55" i="21"/>
  <c r="C55" i="21"/>
  <c r="D55" i="21"/>
  <c r="O55" i="21"/>
  <c r="I55" i="21"/>
  <c r="B51" i="21"/>
  <c r="M51" i="21"/>
  <c r="I51" i="21"/>
  <c r="E51" i="21"/>
  <c r="L51" i="21"/>
  <c r="H51" i="21"/>
  <c r="D51" i="21"/>
  <c r="N51" i="21"/>
  <c r="J51" i="21"/>
  <c r="F51" i="21"/>
  <c r="G51" i="21"/>
  <c r="C51" i="21"/>
  <c r="O51" i="21"/>
  <c r="K51" i="21"/>
  <c r="B47" i="21"/>
  <c r="M47" i="21"/>
  <c r="I47" i="21"/>
  <c r="E47" i="21"/>
  <c r="L47" i="21"/>
  <c r="H47" i="21"/>
  <c r="D47" i="21"/>
  <c r="N47" i="21"/>
  <c r="J47" i="21"/>
  <c r="F47" i="21"/>
  <c r="K47" i="21"/>
  <c r="G47" i="21"/>
  <c r="C47" i="21"/>
  <c r="O47" i="21"/>
  <c r="B43" i="21"/>
  <c r="M43" i="21"/>
  <c r="I43" i="21"/>
  <c r="E43" i="21"/>
  <c r="L43" i="21"/>
  <c r="H43" i="21"/>
  <c r="D43" i="21"/>
  <c r="N43" i="21"/>
  <c r="J43" i="21"/>
  <c r="F43" i="21"/>
  <c r="O43" i="21"/>
  <c r="K43" i="21"/>
  <c r="G43" i="21"/>
  <c r="C43" i="21"/>
  <c r="B39" i="21"/>
  <c r="M39" i="21"/>
  <c r="I39" i="21"/>
  <c r="E39" i="21"/>
  <c r="L39" i="21"/>
  <c r="H39" i="21"/>
  <c r="D39" i="21"/>
  <c r="N39" i="21"/>
  <c r="J39" i="21"/>
  <c r="F39" i="21"/>
  <c r="C39" i="21"/>
  <c r="O39" i="21"/>
  <c r="K39" i="21"/>
  <c r="G39" i="21"/>
  <c r="B35" i="21"/>
  <c r="M35" i="21"/>
  <c r="I35" i="21"/>
  <c r="E35" i="21"/>
  <c r="L35" i="21"/>
  <c r="H35" i="21"/>
  <c r="D35" i="21"/>
  <c r="N35" i="21"/>
  <c r="J35" i="21"/>
  <c r="F35" i="21"/>
  <c r="G35" i="21"/>
  <c r="C35" i="21"/>
  <c r="O35" i="21"/>
  <c r="K35" i="21"/>
  <c r="B31" i="21"/>
  <c r="M31" i="21"/>
  <c r="I31" i="21"/>
  <c r="E31" i="21"/>
  <c r="L31" i="21"/>
  <c r="H31" i="21"/>
  <c r="D31" i="21"/>
  <c r="N31" i="21"/>
  <c r="J31" i="21"/>
  <c r="F31" i="21"/>
  <c r="K31" i="21"/>
  <c r="G31" i="21"/>
  <c r="C31" i="21"/>
  <c r="O31" i="21"/>
  <c r="B27" i="21"/>
  <c r="M27" i="21"/>
  <c r="I27" i="21"/>
  <c r="E27" i="21"/>
  <c r="L27" i="21"/>
  <c r="H27" i="21"/>
  <c r="D27" i="21"/>
  <c r="N27" i="21"/>
  <c r="J27" i="21"/>
  <c r="F27" i="21"/>
  <c r="O27" i="21"/>
  <c r="K27" i="21"/>
  <c r="G27" i="21"/>
  <c r="C27" i="21"/>
  <c r="B23" i="21"/>
  <c r="N23" i="21"/>
  <c r="J23" i="21"/>
  <c r="F23" i="21"/>
  <c r="M23" i="21"/>
  <c r="H23" i="21"/>
  <c r="C23" i="21"/>
  <c r="L23" i="21"/>
  <c r="G23" i="21"/>
  <c r="K23" i="21"/>
  <c r="E23" i="21"/>
  <c r="O23" i="21"/>
  <c r="I23" i="21"/>
  <c r="D23" i="21"/>
  <c r="B19" i="21"/>
  <c r="N19" i="21"/>
  <c r="J19" i="21"/>
  <c r="F19" i="21"/>
  <c r="L19" i="21"/>
  <c r="G19" i="21"/>
  <c r="K19" i="21"/>
  <c r="E19" i="21"/>
  <c r="O19" i="21"/>
  <c r="I19" i="21"/>
  <c r="D19" i="21"/>
  <c r="M19" i="21"/>
  <c r="H19" i="21"/>
  <c r="C19" i="21"/>
  <c r="B15" i="21"/>
  <c r="N15" i="21"/>
  <c r="J15" i="21"/>
  <c r="F15" i="21"/>
  <c r="K15" i="21"/>
  <c r="E15" i="21"/>
  <c r="O15" i="21"/>
  <c r="I15" i="21"/>
  <c r="D15" i="21"/>
  <c r="M15" i="21"/>
  <c r="H15" i="21"/>
  <c r="C15" i="21"/>
  <c r="L15" i="21"/>
  <c r="G15" i="21"/>
  <c r="B11" i="21"/>
  <c r="N11" i="21"/>
  <c r="J11" i="21"/>
  <c r="F11" i="21"/>
  <c r="I11" i="21"/>
  <c r="E11" i="21"/>
  <c r="M11" i="21"/>
  <c r="L11" i="21"/>
  <c r="H11" i="21"/>
  <c r="D11" i="21"/>
  <c r="O11" i="21"/>
  <c r="K11" i="21"/>
  <c r="G11" i="21"/>
  <c r="C11" i="21"/>
  <c r="B7" i="21"/>
  <c r="N7" i="21"/>
  <c r="J7" i="21"/>
  <c r="F7" i="21"/>
  <c r="M7" i="21"/>
  <c r="E7" i="21"/>
  <c r="I7" i="21"/>
  <c r="L7" i="21"/>
  <c r="H7" i="21"/>
  <c r="D7" i="21"/>
  <c r="O7" i="21"/>
  <c r="K7" i="21"/>
  <c r="G7" i="21"/>
  <c r="C7" i="21"/>
  <c r="B158" i="21"/>
  <c r="N158" i="21"/>
  <c r="J158" i="21"/>
  <c r="F158" i="21"/>
  <c r="M158" i="21"/>
  <c r="I158" i="21"/>
  <c r="E158" i="21"/>
  <c r="L158" i="21"/>
  <c r="H158" i="21"/>
  <c r="D158" i="21"/>
  <c r="K158" i="21"/>
  <c r="G158" i="21"/>
  <c r="O158" i="21"/>
  <c r="C158" i="21"/>
  <c r="B146" i="21"/>
  <c r="N146" i="21"/>
  <c r="L146" i="21"/>
  <c r="H146" i="21"/>
  <c r="D146" i="21"/>
  <c r="J146" i="21"/>
  <c r="E146" i="21"/>
  <c r="O146" i="21"/>
  <c r="I146" i="21"/>
  <c r="C146" i="21"/>
  <c r="K146" i="21"/>
  <c r="F146" i="21"/>
  <c r="M146" i="21"/>
  <c r="G146" i="21"/>
  <c r="B126" i="21"/>
  <c r="M126" i="21"/>
  <c r="N126" i="21"/>
  <c r="J126" i="21"/>
  <c r="F126" i="21"/>
  <c r="O126" i="21"/>
  <c r="H126" i="21"/>
  <c r="C126" i="21"/>
  <c r="L126" i="21"/>
  <c r="G126" i="21"/>
  <c r="I126" i="21"/>
  <c r="D126" i="21"/>
  <c r="K126" i="21"/>
  <c r="E126" i="21"/>
  <c r="B114" i="21"/>
  <c r="M114" i="21"/>
  <c r="I114" i="21"/>
  <c r="E114" i="21"/>
  <c r="L114" i="21"/>
  <c r="H114" i="21"/>
  <c r="D114" i="21"/>
  <c r="N114" i="21"/>
  <c r="J114" i="21"/>
  <c r="F114" i="21"/>
  <c r="K114" i="21"/>
  <c r="G114" i="21"/>
  <c r="O114" i="21"/>
  <c r="C114" i="21"/>
  <c r="B102" i="21"/>
  <c r="M102" i="21"/>
  <c r="N102" i="21"/>
  <c r="J102" i="21"/>
  <c r="F102" i="21"/>
  <c r="O102" i="21"/>
  <c r="H102" i="21"/>
  <c r="C102" i="21"/>
  <c r="L102" i="21"/>
  <c r="G102" i="21"/>
  <c r="I102" i="21"/>
  <c r="D102" i="21"/>
  <c r="K102" i="21"/>
  <c r="E102" i="21"/>
  <c r="B86" i="21"/>
  <c r="N86" i="21"/>
  <c r="J86" i="21"/>
  <c r="F86" i="21"/>
  <c r="M86" i="21"/>
  <c r="I86" i="21"/>
  <c r="E86" i="21"/>
  <c r="O86" i="21"/>
  <c r="K86" i="21"/>
  <c r="G86" i="21"/>
  <c r="C86" i="21"/>
  <c r="D86" i="21"/>
  <c r="H86" i="21"/>
  <c r="L86" i="21"/>
  <c r="B66" i="21"/>
  <c r="O66" i="21"/>
  <c r="K66" i="21"/>
  <c r="G66" i="21"/>
  <c r="C66" i="21"/>
  <c r="M66" i="21"/>
  <c r="H66" i="21"/>
  <c r="L66" i="21"/>
  <c r="F66" i="21"/>
  <c r="N66" i="21"/>
  <c r="I66" i="21"/>
  <c r="D66" i="21"/>
  <c r="J66" i="21"/>
  <c r="E66" i="21"/>
  <c r="B46" i="21"/>
  <c r="N46" i="21"/>
  <c r="J46" i="21"/>
  <c r="F46" i="21"/>
  <c r="M46" i="21"/>
  <c r="I46" i="21"/>
  <c r="E46" i="21"/>
  <c r="O46" i="21"/>
  <c r="K46" i="21"/>
  <c r="G46" i="21"/>
  <c r="C46" i="21"/>
  <c r="H46" i="21"/>
  <c r="D46" i="21"/>
  <c r="L46" i="21"/>
  <c r="B34" i="21"/>
  <c r="N34" i="21"/>
  <c r="J34" i="21"/>
  <c r="F34" i="21"/>
  <c r="M34" i="21"/>
  <c r="I34" i="21"/>
  <c r="E34" i="21"/>
  <c r="O34" i="21"/>
  <c r="K34" i="21"/>
  <c r="G34" i="21"/>
  <c r="C34" i="21"/>
  <c r="D34" i="21"/>
  <c r="L34" i="21"/>
  <c r="H34" i="21"/>
  <c r="B18" i="21"/>
  <c r="O18" i="21"/>
  <c r="K18" i="21"/>
  <c r="G18" i="21"/>
  <c r="C18" i="21"/>
  <c r="N18" i="21"/>
  <c r="I18" i="21"/>
  <c r="D18" i="21"/>
  <c r="M18" i="21"/>
  <c r="H18" i="21"/>
  <c r="L18" i="21"/>
  <c r="F18" i="21"/>
  <c r="J18" i="21"/>
  <c r="E18" i="21"/>
  <c r="B7" i="18"/>
  <c r="B19" i="18"/>
  <c r="B27" i="18"/>
  <c r="B47" i="18"/>
  <c r="B55" i="18"/>
  <c r="B75" i="18"/>
  <c r="B119" i="18"/>
  <c r="B135" i="18"/>
  <c r="B167" i="18"/>
  <c r="B175" i="18"/>
  <c r="B153" i="21"/>
  <c r="O153" i="21"/>
  <c r="K153" i="21"/>
  <c r="G153" i="21"/>
  <c r="C153" i="21"/>
  <c r="N153" i="21"/>
  <c r="J153" i="21"/>
  <c r="F153" i="21"/>
  <c r="M153" i="21"/>
  <c r="I153" i="21"/>
  <c r="E153" i="21"/>
  <c r="L153" i="21"/>
  <c r="H153" i="21"/>
  <c r="D153" i="21"/>
  <c r="B141" i="21"/>
  <c r="N141" i="21"/>
  <c r="J141" i="21"/>
  <c r="F141" i="21"/>
  <c r="M141" i="21"/>
  <c r="I141" i="21"/>
  <c r="E141" i="21"/>
  <c r="O141" i="21"/>
  <c r="K141" i="21"/>
  <c r="G141" i="21"/>
  <c r="C141" i="21"/>
  <c r="H141" i="21"/>
  <c r="D141" i="21"/>
  <c r="L141" i="21"/>
  <c r="B129" i="21"/>
  <c r="N129" i="21"/>
  <c r="J129" i="21"/>
  <c r="F129" i="21"/>
  <c r="M129" i="21"/>
  <c r="I129" i="21"/>
  <c r="E129" i="21"/>
  <c r="O129" i="21"/>
  <c r="K129" i="21"/>
  <c r="G129" i="21"/>
  <c r="C129" i="21"/>
  <c r="D129" i="21"/>
  <c r="H129" i="21"/>
  <c r="L129" i="21"/>
  <c r="B113" i="21"/>
  <c r="N113" i="21"/>
  <c r="J113" i="21"/>
  <c r="F113" i="21"/>
  <c r="M113" i="21"/>
  <c r="I113" i="21"/>
  <c r="E113" i="21"/>
  <c r="O113" i="21"/>
  <c r="K113" i="21"/>
  <c r="G113" i="21"/>
  <c r="C113" i="21"/>
  <c r="H113" i="21"/>
  <c r="D113" i="21"/>
  <c r="L113" i="21"/>
  <c r="B101" i="21"/>
  <c r="O101" i="21"/>
  <c r="K101" i="21"/>
  <c r="G101" i="21"/>
  <c r="C101" i="21"/>
  <c r="J101" i="21"/>
  <c r="E101" i="21"/>
  <c r="N101" i="21"/>
  <c r="I101" i="21"/>
  <c r="D101" i="21"/>
  <c r="L101" i="21"/>
  <c r="F101" i="21"/>
  <c r="H101" i="21"/>
  <c r="M101" i="21"/>
  <c r="B81" i="21"/>
  <c r="O81" i="21"/>
  <c r="K81" i="21"/>
  <c r="G81" i="21"/>
  <c r="C81" i="21"/>
  <c r="N81" i="21"/>
  <c r="J81" i="21"/>
  <c r="F81" i="21"/>
  <c r="L81" i="21"/>
  <c r="H81" i="21"/>
  <c r="D81" i="21"/>
  <c r="E81" i="21"/>
  <c r="I81" i="21"/>
  <c r="M81" i="21"/>
  <c r="B73" i="21"/>
  <c r="O73" i="21"/>
  <c r="K73" i="21"/>
  <c r="G73" i="21"/>
  <c r="C73" i="21"/>
  <c r="N73" i="21"/>
  <c r="J73" i="21"/>
  <c r="F73" i="21"/>
  <c r="L73" i="21"/>
  <c r="H73" i="21"/>
  <c r="D73" i="21"/>
  <c r="M73" i="21"/>
  <c r="I73" i="21"/>
  <c r="E73" i="21"/>
  <c r="B57" i="21"/>
  <c r="L57" i="21"/>
  <c r="H57" i="21"/>
  <c r="D57" i="21"/>
  <c r="M57" i="21"/>
  <c r="G57" i="21"/>
  <c r="K57" i="21"/>
  <c r="F57" i="21"/>
  <c r="N57" i="21"/>
  <c r="I57" i="21"/>
  <c r="C57" i="21"/>
  <c r="O57" i="21"/>
  <c r="J57" i="21"/>
  <c r="E57" i="21"/>
  <c r="B45" i="21"/>
  <c r="O45" i="21"/>
  <c r="K45" i="21"/>
  <c r="G45" i="21"/>
  <c r="C45" i="21"/>
  <c r="N45" i="21"/>
  <c r="J45" i="21"/>
  <c r="F45" i="21"/>
  <c r="L45" i="21"/>
  <c r="H45" i="21"/>
  <c r="D45" i="21"/>
  <c r="E45" i="21"/>
  <c r="M45" i="21"/>
  <c r="I45" i="21"/>
  <c r="B37" i="21"/>
  <c r="O37" i="21"/>
  <c r="K37" i="21"/>
  <c r="G37" i="21"/>
  <c r="C37" i="21"/>
  <c r="N37" i="21"/>
  <c r="J37" i="21"/>
  <c r="F37" i="21"/>
  <c r="L37" i="21"/>
  <c r="H37" i="21"/>
  <c r="D37" i="21"/>
  <c r="M37" i="21"/>
  <c r="I37" i="21"/>
  <c r="E37" i="21"/>
  <c r="B25" i="21"/>
  <c r="O25" i="21"/>
  <c r="K25" i="21"/>
  <c r="G25" i="21"/>
  <c r="C25" i="21"/>
  <c r="L25" i="21"/>
  <c r="H25" i="21"/>
  <c r="D25" i="21"/>
  <c r="J25" i="21"/>
  <c r="I25" i="21"/>
  <c r="N25" i="21"/>
  <c r="F25" i="21"/>
  <c r="M25" i="21"/>
  <c r="E25" i="21"/>
  <c r="B21" i="21"/>
  <c r="L21" i="21"/>
  <c r="H21" i="21"/>
  <c r="D21" i="21"/>
  <c r="M21" i="21"/>
  <c r="G21" i="21"/>
  <c r="K21" i="21"/>
  <c r="F21" i="21"/>
  <c r="O21" i="21"/>
  <c r="J21" i="21"/>
  <c r="E21" i="21"/>
  <c r="N21" i="21"/>
  <c r="I21" i="21"/>
  <c r="C21" i="21"/>
  <c r="B17" i="21"/>
  <c r="L17" i="21"/>
  <c r="H17" i="21"/>
  <c r="D17" i="21"/>
  <c r="K17" i="21"/>
  <c r="F17" i="21"/>
  <c r="O17" i="21"/>
  <c r="J17" i="21"/>
  <c r="E17" i="21"/>
  <c r="N17" i="21"/>
  <c r="I17" i="21"/>
  <c r="C17" i="21"/>
  <c r="M17" i="21"/>
  <c r="G17" i="21"/>
  <c r="B9" i="21"/>
  <c r="L9" i="21"/>
  <c r="H9" i="21"/>
  <c r="D9" i="21"/>
  <c r="K9" i="21"/>
  <c r="C9" i="21"/>
  <c r="O9" i="21"/>
  <c r="G9" i="21"/>
  <c r="N9" i="21"/>
  <c r="J9" i="21"/>
  <c r="F9" i="21"/>
  <c r="M9" i="21"/>
  <c r="I9" i="21"/>
  <c r="E9" i="21"/>
  <c r="N174" i="21"/>
  <c r="J174" i="21"/>
  <c r="F174" i="21"/>
  <c r="B174" i="21"/>
  <c r="M174" i="21"/>
  <c r="I174" i="21"/>
  <c r="E174" i="21"/>
  <c r="O174" i="21"/>
  <c r="K174" i="21"/>
  <c r="G174" i="21"/>
  <c r="C174" i="21"/>
  <c r="D174" i="21"/>
  <c r="L174" i="21"/>
  <c r="H174" i="21"/>
  <c r="B162" i="21"/>
  <c r="O162" i="21"/>
  <c r="N162" i="21"/>
  <c r="J162" i="21"/>
  <c r="F162" i="21"/>
  <c r="M162" i="21"/>
  <c r="I162" i="21"/>
  <c r="E162" i="21"/>
  <c r="L162" i="21"/>
  <c r="H162" i="21"/>
  <c r="D162" i="21"/>
  <c r="G162" i="21"/>
  <c r="C162" i="21"/>
  <c r="K162" i="21"/>
  <c r="B142" i="21"/>
  <c r="M142" i="21"/>
  <c r="I142" i="21"/>
  <c r="E142" i="21"/>
  <c r="L142" i="21"/>
  <c r="H142" i="21"/>
  <c r="D142" i="21"/>
  <c r="N142" i="21"/>
  <c r="J142" i="21"/>
  <c r="F142" i="21"/>
  <c r="K142" i="21"/>
  <c r="G142" i="21"/>
  <c r="O142" i="21"/>
  <c r="C142" i="21"/>
  <c r="B130" i="21"/>
  <c r="M130" i="21"/>
  <c r="I130" i="21"/>
  <c r="E130" i="21"/>
  <c r="L130" i="21"/>
  <c r="H130" i="21"/>
  <c r="D130" i="21"/>
  <c r="N130" i="21"/>
  <c r="J130" i="21"/>
  <c r="F130" i="21"/>
  <c r="G130" i="21"/>
  <c r="C130" i="21"/>
  <c r="K130" i="21"/>
  <c r="O130" i="21"/>
  <c r="B110" i="21"/>
  <c r="M110" i="21"/>
  <c r="I110" i="21"/>
  <c r="E110" i="21"/>
  <c r="L110" i="21"/>
  <c r="H110" i="21"/>
  <c r="D110" i="21"/>
  <c r="N110" i="21"/>
  <c r="J110" i="21"/>
  <c r="F110" i="21"/>
  <c r="O110" i="21"/>
  <c r="K110" i="21"/>
  <c r="C110" i="21"/>
  <c r="G110" i="21"/>
  <c r="B98" i="21"/>
  <c r="N98" i="21"/>
  <c r="J98" i="21"/>
  <c r="F98" i="21"/>
  <c r="L98" i="21"/>
  <c r="G98" i="21"/>
  <c r="K98" i="21"/>
  <c r="E98" i="21"/>
  <c r="M98" i="21"/>
  <c r="H98" i="21"/>
  <c r="C98" i="21"/>
  <c r="O98" i="21"/>
  <c r="D98" i="21"/>
  <c r="I98" i="21"/>
  <c r="B82" i="21"/>
  <c r="N82" i="21"/>
  <c r="J82" i="21"/>
  <c r="F82" i="21"/>
  <c r="M82" i="21"/>
  <c r="I82" i="21"/>
  <c r="E82" i="21"/>
  <c r="O82" i="21"/>
  <c r="K82" i="21"/>
  <c r="G82" i="21"/>
  <c r="C82" i="21"/>
  <c r="H82" i="21"/>
  <c r="D82" i="21"/>
  <c r="L82" i="21"/>
  <c r="B70" i="21"/>
  <c r="N70" i="21"/>
  <c r="J70" i="21"/>
  <c r="F70" i="21"/>
  <c r="O70" i="21"/>
  <c r="K70" i="21"/>
  <c r="G70" i="21"/>
  <c r="C70" i="21"/>
  <c r="M70" i="21"/>
  <c r="E70" i="21"/>
  <c r="L70" i="21"/>
  <c r="D70" i="21"/>
  <c r="H70" i="21"/>
  <c r="I70" i="21"/>
  <c r="B54" i="21"/>
  <c r="O54" i="21"/>
  <c r="N54" i="21"/>
  <c r="J54" i="21"/>
  <c r="F54" i="21"/>
  <c r="M54" i="21"/>
  <c r="I54" i="21"/>
  <c r="E54" i="21"/>
  <c r="K54" i="21"/>
  <c r="G54" i="21"/>
  <c r="C54" i="21"/>
  <c r="L54" i="21"/>
  <c r="H54" i="21"/>
  <c r="D54" i="21"/>
  <c r="B38" i="21"/>
  <c r="N38" i="21"/>
  <c r="J38" i="21"/>
  <c r="F38" i="21"/>
  <c r="M38" i="21"/>
  <c r="I38" i="21"/>
  <c r="E38" i="21"/>
  <c r="O38" i="21"/>
  <c r="K38" i="21"/>
  <c r="G38" i="21"/>
  <c r="C38" i="21"/>
  <c r="L38" i="21"/>
  <c r="H38" i="21"/>
  <c r="D38" i="21"/>
  <c r="B14" i="21"/>
  <c r="O14" i="21"/>
  <c r="K14" i="21"/>
  <c r="G14" i="21"/>
  <c r="M14" i="21"/>
  <c r="H14" i="21"/>
  <c r="C14" i="21"/>
  <c r="L14" i="21"/>
  <c r="F14" i="21"/>
  <c r="J14" i="21"/>
  <c r="E14" i="21"/>
  <c r="N14" i="21"/>
  <c r="I14" i="21"/>
  <c r="D14" i="21"/>
  <c r="B15" i="18"/>
  <c r="B23" i="18"/>
  <c r="B31" i="18"/>
  <c r="B51" i="18"/>
  <c r="B79" i="18"/>
  <c r="B91" i="18"/>
  <c r="B111" i="18"/>
  <c r="B123" i="18"/>
  <c r="B131" i="18"/>
  <c r="B139" i="18"/>
  <c r="B143" i="18"/>
  <c r="B147" i="18"/>
  <c r="B151" i="18"/>
  <c r="B155" i="18"/>
  <c r="B169" i="21"/>
  <c r="O169" i="21"/>
  <c r="K169" i="21"/>
  <c r="G169" i="21"/>
  <c r="C169" i="21"/>
  <c r="N169" i="21"/>
  <c r="J169" i="21"/>
  <c r="F169" i="21"/>
  <c r="L169" i="21"/>
  <c r="H169" i="21"/>
  <c r="D169" i="21"/>
  <c r="E169" i="21"/>
  <c r="M169" i="21"/>
  <c r="I169" i="21"/>
  <c r="B161" i="21"/>
  <c r="O161" i="21"/>
  <c r="K161" i="21"/>
  <c r="G161" i="21"/>
  <c r="C161" i="21"/>
  <c r="N161" i="21"/>
  <c r="J161" i="21"/>
  <c r="F161" i="21"/>
  <c r="M161" i="21"/>
  <c r="I161" i="21"/>
  <c r="E161" i="21"/>
  <c r="D161" i="21"/>
  <c r="H161" i="21"/>
  <c r="L161" i="21"/>
  <c r="B149" i="21"/>
  <c r="O149" i="21"/>
  <c r="K149" i="21"/>
  <c r="G149" i="21"/>
  <c r="C149" i="21"/>
  <c r="M149" i="21"/>
  <c r="I149" i="21"/>
  <c r="E149" i="21"/>
  <c r="J149" i="21"/>
  <c r="H149" i="21"/>
  <c r="L149" i="21"/>
  <c r="D149" i="21"/>
  <c r="N149" i="21"/>
  <c r="F149" i="21"/>
  <c r="B137" i="21"/>
  <c r="N137" i="21"/>
  <c r="J137" i="21"/>
  <c r="F137" i="21"/>
  <c r="M137" i="21"/>
  <c r="I137" i="21"/>
  <c r="E137" i="21"/>
  <c r="O137" i="21"/>
  <c r="K137" i="21"/>
  <c r="G137" i="21"/>
  <c r="C137" i="21"/>
  <c r="L137" i="21"/>
  <c r="H137" i="21"/>
  <c r="D137" i="21"/>
  <c r="B121" i="21"/>
  <c r="O121" i="21"/>
  <c r="K121" i="21"/>
  <c r="G121" i="21"/>
  <c r="C121" i="21"/>
  <c r="N121" i="21"/>
  <c r="I121" i="21"/>
  <c r="D121" i="21"/>
  <c r="M121" i="21"/>
  <c r="H121" i="21"/>
  <c r="J121" i="21"/>
  <c r="E121" i="21"/>
  <c r="L121" i="21"/>
  <c r="F121" i="21"/>
  <c r="B109" i="21"/>
  <c r="N109" i="21"/>
  <c r="J109" i="21"/>
  <c r="F109" i="21"/>
  <c r="M109" i="21"/>
  <c r="I109" i="21"/>
  <c r="E109" i="21"/>
  <c r="O109" i="21"/>
  <c r="K109" i="21"/>
  <c r="G109" i="21"/>
  <c r="C109" i="21"/>
  <c r="L109" i="21"/>
  <c r="H109" i="21"/>
  <c r="D109" i="21"/>
  <c r="B97" i="21"/>
  <c r="O97" i="21"/>
  <c r="K97" i="21"/>
  <c r="G97" i="21"/>
  <c r="C97" i="21"/>
  <c r="N97" i="21"/>
  <c r="I97" i="21"/>
  <c r="D97" i="21"/>
  <c r="M97" i="21"/>
  <c r="H97" i="21"/>
  <c r="J97" i="21"/>
  <c r="E97" i="21"/>
  <c r="L97" i="21"/>
  <c r="F97" i="21"/>
  <c r="B89" i="21"/>
  <c r="O89" i="21"/>
  <c r="K89" i="21"/>
  <c r="G89" i="21"/>
  <c r="C89" i="21"/>
  <c r="N89" i="21"/>
  <c r="J89" i="21"/>
  <c r="F89" i="21"/>
  <c r="L89" i="21"/>
  <c r="H89" i="21"/>
  <c r="D89" i="21"/>
  <c r="M89" i="21"/>
  <c r="I89" i="21"/>
  <c r="E89" i="21"/>
  <c r="B77" i="21"/>
  <c r="O77" i="21"/>
  <c r="K77" i="21"/>
  <c r="G77" i="21"/>
  <c r="C77" i="21"/>
  <c r="N77" i="21"/>
  <c r="J77" i="21"/>
  <c r="F77" i="21"/>
  <c r="L77" i="21"/>
  <c r="H77" i="21"/>
  <c r="D77" i="21"/>
  <c r="I77" i="21"/>
  <c r="E77" i="21"/>
  <c r="M77" i="21"/>
  <c r="B65" i="21"/>
  <c r="L65" i="21"/>
  <c r="H65" i="21"/>
  <c r="D65" i="21"/>
  <c r="O65" i="21"/>
  <c r="J65" i="21"/>
  <c r="E65" i="21"/>
  <c r="N65" i="21"/>
  <c r="I65" i="21"/>
  <c r="C65" i="21"/>
  <c r="K65" i="21"/>
  <c r="F65" i="21"/>
  <c r="M65" i="21"/>
  <c r="G65" i="21"/>
  <c r="B61" i="21"/>
  <c r="L61" i="21"/>
  <c r="H61" i="21"/>
  <c r="D61" i="21"/>
  <c r="N61" i="21"/>
  <c r="I61" i="21"/>
  <c r="C61" i="21"/>
  <c r="M61" i="21"/>
  <c r="G61" i="21"/>
  <c r="O61" i="21"/>
  <c r="J61" i="21"/>
  <c r="E61" i="21"/>
  <c r="K61" i="21"/>
  <c r="F61" i="21"/>
  <c r="B53" i="21"/>
  <c r="O53" i="21"/>
  <c r="K53" i="21"/>
  <c r="G53" i="21"/>
  <c r="C53" i="21"/>
  <c r="N53" i="21"/>
  <c r="J53" i="21"/>
  <c r="F53" i="21"/>
  <c r="L53" i="21"/>
  <c r="H53" i="21"/>
  <c r="D53" i="21"/>
  <c r="M53" i="21"/>
  <c r="I53" i="21"/>
  <c r="E53" i="21"/>
  <c r="B49" i="21"/>
  <c r="O49" i="21"/>
  <c r="K49" i="21"/>
  <c r="G49" i="21"/>
  <c r="C49" i="21"/>
  <c r="N49" i="21"/>
  <c r="J49" i="21"/>
  <c r="F49" i="21"/>
  <c r="L49" i="21"/>
  <c r="H49" i="21"/>
  <c r="D49" i="21"/>
  <c r="M49" i="21"/>
  <c r="I49" i="21"/>
  <c r="E49" i="21"/>
  <c r="B41" i="21"/>
  <c r="O41" i="21"/>
  <c r="K41" i="21"/>
  <c r="G41" i="21"/>
  <c r="C41" i="21"/>
  <c r="N41" i="21"/>
  <c r="J41" i="21"/>
  <c r="F41" i="21"/>
  <c r="L41" i="21"/>
  <c r="H41" i="21"/>
  <c r="D41" i="21"/>
  <c r="I41" i="21"/>
  <c r="E41" i="21"/>
  <c r="M41" i="21"/>
  <c r="B29" i="21"/>
  <c r="O29" i="21"/>
  <c r="K29" i="21"/>
  <c r="G29" i="21"/>
  <c r="C29" i="21"/>
  <c r="N29" i="21"/>
  <c r="J29" i="21"/>
  <c r="F29" i="21"/>
  <c r="L29" i="21"/>
  <c r="H29" i="21"/>
  <c r="D29" i="21"/>
  <c r="E29" i="21"/>
  <c r="M29" i="21"/>
  <c r="I29" i="21"/>
  <c r="B13" i="21"/>
  <c r="L13" i="21"/>
  <c r="H13" i="21"/>
  <c r="D13" i="21"/>
  <c r="O13" i="21"/>
  <c r="G13" i="21"/>
  <c r="K13" i="21"/>
  <c r="C13" i="21"/>
  <c r="N13" i="21"/>
  <c r="J13" i="21"/>
  <c r="F13" i="21"/>
  <c r="M13" i="21"/>
  <c r="I13" i="21"/>
  <c r="E13" i="21"/>
  <c r="L172" i="21"/>
  <c r="H172" i="21"/>
  <c r="D172" i="21"/>
  <c r="O172" i="21"/>
  <c r="K172" i="21"/>
  <c r="G172" i="21"/>
  <c r="C172" i="21"/>
  <c r="B172" i="21"/>
  <c r="M172" i="21"/>
  <c r="I172" i="21"/>
  <c r="E172" i="21"/>
  <c r="N172" i="21"/>
  <c r="J172" i="21"/>
  <c r="F172" i="21"/>
  <c r="L164" i="21"/>
  <c r="H164" i="21"/>
  <c r="D164" i="21"/>
  <c r="O164" i="21"/>
  <c r="K164" i="21"/>
  <c r="G164" i="21"/>
  <c r="B164" i="21"/>
  <c r="M164" i="21"/>
  <c r="I164" i="21"/>
  <c r="E164" i="21"/>
  <c r="F164" i="21"/>
  <c r="C164" i="21"/>
  <c r="N164" i="21"/>
  <c r="J164" i="21"/>
  <c r="B152" i="21"/>
  <c r="L152" i="21"/>
  <c r="H152" i="21"/>
  <c r="D152" i="21"/>
  <c r="O152" i="21"/>
  <c r="K152" i="21"/>
  <c r="G152" i="21"/>
  <c r="C152" i="21"/>
  <c r="N152" i="21"/>
  <c r="J152" i="21"/>
  <c r="F152" i="21"/>
  <c r="I152" i="21"/>
  <c r="E152" i="21"/>
  <c r="M152" i="21"/>
  <c r="B144" i="21"/>
  <c r="N144" i="21"/>
  <c r="J144" i="21"/>
  <c r="F144" i="21"/>
  <c r="O144" i="21"/>
  <c r="I144" i="21"/>
  <c r="D144" i="21"/>
  <c r="M144" i="21"/>
  <c r="H144" i="21"/>
  <c r="C144" i="21"/>
  <c r="K144" i="21"/>
  <c r="E144" i="21"/>
  <c r="G144" i="21"/>
  <c r="L144" i="21"/>
  <c r="B136" i="21"/>
  <c r="O136" i="21"/>
  <c r="K136" i="21"/>
  <c r="G136" i="21"/>
  <c r="C136" i="21"/>
  <c r="N136" i="21"/>
  <c r="J136" i="21"/>
  <c r="F136" i="21"/>
  <c r="L136" i="21"/>
  <c r="H136" i="21"/>
  <c r="D136" i="21"/>
  <c r="I136" i="21"/>
  <c r="E136" i="21"/>
  <c r="M136" i="21"/>
  <c r="B128" i="21"/>
  <c r="O128" i="21"/>
  <c r="K128" i="21"/>
  <c r="G128" i="21"/>
  <c r="C128" i="21"/>
  <c r="N128" i="21"/>
  <c r="J128" i="21"/>
  <c r="F128" i="21"/>
  <c r="L128" i="21"/>
  <c r="H128" i="21"/>
  <c r="D128" i="21"/>
  <c r="M128" i="21"/>
  <c r="E128" i="21"/>
  <c r="I128" i="21"/>
  <c r="B120" i="21"/>
  <c r="L120" i="21"/>
  <c r="H120" i="21"/>
  <c r="D120" i="21"/>
  <c r="K120" i="21"/>
  <c r="F120" i="21"/>
  <c r="O120" i="21"/>
  <c r="J120" i="21"/>
  <c r="E120" i="21"/>
  <c r="M120" i="21"/>
  <c r="G120" i="21"/>
  <c r="I120" i="21"/>
  <c r="C120" i="21"/>
  <c r="N120" i="21"/>
  <c r="B108" i="21"/>
  <c r="O108" i="21"/>
  <c r="K108" i="21"/>
  <c r="G108" i="21"/>
  <c r="C108" i="21"/>
  <c r="N108" i="21"/>
  <c r="J108" i="21"/>
  <c r="F108" i="21"/>
  <c r="L108" i="21"/>
  <c r="H108" i="21"/>
  <c r="D108" i="21"/>
  <c r="I108" i="21"/>
  <c r="E108" i="21"/>
  <c r="M108" i="21"/>
  <c r="B96" i="21"/>
  <c r="L96" i="21"/>
  <c r="H96" i="21"/>
  <c r="D96" i="21"/>
  <c r="K96" i="21"/>
  <c r="F96" i="21"/>
  <c r="O96" i="21"/>
  <c r="J96" i="21"/>
  <c r="E96" i="21"/>
  <c r="M96" i="21"/>
  <c r="G96" i="21"/>
  <c r="C96" i="21"/>
  <c r="I96" i="21"/>
  <c r="N96" i="21"/>
  <c r="B84" i="21"/>
  <c r="L84" i="21"/>
  <c r="H84" i="21"/>
  <c r="D84" i="21"/>
  <c r="O84" i="21"/>
  <c r="K84" i="21"/>
  <c r="G84" i="21"/>
  <c r="C84" i="21"/>
  <c r="M84" i="21"/>
  <c r="I84" i="21"/>
  <c r="E84" i="21"/>
  <c r="N84" i="21"/>
  <c r="J84" i="21"/>
  <c r="F84" i="21"/>
  <c r="B72" i="21"/>
  <c r="L72" i="21"/>
  <c r="H72" i="21"/>
  <c r="D72" i="21"/>
  <c r="O72" i="21"/>
  <c r="M72" i="21"/>
  <c r="I72" i="21"/>
  <c r="E72" i="21"/>
  <c r="K72" i="21"/>
  <c r="C72" i="21"/>
  <c r="J72" i="21"/>
  <c r="N72" i="21"/>
  <c r="F72" i="21"/>
  <c r="G72" i="21"/>
  <c r="B64" i="21"/>
  <c r="M64" i="21"/>
  <c r="I64" i="21"/>
  <c r="E64" i="21"/>
  <c r="L64" i="21"/>
  <c r="G64" i="21"/>
  <c r="K64" i="21"/>
  <c r="F64" i="21"/>
  <c r="N64" i="21"/>
  <c r="H64" i="21"/>
  <c r="C64" i="21"/>
  <c r="O64" i="21"/>
  <c r="J64" i="21"/>
  <c r="D64" i="21"/>
  <c r="B52" i="21"/>
  <c r="L52" i="21"/>
  <c r="H52" i="21"/>
  <c r="D52" i="21"/>
  <c r="O52" i="21"/>
  <c r="K52" i="21"/>
  <c r="G52" i="21"/>
  <c r="C52" i="21"/>
  <c r="M52" i="21"/>
  <c r="I52" i="21"/>
  <c r="E52" i="21"/>
  <c r="J52" i="21"/>
  <c r="F52" i="21"/>
  <c r="N52" i="21"/>
  <c r="B44" i="21"/>
  <c r="L44" i="21"/>
  <c r="H44" i="21"/>
  <c r="D44" i="21"/>
  <c r="O44" i="21"/>
  <c r="K44" i="21"/>
  <c r="G44" i="21"/>
  <c r="C44" i="21"/>
  <c r="M44" i="21"/>
  <c r="I44" i="21"/>
  <c r="E44" i="21"/>
  <c r="N44" i="21"/>
  <c r="J44" i="21"/>
  <c r="F44" i="21"/>
  <c r="B36" i="21"/>
  <c r="L36" i="21"/>
  <c r="H36" i="21"/>
  <c r="D36" i="21"/>
  <c r="O36" i="21"/>
  <c r="K36" i="21"/>
  <c r="G36" i="21"/>
  <c r="C36" i="21"/>
  <c r="M36" i="21"/>
  <c r="I36" i="21"/>
  <c r="E36" i="21"/>
  <c r="J36" i="21"/>
  <c r="F36" i="21"/>
  <c r="N36" i="21"/>
  <c r="B12" i="21"/>
  <c r="M12" i="21"/>
  <c r="I12" i="21"/>
  <c r="E12" i="21"/>
  <c r="L12" i="21"/>
  <c r="D12" i="21"/>
  <c r="H12" i="21"/>
  <c r="O12" i="21"/>
  <c r="K12" i="21"/>
  <c r="G12" i="21"/>
  <c r="C12" i="21"/>
  <c r="N12" i="21"/>
  <c r="J12" i="21"/>
  <c r="F12" i="21"/>
  <c r="B14" i="18"/>
  <c r="B18" i="18"/>
  <c r="B22" i="18"/>
  <c r="B26" i="18"/>
  <c r="B28" i="18"/>
  <c r="B30" i="18"/>
  <c r="B32" i="18"/>
  <c r="B34" i="18"/>
  <c r="B36" i="18"/>
  <c r="B38" i="18"/>
  <c r="B40" i="18"/>
  <c r="B42" i="18"/>
  <c r="B44" i="18"/>
  <c r="B46" i="18"/>
  <c r="B48" i="18"/>
  <c r="B50" i="18"/>
  <c r="B52" i="18"/>
  <c r="B54" i="18"/>
  <c r="B56" i="18"/>
  <c r="B58" i="18"/>
  <c r="B60" i="18"/>
  <c r="B62" i="18"/>
  <c r="B64" i="18"/>
  <c r="B66" i="18"/>
  <c r="B68" i="18"/>
  <c r="B70" i="18"/>
  <c r="B72" i="18"/>
  <c r="B74" i="18"/>
  <c r="B76" i="18"/>
  <c r="B78" i="18"/>
  <c r="B80" i="18"/>
  <c r="B82" i="18"/>
  <c r="B84" i="18"/>
  <c r="B86" i="18"/>
  <c r="B88" i="18"/>
  <c r="B90" i="18"/>
  <c r="B92" i="18"/>
  <c r="B94" i="18"/>
  <c r="B96" i="18"/>
  <c r="B98" i="18"/>
  <c r="B100" i="18"/>
  <c r="B102" i="18"/>
  <c r="B104" i="18"/>
  <c r="B106" i="18"/>
  <c r="B108" i="18"/>
  <c r="B110" i="18"/>
  <c r="B112" i="18"/>
  <c r="B114" i="18"/>
  <c r="B116" i="18"/>
  <c r="B118" i="18"/>
  <c r="B120" i="18"/>
  <c r="B122" i="18"/>
  <c r="B124" i="18"/>
  <c r="B126" i="18"/>
  <c r="B128" i="18"/>
  <c r="B130" i="18"/>
  <c r="B132" i="18"/>
  <c r="B134" i="18"/>
  <c r="B136" i="18"/>
  <c r="B138" i="18"/>
  <c r="B140" i="18"/>
  <c r="B142" i="18"/>
  <c r="B144" i="18"/>
  <c r="B146" i="18"/>
  <c r="B148" i="18"/>
  <c r="B150" i="18"/>
  <c r="B152" i="18"/>
  <c r="B154" i="18"/>
  <c r="B156" i="18"/>
  <c r="B158" i="18"/>
  <c r="B160" i="18"/>
  <c r="B162" i="18"/>
  <c r="B164" i="18"/>
  <c r="B166" i="18"/>
  <c r="B168" i="18"/>
  <c r="B170" i="18"/>
  <c r="B172" i="18"/>
  <c r="O12" i="20"/>
  <c r="O12" i="18" s="1"/>
  <c r="O13" i="20"/>
  <c r="O13" i="18" s="1"/>
  <c r="O174" i="20"/>
  <c r="O174" i="18" s="1"/>
  <c r="O173" i="20"/>
  <c r="O173" i="18" s="1"/>
  <c r="O172" i="20"/>
  <c r="O172" i="18" s="1"/>
  <c r="O171" i="20"/>
  <c r="O171" i="18" s="1"/>
  <c r="O170" i="20"/>
  <c r="O170" i="18" s="1"/>
  <c r="O169" i="20"/>
  <c r="O169" i="18" s="1"/>
  <c r="O168" i="20"/>
  <c r="O168" i="18" s="1"/>
  <c r="O167" i="20"/>
  <c r="O167" i="18" s="1"/>
  <c r="O166" i="20"/>
  <c r="O166" i="18" s="1"/>
  <c r="O165" i="20"/>
  <c r="O165" i="18" s="1"/>
  <c r="O164" i="20"/>
  <c r="O164" i="18" s="1"/>
  <c r="O163" i="20"/>
  <c r="O163" i="18" s="1"/>
  <c r="O162" i="20"/>
  <c r="O162" i="18" s="1"/>
  <c r="O161" i="20"/>
  <c r="O161" i="18" s="1"/>
  <c r="O160" i="20"/>
  <c r="O160" i="18" s="1"/>
  <c r="O159" i="20"/>
  <c r="O159" i="18" s="1"/>
  <c r="O158" i="20"/>
  <c r="O158" i="18" s="1"/>
  <c r="O157" i="20"/>
  <c r="O157" i="18" s="1"/>
  <c r="O156" i="20"/>
  <c r="O156" i="18" s="1"/>
  <c r="O155" i="20"/>
  <c r="O155" i="18" s="1"/>
  <c r="O154" i="20"/>
  <c r="O154" i="18" s="1"/>
  <c r="O153" i="20"/>
  <c r="O153" i="18" s="1"/>
  <c r="O152" i="20"/>
  <c r="O152" i="18" s="1"/>
  <c r="O151" i="20"/>
  <c r="O151" i="18" s="1"/>
  <c r="O150" i="20"/>
  <c r="O150" i="18" s="1"/>
  <c r="O149" i="20"/>
  <c r="O149" i="18" s="1"/>
  <c r="O148" i="20"/>
  <c r="O148" i="18" s="1"/>
  <c r="O147" i="20"/>
  <c r="O147" i="18" s="1"/>
  <c r="O146" i="20"/>
  <c r="O146" i="18" s="1"/>
  <c r="O145" i="20"/>
  <c r="O145" i="18" s="1"/>
  <c r="O144" i="20"/>
  <c r="O144" i="18" s="1"/>
  <c r="O143" i="20"/>
  <c r="O143" i="18" s="1"/>
  <c r="O142" i="20"/>
  <c r="O142" i="18" s="1"/>
  <c r="O141" i="20"/>
  <c r="O141" i="18" s="1"/>
  <c r="O140" i="20"/>
  <c r="O140" i="18" s="1"/>
  <c r="O139" i="20"/>
  <c r="O139" i="18" s="1"/>
  <c r="O138" i="20"/>
  <c r="O138" i="18" s="1"/>
  <c r="O137" i="20"/>
  <c r="O137" i="18" s="1"/>
  <c r="O136" i="20"/>
  <c r="O136" i="18" s="1"/>
  <c r="O135" i="20"/>
  <c r="O135" i="18" s="1"/>
  <c r="O134" i="20"/>
  <c r="O134" i="18" s="1"/>
  <c r="O133" i="20"/>
  <c r="O133" i="18" s="1"/>
  <c r="O132" i="20"/>
  <c r="O132" i="18" s="1"/>
  <c r="O131" i="20"/>
  <c r="O131" i="18" s="1"/>
  <c r="O130" i="20"/>
  <c r="O130" i="18" s="1"/>
  <c r="O129" i="20"/>
  <c r="O129" i="18" s="1"/>
  <c r="O128" i="20"/>
  <c r="O128" i="18" s="1"/>
  <c r="O127" i="20"/>
  <c r="O127" i="18" s="1"/>
  <c r="O126" i="20"/>
  <c r="O126" i="18" s="1"/>
  <c r="O125" i="20"/>
  <c r="O125" i="18" s="1"/>
  <c r="O124" i="20"/>
  <c r="O124" i="18" s="1"/>
  <c r="O123" i="20"/>
  <c r="O123" i="18" s="1"/>
  <c r="O122" i="20"/>
  <c r="O122" i="18" s="1"/>
  <c r="O121" i="20"/>
  <c r="O121" i="18" s="1"/>
  <c r="O120" i="20"/>
  <c r="O120" i="18" s="1"/>
  <c r="O119" i="20"/>
  <c r="O119" i="18" s="1"/>
  <c r="O118" i="20"/>
  <c r="O118" i="18" s="1"/>
  <c r="O117" i="20"/>
  <c r="O117" i="18" s="1"/>
  <c r="O116" i="20"/>
  <c r="O116" i="18" s="1"/>
  <c r="O115" i="20"/>
  <c r="O115" i="18" s="1"/>
  <c r="O114" i="20"/>
  <c r="O114" i="18" s="1"/>
  <c r="O113" i="20"/>
  <c r="O113" i="18" s="1"/>
  <c r="O112" i="20"/>
  <c r="O112" i="18" s="1"/>
  <c r="O111" i="20"/>
  <c r="O111" i="18" s="1"/>
  <c r="O110" i="20"/>
  <c r="O110" i="18" s="1"/>
  <c r="O109" i="20"/>
  <c r="O109" i="18" s="1"/>
  <c r="O108" i="20"/>
  <c r="O108" i="18" s="1"/>
  <c r="O107" i="20"/>
  <c r="O107" i="18" s="1"/>
  <c r="O106" i="20"/>
  <c r="O106" i="18" s="1"/>
  <c r="O105" i="20"/>
  <c r="O105" i="18" s="1"/>
  <c r="O104" i="20"/>
  <c r="O104" i="18" s="1"/>
  <c r="O103" i="20"/>
  <c r="O103" i="18" s="1"/>
  <c r="O102" i="20"/>
  <c r="O102" i="18" s="1"/>
  <c r="O101" i="20"/>
  <c r="O101" i="18" s="1"/>
  <c r="O100" i="20"/>
  <c r="O100" i="18" s="1"/>
  <c r="O99" i="20"/>
  <c r="O99" i="18" s="1"/>
  <c r="O98" i="20"/>
  <c r="O98" i="18" s="1"/>
  <c r="O97" i="20"/>
  <c r="O97" i="18" s="1"/>
  <c r="O96" i="20"/>
  <c r="O96" i="18" s="1"/>
  <c r="O95" i="20"/>
  <c r="O95" i="18" s="1"/>
  <c r="O94" i="20"/>
  <c r="O94" i="18" s="1"/>
  <c r="O93" i="20"/>
  <c r="O93" i="18" s="1"/>
  <c r="O92" i="20"/>
  <c r="O92" i="18" s="1"/>
  <c r="O91" i="20"/>
  <c r="O91" i="18" s="1"/>
  <c r="O90" i="20"/>
  <c r="O90" i="18" s="1"/>
  <c r="O89" i="20"/>
  <c r="O89" i="18" s="1"/>
  <c r="O88" i="20"/>
  <c r="O88" i="18" s="1"/>
  <c r="O87" i="20"/>
  <c r="O87" i="18" s="1"/>
  <c r="O86" i="20"/>
  <c r="O86" i="18" s="1"/>
  <c r="O85" i="20"/>
  <c r="O85" i="18" s="1"/>
  <c r="O84" i="20"/>
  <c r="O84" i="18" s="1"/>
  <c r="O83" i="20"/>
  <c r="O83" i="18" s="1"/>
  <c r="O82" i="20"/>
  <c r="O82" i="18" s="1"/>
  <c r="O81" i="20"/>
  <c r="O81" i="18" s="1"/>
  <c r="O80" i="20"/>
  <c r="O80" i="18" s="1"/>
  <c r="O79" i="20"/>
  <c r="O79" i="18" s="1"/>
  <c r="O78" i="20"/>
  <c r="O78" i="18" s="1"/>
  <c r="O77" i="20"/>
  <c r="O77" i="18" s="1"/>
  <c r="O76" i="20"/>
  <c r="O76" i="18" s="1"/>
  <c r="O75" i="20"/>
  <c r="O75" i="18" s="1"/>
  <c r="O74" i="20"/>
  <c r="O74" i="18" s="1"/>
  <c r="O73" i="20"/>
  <c r="O73" i="18" s="1"/>
  <c r="O72" i="20"/>
  <c r="O72" i="18" s="1"/>
  <c r="O71" i="20"/>
  <c r="O71" i="18" s="1"/>
  <c r="O70" i="20"/>
  <c r="O70" i="18" s="1"/>
  <c r="O69" i="20"/>
  <c r="O69" i="18" s="1"/>
  <c r="O68" i="20"/>
  <c r="O68" i="18" s="1"/>
  <c r="O67" i="20"/>
  <c r="O67" i="18" s="1"/>
  <c r="O66" i="20"/>
  <c r="O66" i="18" s="1"/>
  <c r="O65" i="20"/>
  <c r="O65" i="18" s="1"/>
  <c r="O64" i="20"/>
  <c r="O64" i="18" s="1"/>
  <c r="O63" i="20"/>
  <c r="O63" i="18" s="1"/>
  <c r="O62" i="20"/>
  <c r="O62" i="18" s="1"/>
  <c r="O61" i="20"/>
  <c r="O61" i="18" s="1"/>
  <c r="O60" i="20"/>
  <c r="O60" i="18" s="1"/>
  <c r="O59" i="20"/>
  <c r="O59" i="18" s="1"/>
  <c r="O58" i="20"/>
  <c r="O58" i="18" s="1"/>
  <c r="O57" i="20"/>
  <c r="O57" i="18" s="1"/>
  <c r="O56" i="20"/>
  <c r="O56" i="18" s="1"/>
  <c r="O55" i="20"/>
  <c r="O55" i="18" s="1"/>
  <c r="O54" i="20"/>
  <c r="O54" i="18" s="1"/>
  <c r="O53" i="20"/>
  <c r="O53" i="18" s="1"/>
  <c r="O52" i="20"/>
  <c r="O52" i="18" s="1"/>
  <c r="O51" i="20"/>
  <c r="O51" i="18" s="1"/>
  <c r="O50" i="20"/>
  <c r="O50" i="18" s="1"/>
  <c r="O49" i="20"/>
  <c r="O49" i="18" s="1"/>
  <c r="O48" i="20"/>
  <c r="O48" i="18" s="1"/>
  <c r="O47" i="20"/>
  <c r="O47" i="18" s="1"/>
  <c r="O46" i="20"/>
  <c r="O46" i="18" s="1"/>
  <c r="O45" i="20"/>
  <c r="O45" i="18" s="1"/>
  <c r="O44" i="20"/>
  <c r="O44" i="18" s="1"/>
  <c r="O43" i="20"/>
  <c r="O43" i="18" s="1"/>
  <c r="O42" i="20"/>
  <c r="O42" i="18" s="1"/>
  <c r="O41" i="20"/>
  <c r="O41" i="18" s="1"/>
  <c r="O40" i="20"/>
  <c r="O40" i="18" s="1"/>
  <c r="O39" i="20"/>
  <c r="O39" i="18" s="1"/>
  <c r="O38" i="20"/>
  <c r="O38" i="18" s="1"/>
  <c r="O37" i="20"/>
  <c r="O37" i="18" s="1"/>
  <c r="O36" i="20"/>
  <c r="O36" i="18" s="1"/>
  <c r="O35" i="20"/>
  <c r="O35" i="18" s="1"/>
  <c r="O34" i="20"/>
  <c r="O34" i="18" s="1"/>
  <c r="O33" i="20"/>
  <c r="O33" i="18" s="1"/>
  <c r="O32" i="20"/>
  <c r="O32" i="18" s="1"/>
  <c r="O31" i="20"/>
  <c r="O31" i="18" s="1"/>
  <c r="O30" i="20"/>
  <c r="O30" i="18" s="1"/>
  <c r="O29" i="20"/>
  <c r="O29" i="18" s="1"/>
  <c r="O28" i="20"/>
  <c r="O28" i="18" s="1"/>
  <c r="O27" i="20"/>
  <c r="O27" i="18" s="1"/>
  <c r="O26" i="20"/>
  <c r="O26" i="18" s="1"/>
  <c r="O25" i="20"/>
  <c r="O25" i="18" s="1"/>
  <c r="O24" i="20"/>
  <c r="O24" i="18" s="1"/>
  <c r="O23" i="20"/>
  <c r="O23" i="18" s="1"/>
  <c r="O22" i="20"/>
  <c r="O22" i="18" s="1"/>
  <c r="O21" i="20"/>
  <c r="O21" i="18" s="1"/>
  <c r="O20" i="20"/>
  <c r="O20" i="18" s="1"/>
  <c r="O19" i="20"/>
  <c r="O19" i="18" s="1"/>
  <c r="O18" i="20"/>
  <c r="O18" i="18" s="1"/>
  <c r="O17" i="20"/>
  <c r="O17" i="18" s="1"/>
  <c r="O16" i="20"/>
  <c r="O16" i="18" s="1"/>
  <c r="O15" i="20"/>
  <c r="O15" i="18" s="1"/>
  <c r="O14" i="20"/>
  <c r="O14" i="18" s="1"/>
  <c r="Q6" i="13"/>
  <c r="B15" i="13" s="1"/>
  <c r="Q7" i="13"/>
  <c r="Q8" i="13"/>
  <c r="Q9" i="13"/>
  <c r="Q10" i="13"/>
  <c r="Q11" i="13"/>
  <c r="Q12" i="13"/>
  <c r="Q13" i="13"/>
  <c r="Q14" i="13"/>
  <c r="Q15" i="13"/>
  <c r="Q16" i="13"/>
  <c r="Q17" i="13"/>
  <c r="Q18" i="13"/>
  <c r="B21" i="13" s="1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B50" i="13" s="1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B107" i="13" s="1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B152" i="13" s="1"/>
  <c r="Q153" i="13"/>
  <c r="Q154" i="13"/>
  <c r="Q155" i="13"/>
  <c r="Q156" i="13"/>
  <c r="Q157" i="13"/>
  <c r="Q158" i="13"/>
  <c r="Q159" i="13"/>
  <c r="Q160" i="13"/>
  <c r="Q161" i="13"/>
  <c r="Q162" i="13"/>
  <c r="Q164" i="13"/>
  <c r="Q165" i="13"/>
  <c r="Q166" i="13"/>
  <c r="Q167" i="13"/>
  <c r="Q168" i="13"/>
  <c r="Q169" i="13"/>
  <c r="Q170" i="13"/>
  <c r="B170" i="13" s="1"/>
  <c r="Q171" i="13"/>
  <c r="Q172" i="13"/>
  <c r="Q173" i="13"/>
  <c r="Q174" i="13"/>
  <c r="Q175" i="13"/>
  <c r="Q5" i="13"/>
  <c r="B79" i="13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B85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3" i="13"/>
  <c r="B175" i="13" l="1"/>
  <c r="B168" i="13"/>
  <c r="B167" i="13"/>
  <c r="B160" i="13"/>
  <c r="B155" i="13"/>
  <c r="B151" i="13"/>
  <c r="B133" i="13"/>
  <c r="B135" i="13"/>
  <c r="B128" i="13"/>
  <c r="B127" i="13"/>
  <c r="B117" i="13"/>
  <c r="B119" i="13"/>
  <c r="B112" i="13"/>
  <c r="B111" i="13"/>
  <c r="B103" i="13"/>
  <c r="B96" i="13"/>
  <c r="B95" i="13"/>
  <c r="B91" i="13"/>
  <c r="B87" i="13"/>
  <c r="B69" i="13"/>
  <c r="B71" i="13"/>
  <c r="B64" i="13"/>
  <c r="B63" i="13"/>
  <c r="B53" i="13"/>
  <c r="B55" i="13"/>
  <c r="B48" i="13"/>
  <c r="B47" i="13"/>
  <c r="B43" i="13"/>
  <c r="B39" i="13"/>
  <c r="B32" i="13"/>
  <c r="B31" i="13"/>
  <c r="B27" i="13"/>
  <c r="B23" i="13"/>
  <c r="B166" i="13"/>
  <c r="B162" i="13"/>
  <c r="B164" i="13"/>
  <c r="B150" i="13"/>
  <c r="B146" i="13"/>
  <c r="B148" i="13"/>
  <c r="B144" i="13"/>
  <c r="B134" i="13"/>
  <c r="B130" i="13"/>
  <c r="B132" i="13"/>
  <c r="B118" i="13"/>
  <c r="B123" i="13"/>
  <c r="B116" i="13"/>
  <c r="B102" i="13"/>
  <c r="B98" i="13"/>
  <c r="B100" i="13"/>
  <c r="B86" i="13"/>
  <c r="B82" i="13"/>
  <c r="B84" i="13"/>
  <c r="B80" i="13"/>
  <c r="B70" i="13"/>
  <c r="B66" i="13"/>
  <c r="B68" i="13"/>
  <c r="B54" i="13"/>
  <c r="B59" i="13"/>
  <c r="B52" i="13"/>
  <c r="B38" i="13"/>
  <c r="B34" i="13"/>
  <c r="B36" i="13"/>
  <c r="B22" i="13"/>
  <c r="B18" i="13"/>
  <c r="B20" i="13"/>
  <c r="B16" i="13"/>
  <c r="B149" i="13"/>
  <c r="B114" i="13"/>
  <c r="O11" i="20"/>
  <c r="O11" i="18" s="1"/>
  <c r="O9" i="20"/>
  <c r="O9" i="18" s="1"/>
  <c r="O10" i="20"/>
  <c r="O10" i="18" s="1"/>
  <c r="B165" i="13"/>
  <c r="B37" i="13"/>
  <c r="B171" i="13"/>
  <c r="B139" i="13"/>
  <c r="B75" i="13"/>
  <c r="B101" i="13"/>
  <c r="B174" i="13"/>
  <c r="B159" i="13"/>
  <c r="B143" i="13"/>
  <c r="B173" i="13"/>
  <c r="B163" i="13"/>
  <c r="B157" i="13"/>
  <c r="B147" i="13"/>
  <c r="B141" i="13"/>
  <c r="B136" i="13"/>
  <c r="B131" i="13"/>
  <c r="B125" i="13"/>
  <c r="B120" i="13"/>
  <c r="B115" i="13"/>
  <c r="B109" i="13"/>
  <c r="B104" i="13"/>
  <c r="B99" i="13"/>
  <c r="B93" i="13"/>
  <c r="B88" i="13"/>
  <c r="B83" i="13"/>
  <c r="B77" i="13"/>
  <c r="B72" i="13"/>
  <c r="B67" i="13"/>
  <c r="B61" i="13"/>
  <c r="B56" i="13"/>
  <c r="B51" i="13"/>
  <c r="B45" i="13"/>
  <c r="B40" i="13"/>
  <c r="B35" i="13"/>
  <c r="B29" i="13"/>
  <c r="B24" i="13"/>
  <c r="B19" i="13"/>
  <c r="B26" i="13"/>
  <c r="B42" i="13"/>
  <c r="B58" i="13"/>
  <c r="B74" i="13"/>
  <c r="B90" i="13"/>
  <c r="B106" i="13"/>
  <c r="B122" i="13"/>
  <c r="B138" i="13"/>
  <c r="B154" i="13"/>
  <c r="B14" i="13"/>
  <c r="B169" i="13"/>
  <c r="B153" i="13"/>
  <c r="B172" i="13"/>
  <c r="B161" i="13"/>
  <c r="B156" i="13"/>
  <c r="B145" i="13"/>
  <c r="B140" i="13"/>
  <c r="B129" i="13"/>
  <c r="B124" i="13"/>
  <c r="B113" i="13"/>
  <c r="B108" i="13"/>
  <c r="B97" i="13"/>
  <c r="B92" i="13"/>
  <c r="B81" i="13"/>
  <c r="B76" i="13"/>
  <c r="B65" i="13"/>
  <c r="B60" i="13"/>
  <c r="B49" i="13"/>
  <c r="B44" i="13"/>
  <c r="B33" i="13"/>
  <c r="B28" i="13"/>
  <c r="B17" i="13"/>
  <c r="B30" i="13"/>
  <c r="B46" i="13"/>
  <c r="B62" i="13"/>
  <c r="B78" i="13"/>
  <c r="B94" i="13"/>
  <c r="B110" i="13"/>
  <c r="B126" i="13"/>
  <c r="B142" i="13"/>
  <c r="B158" i="13"/>
  <c r="B137" i="13"/>
  <c r="B121" i="13"/>
  <c r="B105" i="13"/>
  <c r="B89" i="13"/>
  <c r="B73" i="13"/>
  <c r="B57" i="13"/>
  <c r="B41" i="13"/>
  <c r="B25" i="13"/>
  <c r="C241" i="6"/>
  <c r="P174" i="13"/>
  <c r="P173" i="13"/>
  <c r="P172" i="13"/>
  <c r="P171" i="13"/>
  <c r="P170" i="13"/>
  <c r="P169" i="13"/>
  <c r="P168" i="13"/>
  <c r="P167" i="13"/>
  <c r="P166" i="13"/>
  <c r="P165" i="13"/>
  <c r="P164" i="13"/>
  <c r="P163" i="13"/>
  <c r="P162" i="13"/>
  <c r="P161" i="13"/>
  <c r="P160" i="13"/>
  <c r="P159" i="13"/>
  <c r="P158" i="13"/>
  <c r="P157" i="13"/>
  <c r="P156" i="13"/>
  <c r="P155" i="13"/>
  <c r="P154" i="13"/>
  <c r="P153" i="13"/>
  <c r="P152" i="13"/>
  <c r="P151" i="13"/>
  <c r="P150" i="13"/>
  <c r="P149" i="13"/>
  <c r="P148" i="13"/>
  <c r="P147" i="13"/>
  <c r="P146" i="13"/>
  <c r="P145" i="13"/>
  <c r="P144" i="13"/>
  <c r="P143" i="13"/>
  <c r="P142" i="13"/>
  <c r="P141" i="13"/>
  <c r="P140" i="13"/>
  <c r="P139" i="13"/>
  <c r="P138" i="13"/>
  <c r="P137" i="13"/>
  <c r="P136" i="13"/>
  <c r="P135" i="13"/>
  <c r="P134" i="13"/>
  <c r="P133" i="13"/>
  <c r="P132" i="13"/>
  <c r="P131" i="13"/>
  <c r="P130" i="13"/>
  <c r="P129" i="13"/>
  <c r="P128" i="13"/>
  <c r="P127" i="13"/>
  <c r="P126" i="13"/>
  <c r="P125" i="13"/>
  <c r="P124" i="13"/>
  <c r="P123" i="13"/>
  <c r="P122" i="13"/>
  <c r="P121" i="13"/>
  <c r="P120" i="13"/>
  <c r="P119" i="13"/>
  <c r="P118" i="13"/>
  <c r="P117" i="13"/>
  <c r="P116" i="13"/>
  <c r="P115" i="13"/>
  <c r="P114" i="13"/>
  <c r="P113" i="13"/>
  <c r="P112" i="13"/>
  <c r="P111" i="13"/>
  <c r="P110" i="13"/>
  <c r="P109" i="13"/>
  <c r="P108" i="13"/>
  <c r="P107" i="13"/>
  <c r="P106" i="13"/>
  <c r="P105" i="13"/>
  <c r="P104" i="13"/>
  <c r="P103" i="13"/>
  <c r="P102" i="13"/>
  <c r="P101" i="13"/>
  <c r="P100" i="13"/>
  <c r="P99" i="13"/>
  <c r="P98" i="13"/>
  <c r="P97" i="13"/>
  <c r="P96" i="13"/>
  <c r="P95" i="13"/>
  <c r="P94" i="13"/>
  <c r="P93" i="13"/>
  <c r="P92" i="13"/>
  <c r="P91" i="13"/>
  <c r="P90" i="13"/>
  <c r="P89" i="13"/>
  <c r="P88" i="13"/>
  <c r="P87" i="13"/>
  <c r="P86" i="13"/>
  <c r="P85" i="13"/>
  <c r="P84" i="13"/>
  <c r="P83" i="13"/>
  <c r="P82" i="13"/>
  <c r="P81" i="13"/>
  <c r="P80" i="13"/>
  <c r="P79" i="13"/>
  <c r="P78" i="13"/>
  <c r="P77" i="13"/>
  <c r="P76" i="13"/>
  <c r="P75" i="13"/>
  <c r="P74" i="13"/>
  <c r="P73" i="13"/>
  <c r="P72" i="13"/>
  <c r="P71" i="13"/>
  <c r="P70" i="13"/>
  <c r="P69" i="13"/>
  <c r="P68" i="13"/>
  <c r="P67" i="13"/>
  <c r="P66" i="13"/>
  <c r="P65" i="13"/>
  <c r="P64" i="13"/>
  <c r="P63" i="13"/>
  <c r="P62" i="13"/>
  <c r="P61" i="13"/>
  <c r="P60" i="13"/>
  <c r="P59" i="13"/>
  <c r="P58" i="13"/>
  <c r="P57" i="13"/>
  <c r="P56" i="13"/>
  <c r="P55" i="13"/>
  <c r="P54" i="13"/>
  <c r="P53" i="13"/>
  <c r="P52" i="13"/>
  <c r="P51" i="13"/>
  <c r="P50" i="13"/>
  <c r="P49" i="13"/>
  <c r="P48" i="13"/>
  <c r="P47" i="13"/>
  <c r="P46" i="13"/>
  <c r="P45" i="13"/>
  <c r="P44" i="13"/>
  <c r="P43" i="13"/>
  <c r="P42" i="13"/>
  <c r="P41" i="13"/>
  <c r="P40" i="13"/>
  <c r="P39" i="13"/>
  <c r="P38" i="13"/>
  <c r="P37" i="13"/>
  <c r="P36" i="13"/>
  <c r="P35" i="13"/>
  <c r="P34" i="13"/>
  <c r="P33" i="13"/>
  <c r="P32" i="13"/>
  <c r="P31" i="13"/>
  <c r="P30" i="13"/>
  <c r="P29" i="13"/>
  <c r="P28" i="13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P3" i="13"/>
  <c r="P175" i="13"/>
  <c r="O8" i="20" l="1"/>
  <c r="O8" i="18" s="1"/>
  <c r="O7" i="20" l="1"/>
  <c r="O7" i="18" s="1"/>
  <c r="O6" i="20" l="1"/>
  <c r="O6" i="18" s="1"/>
  <c r="O5" i="20" l="1"/>
  <c r="O5" i="18" s="1"/>
  <c r="O4" i="20" l="1"/>
  <c r="O4" i="18" s="1"/>
  <c r="O3" i="20" l="1"/>
  <c r="O3" i="18" s="1"/>
</calcChain>
</file>

<file path=xl/sharedStrings.xml><?xml version="1.0" encoding="utf-8"?>
<sst xmlns="http://schemas.openxmlformats.org/spreadsheetml/2006/main" count="77" uniqueCount="28">
  <si>
    <t>Date</t>
  </si>
  <si>
    <t>Total Social Financing (TSF)</t>
  </si>
  <si>
    <t>TSF: RMB Bank Loans</t>
  </si>
  <si>
    <t>TSF: Foreign Currency Bank Loans</t>
  </si>
  <si>
    <t>TSF: Entrusted Loans</t>
  </si>
  <si>
    <t>TSF: Trust Loans</t>
  </si>
  <si>
    <t>TSF: Undiscounted Bankers' Acceptences</t>
  </si>
  <si>
    <t>TSF: Net Financing of Corporate Bonds</t>
  </si>
  <si>
    <t>TSF: Equity on Domestic Stk Mkt by Non-MFIs</t>
  </si>
  <si>
    <t>Households</t>
  </si>
  <si>
    <t>Nonfinancial enterprises &amp; government agencies</t>
  </si>
  <si>
    <t>Nonbank financial institutions</t>
  </si>
  <si>
    <t>RMB Bank Loans</t>
  </si>
  <si>
    <t>Households: Short-Term</t>
  </si>
  <si>
    <t>Households: Long-Term</t>
  </si>
  <si>
    <t>Nonfinancial enterprises &amp; government agencies: Short-Term</t>
  </si>
  <si>
    <t>Nonfinancial enterprises &amp; government agencies: Bill financing</t>
  </si>
  <si>
    <t>Nonfinancial enterprises &amp; government agencies: Medium and long-term</t>
  </si>
  <si>
    <t>Statistical Discrepency</t>
  </si>
  <si>
    <t>---</t>
  </si>
  <si>
    <t>TSF Statistical Discrepency</t>
  </si>
  <si>
    <t>Gov't Bonds Total</t>
  </si>
  <si>
    <t>Gov't Bonds: Trsy Bonds</t>
  </si>
  <si>
    <t>Gov't Bonds: Savings Bonds</t>
  </si>
  <si>
    <t>Gov't Bonds: Local Gov't Bonds</t>
  </si>
  <si>
    <t>Total Credit</t>
  </si>
  <si>
    <t>Nominal GDP (SAAR)</t>
  </si>
  <si>
    <t>LTM change in nominal GDP as a % of LTM change in total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</si>
</sst>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mmm&quot;-&quot;yyyy"/>
    <numFmt numFmtId="165" formatCode="0.0"/>
    <numFmt numFmtId="166" formatCode="_(* #,##0.0_);_(* \(#,##0.0\);_(* &quot;-&quot;??_);_(@_)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7" fontId="0" fillId="0" borderId="0" xfId="0" applyNumberFormat="1"/>
    <xf numFmtId="0" fontId="1" fillId="0" borderId="1" xfId="0" applyFont="1" applyFill="1" applyBorder="1" applyAlignment="1">
      <alignment horizontal="center"/>
    </xf>
    <xf numFmtId="167" fontId="0" fillId="0" borderId="1" xfId="1" applyNumberFormat="1" applyFont="1" applyBorder="1"/>
    <xf numFmtId="2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chartsheet" Target="chartsheets/sheet5.xml"/><Relationship Id="rId10" Type="http://schemas.openxmlformats.org/officeDocument/2006/relationships/worksheet" Target="worksheets/sheet5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China: Rolling 3 Month Net % Change in Total Credit</a:t>
            </a:r>
          </a:p>
          <a:p>
            <a:pPr>
              <a:defRPr/>
            </a:pPr>
            <a:r>
              <a:rPr lang="en-US" b="1"/>
              <a:t>From 12/31/2001 - 5/31/2016</a:t>
            </a:r>
          </a:p>
        </c:rich>
      </c:tx>
      <c:layout>
        <c:manualLayout>
          <c:xMode val="edge"/>
          <c:yMode val="edge"/>
          <c:x val="0.310062268535830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48058821403682E-2"/>
          <c:y val="6.8813813147966169E-2"/>
          <c:w val="0.91026266546377588"/>
          <c:h val="0.8269583167037880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'total_credit_%_flow_data'!$C$1</c:f>
              <c:strCache>
                <c:ptCount val="1"/>
                <c:pt idx="0">
                  <c:v>Gov't Bonds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'total_credit_%_flow_data'!$C$2:$C$175</c:f>
              <c:numCache>
                <c:formatCode>0.00</c:formatCode>
                <c:ptCount val="174"/>
                <c:pt idx="4">
                  <c:v>0.52685194524483192</c:v>
                </c:pt>
                <c:pt idx="5">
                  <c:v>0.89024249023080593</c:v>
                </c:pt>
                <c:pt idx="6">
                  <c:v>1.2476602039023348</c:v>
                </c:pt>
                <c:pt idx="7">
                  <c:v>1.1342429940068202</c:v>
                </c:pt>
                <c:pt idx="8">
                  <c:v>1.0427768713789634</c:v>
                </c:pt>
                <c:pt idx="9">
                  <c:v>0.83544212317219479</c:v>
                </c:pt>
                <c:pt idx="10">
                  <c:v>0.68156492215979458</c:v>
                </c:pt>
                <c:pt idx="11">
                  <c:v>0.42040044843570273</c:v>
                </c:pt>
                <c:pt idx="12">
                  <c:v>0.75439898903827451</c:v>
                </c:pt>
                <c:pt idx="13">
                  <c:v>0.59851315755226719</c:v>
                </c:pt>
                <c:pt idx="14">
                  <c:v>0.8109097600350621</c:v>
                </c:pt>
                <c:pt idx="15">
                  <c:v>0.21234394161196837</c:v>
                </c:pt>
                <c:pt idx="16">
                  <c:v>0.67176762214414787</c:v>
                </c:pt>
                <c:pt idx="17">
                  <c:v>0.66642710676333283</c:v>
                </c:pt>
                <c:pt idx="18">
                  <c:v>0.801397868500757</c:v>
                </c:pt>
                <c:pt idx="19">
                  <c:v>0.49194530043240858</c:v>
                </c:pt>
                <c:pt idx="20">
                  <c:v>0.54393094341547443</c:v>
                </c:pt>
                <c:pt idx="21">
                  <c:v>0.48269514950359899</c:v>
                </c:pt>
                <c:pt idx="22">
                  <c:v>0.45750304726416374</c:v>
                </c:pt>
                <c:pt idx="23">
                  <c:v>0.51261341199433474</c:v>
                </c:pt>
                <c:pt idx="24">
                  <c:v>1.468955974786389</c:v>
                </c:pt>
                <c:pt idx="25">
                  <c:v>1.3442242307362233</c:v>
                </c:pt>
                <c:pt idx="26">
                  <c:v>1.0327489000978891</c:v>
                </c:pt>
                <c:pt idx="27">
                  <c:v>0.18822638069673356</c:v>
                </c:pt>
                <c:pt idx="28">
                  <c:v>0.46561216430085434</c:v>
                </c:pt>
                <c:pt idx="29">
                  <c:v>0.64363674979272878</c:v>
                </c:pt>
                <c:pt idx="30">
                  <c:v>0.72351128802269982</c:v>
                </c:pt>
                <c:pt idx="31">
                  <c:v>0.72934491239640686</c:v>
                </c:pt>
                <c:pt idx="32">
                  <c:v>0.83633686692972975</c:v>
                </c:pt>
                <c:pt idx="33">
                  <c:v>0.78237777918257911</c:v>
                </c:pt>
                <c:pt idx="34">
                  <c:v>0.65282468351914325</c:v>
                </c:pt>
                <c:pt idx="35">
                  <c:v>0.65860621048446266</c:v>
                </c:pt>
                <c:pt idx="36">
                  <c:v>0.55527434644209417</c:v>
                </c:pt>
                <c:pt idx="37">
                  <c:v>0.402946579925344</c:v>
                </c:pt>
                <c:pt idx="38">
                  <c:v>0.24711212675014074</c:v>
                </c:pt>
                <c:pt idx="39">
                  <c:v>0.26283886829643704</c:v>
                </c:pt>
                <c:pt idx="40">
                  <c:v>0.40272985205812251</c:v>
                </c:pt>
                <c:pt idx="41">
                  <c:v>0.563921895462414</c:v>
                </c:pt>
                <c:pt idx="42">
                  <c:v>0.5851937365617057</c:v>
                </c:pt>
                <c:pt idx="43">
                  <c:v>0.58741803794297065</c:v>
                </c:pt>
                <c:pt idx="44">
                  <c:v>0.56799478885314969</c:v>
                </c:pt>
                <c:pt idx="45">
                  <c:v>0.55600923200009178</c:v>
                </c:pt>
                <c:pt idx="46">
                  <c:v>0.54651606964312172</c:v>
                </c:pt>
                <c:pt idx="47">
                  <c:v>0.55286932234885278</c:v>
                </c:pt>
                <c:pt idx="48">
                  <c:v>0.71474378992598642</c:v>
                </c:pt>
                <c:pt idx="49">
                  <c:v>0.58036632276802402</c:v>
                </c:pt>
                <c:pt idx="50">
                  <c:v>0.43568279811714017</c:v>
                </c:pt>
                <c:pt idx="51">
                  <c:v>0.39781284091317304</c:v>
                </c:pt>
                <c:pt idx="52">
                  <c:v>0.50819424413362779</c:v>
                </c:pt>
                <c:pt idx="53">
                  <c:v>0.61453398328183673</c:v>
                </c:pt>
                <c:pt idx="54">
                  <c:v>0.71237037008096538</c:v>
                </c:pt>
                <c:pt idx="55">
                  <c:v>0.87531873203592225</c:v>
                </c:pt>
                <c:pt idx="56">
                  <c:v>0.86851035593170645</c:v>
                </c:pt>
                <c:pt idx="57">
                  <c:v>0.85270665985339134</c:v>
                </c:pt>
                <c:pt idx="58">
                  <c:v>0.87611686356885898</c:v>
                </c:pt>
                <c:pt idx="59">
                  <c:v>0.86994847269883102</c:v>
                </c:pt>
                <c:pt idx="60">
                  <c:v>0.62605807891004017</c:v>
                </c:pt>
                <c:pt idx="61">
                  <c:v>0.31907221309670447</c:v>
                </c:pt>
                <c:pt idx="62">
                  <c:v>0.19507728056139897</c:v>
                </c:pt>
                <c:pt idx="63">
                  <c:v>0.29296724963402088</c:v>
                </c:pt>
                <c:pt idx="64">
                  <c:v>0.48841770388240768</c:v>
                </c:pt>
                <c:pt idx="65">
                  <c:v>0.59465964125652193</c:v>
                </c:pt>
                <c:pt idx="66">
                  <c:v>0.72469870525139302</c:v>
                </c:pt>
                <c:pt idx="67">
                  <c:v>0.72907906059529259</c:v>
                </c:pt>
                <c:pt idx="68">
                  <c:v>2.5975555275907634</c:v>
                </c:pt>
                <c:pt idx="69">
                  <c:v>2.7503961150612213</c:v>
                </c:pt>
                <c:pt idx="70">
                  <c:v>2.691728742197621</c:v>
                </c:pt>
                <c:pt idx="71">
                  <c:v>0.94294638031306188</c:v>
                </c:pt>
                <c:pt idx="72">
                  <c:v>2.8812950758251654</c:v>
                </c:pt>
                <c:pt idx="73">
                  <c:v>2.6800223750197496</c:v>
                </c:pt>
                <c:pt idx="74">
                  <c:v>2.521934289864427</c:v>
                </c:pt>
                <c:pt idx="75">
                  <c:v>0.23085752436612667</c:v>
                </c:pt>
                <c:pt idx="76">
                  <c:v>0.36731085611840697</c:v>
                </c:pt>
                <c:pt idx="77">
                  <c:v>0.49114339598379253</c:v>
                </c:pt>
                <c:pt idx="78">
                  <c:v>0.5602048226398737</c:v>
                </c:pt>
                <c:pt idx="79">
                  <c:v>0.54093020303160666</c:v>
                </c:pt>
                <c:pt idx="80">
                  <c:v>0.44163570252186485</c:v>
                </c:pt>
                <c:pt idx="81">
                  <c:v>0.53501444770594997</c:v>
                </c:pt>
                <c:pt idx="82">
                  <c:v>0.52019644753017513</c:v>
                </c:pt>
                <c:pt idx="83">
                  <c:v>0.56310692347368807</c:v>
                </c:pt>
                <c:pt idx="84">
                  <c:v>0.51589729762501779</c:v>
                </c:pt>
                <c:pt idx="85">
                  <c:v>0.3994746675462551</c:v>
                </c:pt>
                <c:pt idx="86">
                  <c:v>0.2957008709810548</c:v>
                </c:pt>
                <c:pt idx="87">
                  <c:v>0.19117806006701241</c:v>
                </c:pt>
                <c:pt idx="88">
                  <c:v>0.70180912590625033</c:v>
                </c:pt>
                <c:pt idx="89">
                  <c:v>0.96000419695165518</c:v>
                </c:pt>
                <c:pt idx="90">
                  <c:v>1.3765168591295567</c:v>
                </c:pt>
                <c:pt idx="91">
                  <c:v>1.3912992960525352</c:v>
                </c:pt>
                <c:pt idx="92">
                  <c:v>1.2561572045482605</c:v>
                </c:pt>
                <c:pt idx="93">
                  <c:v>1.1554967808409111</c:v>
                </c:pt>
                <c:pt idx="94">
                  <c:v>0.81376947466414162</c:v>
                </c:pt>
                <c:pt idx="95">
                  <c:v>0.86045853162753505</c:v>
                </c:pt>
                <c:pt idx="96">
                  <c:v>0.61299436363066206</c:v>
                </c:pt>
                <c:pt idx="97">
                  <c:v>0.50396732905021469</c:v>
                </c:pt>
                <c:pt idx="98">
                  <c:v>0.29087640802593445</c:v>
                </c:pt>
                <c:pt idx="99">
                  <c:v>0.31622699314667591</c:v>
                </c:pt>
                <c:pt idx="100">
                  <c:v>0.5978886075261054</c:v>
                </c:pt>
                <c:pt idx="101">
                  <c:v>0.74809229127725585</c:v>
                </c:pt>
                <c:pt idx="102">
                  <c:v>0.9275772488862416</c:v>
                </c:pt>
                <c:pt idx="103">
                  <c:v>0.87385637687340867</c:v>
                </c:pt>
                <c:pt idx="104">
                  <c:v>1.0367420961026641</c:v>
                </c:pt>
                <c:pt idx="105">
                  <c:v>0.90717168601541132</c:v>
                </c:pt>
                <c:pt idx="106">
                  <c:v>0.85479459054028117</c:v>
                </c:pt>
                <c:pt idx="107">
                  <c:v>0.74423666129263588</c:v>
                </c:pt>
                <c:pt idx="108">
                  <c:v>0.68752639906760604</c:v>
                </c:pt>
                <c:pt idx="109">
                  <c:v>0.58794235079855317</c:v>
                </c:pt>
                <c:pt idx="110">
                  <c:v>0.37953096155814775</c:v>
                </c:pt>
                <c:pt idx="111">
                  <c:v>0.37123447003048549</c:v>
                </c:pt>
                <c:pt idx="112">
                  <c:v>0.47316577693524603</c:v>
                </c:pt>
                <c:pt idx="113">
                  <c:v>0.62850246371295837</c:v>
                </c:pt>
                <c:pt idx="114">
                  <c:v>0.64560305128582463</c:v>
                </c:pt>
                <c:pt idx="115">
                  <c:v>0.67124128464202548</c:v>
                </c:pt>
                <c:pt idx="116">
                  <c:v>0.72487651707290746</c:v>
                </c:pt>
                <c:pt idx="117">
                  <c:v>0.72558066722791492</c:v>
                </c:pt>
                <c:pt idx="118">
                  <c:v>0.62432169007436</c:v>
                </c:pt>
                <c:pt idx="119">
                  <c:v>0.46634581437271139</c:v>
                </c:pt>
                <c:pt idx="120">
                  <c:v>0.35563656892522932</c:v>
                </c:pt>
                <c:pt idx="121">
                  <c:v>0.23320982627515766</c:v>
                </c:pt>
                <c:pt idx="122">
                  <c:v>0.20268986339547751</c:v>
                </c:pt>
                <c:pt idx="123">
                  <c:v>0.2591107530522741</c:v>
                </c:pt>
                <c:pt idx="124">
                  <c:v>0.38607659465179667</c:v>
                </c:pt>
                <c:pt idx="125">
                  <c:v>0.48247268154537581</c:v>
                </c:pt>
                <c:pt idx="126">
                  <c:v>0.55413450218342741</c:v>
                </c:pt>
                <c:pt idx="127">
                  <c:v>0.67431468590980537</c:v>
                </c:pt>
                <c:pt idx="128">
                  <c:v>0.68179547731140688</c:v>
                </c:pt>
                <c:pt idx="129">
                  <c:v>0.69412249189974595</c:v>
                </c:pt>
                <c:pt idx="130">
                  <c:v>0.51930633830533846</c:v>
                </c:pt>
                <c:pt idx="131">
                  <c:v>0.43425204352074664</c:v>
                </c:pt>
                <c:pt idx="132">
                  <c:v>0.27859372855788478</c:v>
                </c:pt>
                <c:pt idx="133">
                  <c:v>0.29065444490881381</c:v>
                </c:pt>
                <c:pt idx="134">
                  <c:v>0.25155235380279972</c:v>
                </c:pt>
                <c:pt idx="135">
                  <c:v>0.23519102380793505</c:v>
                </c:pt>
                <c:pt idx="136">
                  <c:v>0.33823045345814301</c:v>
                </c:pt>
                <c:pt idx="137">
                  <c:v>0.48320277291303176</c:v>
                </c:pt>
                <c:pt idx="138">
                  <c:v>0.57184320792220367</c:v>
                </c:pt>
                <c:pt idx="139">
                  <c:v>0.54322907817970734</c:v>
                </c:pt>
                <c:pt idx="140">
                  <c:v>0.56214071687956568</c:v>
                </c:pt>
                <c:pt idx="141">
                  <c:v>0.59293865267063006</c:v>
                </c:pt>
                <c:pt idx="142">
                  <c:v>0.6156900286035436</c:v>
                </c:pt>
                <c:pt idx="143">
                  <c:v>0.47036187557441173</c:v>
                </c:pt>
                <c:pt idx="144">
                  <c:v>0.39141181035265493</c:v>
                </c:pt>
                <c:pt idx="145">
                  <c:v>0.22864337307119298</c:v>
                </c:pt>
                <c:pt idx="146">
                  <c:v>0.18003977197054793</c:v>
                </c:pt>
                <c:pt idx="147">
                  <c:v>0.16632649041288536</c:v>
                </c:pt>
                <c:pt idx="148">
                  <c:v>0.2983435094638483</c:v>
                </c:pt>
                <c:pt idx="149">
                  <c:v>0.37729173036219882</c:v>
                </c:pt>
                <c:pt idx="150">
                  <c:v>0.52195347537776315</c:v>
                </c:pt>
                <c:pt idx="151">
                  <c:v>0.56678109707921609</c:v>
                </c:pt>
                <c:pt idx="152">
                  <c:v>0.66261064144563542</c:v>
                </c:pt>
                <c:pt idx="153">
                  <c:v>0.59960822517025569</c:v>
                </c:pt>
                <c:pt idx="154">
                  <c:v>0.53386090700018551</c:v>
                </c:pt>
                <c:pt idx="155">
                  <c:v>0.41635481675036973</c:v>
                </c:pt>
                <c:pt idx="156">
                  <c:v>0.35337684374315936</c:v>
                </c:pt>
                <c:pt idx="157">
                  <c:v>0.24368124980488448</c:v>
                </c:pt>
                <c:pt idx="158">
                  <c:v>0.16656797934593665</c:v>
                </c:pt>
                <c:pt idx="159">
                  <c:v>0.13516806560733502</c:v>
                </c:pt>
                <c:pt idx="160">
                  <c:v>0.26512915575859658</c:v>
                </c:pt>
                <c:pt idx="161">
                  <c:v>0.47689657995757823</c:v>
                </c:pt>
                <c:pt idx="162">
                  <c:v>1.0749201767508225</c:v>
                </c:pt>
                <c:pt idx="163">
                  <c:v>1.4572440825589068</c:v>
                </c:pt>
                <c:pt idx="164">
                  <c:v>1.6867840570758119</c:v>
                </c:pt>
                <c:pt idx="165">
                  <c:v>1.5486461028867491</c:v>
                </c:pt>
                <c:pt idx="166">
                  <c:v>1.4511028468870126</c:v>
                </c:pt>
                <c:pt idx="167">
                  <c:v>1.665437116855599</c:v>
                </c:pt>
                <c:pt idx="168">
                  <c:v>1.3148602605099555</c:v>
                </c:pt>
                <c:pt idx="169">
                  <c:v>0.97434853370714247</c:v>
                </c:pt>
                <c:pt idx="170">
                  <c:v>0.46197440527326977</c:v>
                </c:pt>
                <c:pt idx="171">
                  <c:v>0.89175850528431178</c:v>
                </c:pt>
                <c:pt idx="172">
                  <c:v>1.6271052091440228</c:v>
                </c:pt>
                <c:pt idx="173">
                  <c:v>1.9672181397533579</c:v>
                </c:pt>
              </c:numCache>
            </c:numRef>
          </c:val>
        </c:ser>
        <c:ser>
          <c:idx val="5"/>
          <c:order val="5"/>
          <c:tx>
            <c:strRef>
              <c:f>'total_credit_%_flow_data'!$G$1</c:f>
              <c:strCache>
                <c:ptCount val="1"/>
                <c:pt idx="0">
                  <c:v>Total Social Financing (TSF)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'total_credit_%_flow_data'!$G$2:$G$175</c:f>
              <c:numCache>
                <c:formatCode>0.00</c:formatCode>
                <c:ptCount val="174"/>
                <c:pt idx="4">
                  <c:v>3.1722032913688829</c:v>
                </c:pt>
                <c:pt idx="5">
                  <c:v>4.2154372916319645</c:v>
                </c:pt>
                <c:pt idx="6">
                  <c:v>3.8441797171346384</c:v>
                </c:pt>
                <c:pt idx="7">
                  <c:v>3.5197148976866592</c:v>
                </c:pt>
                <c:pt idx="8">
                  <c:v>3.3585940559911558</c:v>
                </c:pt>
                <c:pt idx="9">
                  <c:v>3.8866191895783579</c:v>
                </c:pt>
                <c:pt idx="10">
                  <c:v>3.8031968689618112</c:v>
                </c:pt>
                <c:pt idx="11">
                  <c:v>3.919672578010438</c:v>
                </c:pt>
                <c:pt idx="12">
                  <c:v>3.6128377052424367</c:v>
                </c:pt>
                <c:pt idx="13">
                  <c:v>5.1313492487179202</c:v>
                </c:pt>
                <c:pt idx="14">
                  <c:v>4.6097768241732187</c:v>
                </c:pt>
                <c:pt idx="15">
                  <c:v>5.111422023088096</c:v>
                </c:pt>
                <c:pt idx="16">
                  <c:v>4.5543466842887756</c:v>
                </c:pt>
                <c:pt idx="17">
                  <c:v>5.6817334040335821</c:v>
                </c:pt>
                <c:pt idx="18">
                  <c:v>6.5927946951842857</c:v>
                </c:pt>
                <c:pt idx="19">
                  <c:v>5.7433200189562923</c:v>
                </c:pt>
                <c:pt idx="20">
                  <c:v>5.8317167576187661</c:v>
                </c:pt>
                <c:pt idx="21">
                  <c:v>4.7543123743254467</c:v>
                </c:pt>
                <c:pt idx="22">
                  <c:v>4.6514797848770568</c:v>
                </c:pt>
                <c:pt idx="23">
                  <c:v>3.7709370108319504</c:v>
                </c:pt>
                <c:pt idx="24">
                  <c:v>2.8914547973315852</c:v>
                </c:pt>
                <c:pt idx="25">
                  <c:v>3.3334414477440379</c:v>
                </c:pt>
                <c:pt idx="26">
                  <c:v>2.5837013061198477</c:v>
                </c:pt>
                <c:pt idx="27">
                  <c:v>4.4930663044196706</c:v>
                </c:pt>
                <c:pt idx="28">
                  <c:v>4.7478967393479872</c:v>
                </c:pt>
                <c:pt idx="29">
                  <c:v>5.7144499446140182</c:v>
                </c:pt>
                <c:pt idx="30">
                  <c:v>4.0289366158083144</c:v>
                </c:pt>
                <c:pt idx="31">
                  <c:v>2.9583869940577148</c:v>
                </c:pt>
                <c:pt idx="32">
                  <c:v>2.4834294106196486</c:v>
                </c:pt>
                <c:pt idx="33">
                  <c:v>2.3575872288681721</c:v>
                </c:pt>
                <c:pt idx="34">
                  <c:v>2.295081360980936</c:v>
                </c:pt>
                <c:pt idx="35">
                  <c:v>2.4897874556170563</c:v>
                </c:pt>
                <c:pt idx="36">
                  <c:v>2.7183714158614589</c:v>
                </c:pt>
                <c:pt idx="37">
                  <c:v>4.1164294620696786</c:v>
                </c:pt>
                <c:pt idx="38">
                  <c:v>3.5650563740632952</c:v>
                </c:pt>
                <c:pt idx="39">
                  <c:v>3.7818132500052353</c:v>
                </c:pt>
                <c:pt idx="40">
                  <c:v>3.0238159574168053</c:v>
                </c:pt>
                <c:pt idx="41">
                  <c:v>3.5085414443446852</c:v>
                </c:pt>
                <c:pt idx="42">
                  <c:v>3.726338074830529</c:v>
                </c:pt>
                <c:pt idx="43">
                  <c:v>3.112261173814812</c:v>
                </c:pt>
                <c:pt idx="44">
                  <c:v>3.1375551962677886</c:v>
                </c:pt>
                <c:pt idx="45">
                  <c:v>3.6750097534264219</c:v>
                </c:pt>
                <c:pt idx="46">
                  <c:v>2.9907884217579435</c:v>
                </c:pt>
                <c:pt idx="47">
                  <c:v>3.0728738967359797</c:v>
                </c:pt>
                <c:pt idx="48">
                  <c:v>1.5993866976583559</c:v>
                </c:pt>
                <c:pt idx="49">
                  <c:v>4.5920758500376664</c:v>
                </c:pt>
                <c:pt idx="50">
                  <c:v>4.2899495164869395</c:v>
                </c:pt>
                <c:pt idx="51">
                  <c:v>6.1788290450634031</c:v>
                </c:pt>
                <c:pt idx="52">
                  <c:v>4.8638566401732524</c:v>
                </c:pt>
                <c:pt idx="53">
                  <c:v>5.6246136983528396</c:v>
                </c:pt>
                <c:pt idx="54">
                  <c:v>4.1953934097735317</c:v>
                </c:pt>
                <c:pt idx="55">
                  <c:v>3.7284050474047343</c:v>
                </c:pt>
                <c:pt idx="56">
                  <c:v>3.514540944067599</c:v>
                </c:pt>
                <c:pt idx="57">
                  <c:v>3.2130814885589642</c:v>
                </c:pt>
                <c:pt idx="58">
                  <c:v>2.6793581451957804</c:v>
                </c:pt>
                <c:pt idx="59">
                  <c:v>2.4371971014554421</c:v>
                </c:pt>
                <c:pt idx="60">
                  <c:v>2.6647782028443774</c:v>
                </c:pt>
                <c:pt idx="61">
                  <c:v>4.7665352244593233</c:v>
                </c:pt>
                <c:pt idx="62">
                  <c:v>4.8170154207196871</c:v>
                </c:pt>
                <c:pt idx="63">
                  <c:v>5.5534326785276837</c:v>
                </c:pt>
                <c:pt idx="64">
                  <c:v>5.1630348956791758</c:v>
                </c:pt>
                <c:pt idx="65">
                  <c:v>5.3531895191947028</c:v>
                </c:pt>
                <c:pt idx="66">
                  <c:v>5.5153013779542857</c:v>
                </c:pt>
                <c:pt idx="67">
                  <c:v>4.4513060867037035</c:v>
                </c:pt>
                <c:pt idx="68">
                  <c:v>5.3806707355439505</c:v>
                </c:pt>
                <c:pt idx="69">
                  <c:v>4.7629681044960019</c:v>
                </c:pt>
                <c:pt idx="70">
                  <c:v>4.8884480626545752</c:v>
                </c:pt>
                <c:pt idx="71">
                  <c:v>3.5515210742445023</c:v>
                </c:pt>
                <c:pt idx="72">
                  <c:v>3.2042828394519356</c:v>
                </c:pt>
                <c:pt idx="73">
                  <c:v>5.2186793706776413</c:v>
                </c:pt>
                <c:pt idx="74">
                  <c:v>5.6352223659709813</c:v>
                </c:pt>
                <c:pt idx="75">
                  <c:v>5.9763034307994705</c:v>
                </c:pt>
                <c:pt idx="76">
                  <c:v>4.8095574612482164</c:v>
                </c:pt>
                <c:pt idx="77">
                  <c:v>4.9936220139829244</c:v>
                </c:pt>
                <c:pt idx="78">
                  <c:v>4.9003761123696803</c:v>
                </c:pt>
                <c:pt idx="79">
                  <c:v>4.2485718594158257</c:v>
                </c:pt>
                <c:pt idx="80">
                  <c:v>3.8978547485796602</c:v>
                </c:pt>
                <c:pt idx="81">
                  <c:v>3.8070756126398742</c:v>
                </c:pt>
                <c:pt idx="82">
                  <c:v>2.8632797346021492</c:v>
                </c:pt>
                <c:pt idx="83">
                  <c:v>2.8161487461075603</c:v>
                </c:pt>
                <c:pt idx="84">
                  <c:v>3.3822543532753899</c:v>
                </c:pt>
                <c:pt idx="85">
                  <c:v>6.430314960544492</c:v>
                </c:pt>
                <c:pt idx="86">
                  <c:v>7.9297482199519891</c:v>
                </c:pt>
                <c:pt idx="87">
                  <c:v>10.997930339409775</c:v>
                </c:pt>
                <c:pt idx="88">
                  <c:v>8.726094048681313</c:v>
                </c:pt>
                <c:pt idx="89">
                  <c:v>9.3510022646786428</c:v>
                </c:pt>
                <c:pt idx="90">
                  <c:v>8.9858741875792045</c:v>
                </c:pt>
                <c:pt idx="91">
                  <c:v>9.2726232175045684</c:v>
                </c:pt>
                <c:pt idx="92">
                  <c:v>7.4489301104055032</c:v>
                </c:pt>
                <c:pt idx="93">
                  <c:v>5.3997295861014658</c:v>
                </c:pt>
                <c:pt idx="94">
                  <c:v>5.0276146257105889</c:v>
                </c:pt>
                <c:pt idx="95">
                  <c:v>5.3072020673974114</c:v>
                </c:pt>
                <c:pt idx="96">
                  <c:v>4.4051324032152568</c:v>
                </c:pt>
                <c:pt idx="97">
                  <c:v>7.0500357768387865</c:v>
                </c:pt>
                <c:pt idx="98">
                  <c:v>7.1630875210523399</c:v>
                </c:pt>
                <c:pt idx="99">
                  <c:v>7.9508250160217271</c:v>
                </c:pt>
                <c:pt idx="100">
                  <c:v>6.7251224734819202</c:v>
                </c:pt>
                <c:pt idx="101">
                  <c:v>6.5965272954456564</c:v>
                </c:pt>
                <c:pt idx="102">
                  <c:v>5.9542111547935601</c:v>
                </c:pt>
                <c:pt idx="103">
                  <c:v>4.5583863050643183</c:v>
                </c:pt>
                <c:pt idx="104">
                  <c:v>4.448755293188345</c:v>
                </c:pt>
                <c:pt idx="105">
                  <c:v>4.5382780541083818</c:v>
                </c:pt>
                <c:pt idx="106">
                  <c:v>4.7018577429012529</c:v>
                </c:pt>
                <c:pt idx="107">
                  <c:v>4.5961561516901543</c:v>
                </c:pt>
                <c:pt idx="108">
                  <c:v>4.4070997372946428</c:v>
                </c:pt>
                <c:pt idx="109">
                  <c:v>5.6493477424672482</c:v>
                </c:pt>
                <c:pt idx="110">
                  <c:v>4.9724155788602857</c:v>
                </c:pt>
                <c:pt idx="111">
                  <c:v>5.895091734619438</c:v>
                </c:pt>
                <c:pt idx="112">
                  <c:v>5.2261475582657271</c:v>
                </c:pt>
                <c:pt idx="113">
                  <c:v>5.7744085223725126</c:v>
                </c:pt>
                <c:pt idx="114">
                  <c:v>4.7471502816629085</c:v>
                </c:pt>
                <c:pt idx="115">
                  <c:v>3.5681299213994393</c:v>
                </c:pt>
                <c:pt idx="116">
                  <c:v>3.4989517655111788</c:v>
                </c:pt>
                <c:pt idx="117">
                  <c:v>2.6262109334077017</c:v>
                </c:pt>
                <c:pt idx="118">
                  <c:v>2.9254592647596649</c:v>
                </c:pt>
                <c:pt idx="119">
                  <c:v>2.7331871386090429</c:v>
                </c:pt>
                <c:pt idx="120">
                  <c:v>3.7261803627421473</c:v>
                </c:pt>
                <c:pt idx="121">
                  <c:v>3.9133990579963513</c:v>
                </c:pt>
                <c:pt idx="122">
                  <c:v>3.9728419712795704</c:v>
                </c:pt>
                <c:pt idx="123">
                  <c:v>4.6222577063965415</c:v>
                </c:pt>
                <c:pt idx="124">
                  <c:v>4.5594198232239345</c:v>
                </c:pt>
                <c:pt idx="125">
                  <c:v>4.6159040692227826</c:v>
                </c:pt>
                <c:pt idx="126">
                  <c:v>4.4273719094594961</c:v>
                </c:pt>
                <c:pt idx="127">
                  <c:v>4.4787330092240882</c:v>
                </c:pt>
                <c:pt idx="128">
                  <c:v>4.5392506698345336</c:v>
                </c:pt>
                <c:pt idx="129">
                  <c:v>4.3122168563859402</c:v>
                </c:pt>
                <c:pt idx="130">
                  <c:v>4.5144453585795743</c:v>
                </c:pt>
                <c:pt idx="131">
                  <c:v>4.3130512906874348</c:v>
                </c:pt>
                <c:pt idx="132">
                  <c:v>4.2237109019931305</c:v>
                </c:pt>
                <c:pt idx="133">
                  <c:v>5.4570857424429127</c:v>
                </c:pt>
                <c:pt idx="134">
                  <c:v>5.3397534770638497</c:v>
                </c:pt>
                <c:pt idx="135">
                  <c:v>6.1967929934945669</c:v>
                </c:pt>
                <c:pt idx="136">
                  <c:v>5.2763764526998465</c:v>
                </c:pt>
                <c:pt idx="137">
                  <c:v>5.3358471433398673</c:v>
                </c:pt>
                <c:pt idx="138">
                  <c:v>3.85550071794641</c:v>
                </c:pt>
                <c:pt idx="139">
                  <c:v>2.8895244528368322</c:v>
                </c:pt>
                <c:pt idx="140">
                  <c:v>3.2247921676934665</c:v>
                </c:pt>
                <c:pt idx="141">
                  <c:v>3.5388909352947131</c:v>
                </c:pt>
                <c:pt idx="142">
                  <c:v>3.5481068660225086</c:v>
                </c:pt>
                <c:pt idx="143">
                  <c:v>3.1717004583427335</c:v>
                </c:pt>
                <c:pt idx="144">
                  <c:v>2.979743722285856</c:v>
                </c:pt>
                <c:pt idx="145">
                  <c:v>4.4834505316527151</c:v>
                </c:pt>
                <c:pt idx="146">
                  <c:v>4.1769253254332881</c:v>
                </c:pt>
                <c:pt idx="147">
                  <c:v>4.8276006636426967</c:v>
                </c:pt>
                <c:pt idx="148">
                  <c:v>3.8219802473059414</c:v>
                </c:pt>
                <c:pt idx="149">
                  <c:v>4.1787662168401969</c:v>
                </c:pt>
                <c:pt idx="150">
                  <c:v>4.0680696482416732</c:v>
                </c:pt>
                <c:pt idx="151">
                  <c:v>2.9874582360599367</c:v>
                </c:pt>
                <c:pt idx="152">
                  <c:v>2.5916935547095088</c:v>
                </c:pt>
                <c:pt idx="153">
                  <c:v>1.9010871846302901</c:v>
                </c:pt>
                <c:pt idx="154">
                  <c:v>2.2184755062437298</c:v>
                </c:pt>
                <c:pt idx="155">
                  <c:v>2.3482189693379096</c:v>
                </c:pt>
                <c:pt idx="156">
                  <c:v>2.727417646487448</c:v>
                </c:pt>
                <c:pt idx="157">
                  <c:v>3.7625910864721606</c:v>
                </c:pt>
                <c:pt idx="158">
                  <c:v>3.8875915510943391</c:v>
                </c:pt>
                <c:pt idx="159">
                  <c:v>3.4873000478517477</c:v>
                </c:pt>
                <c:pt idx="160">
                  <c:v>2.7020952186422673</c:v>
                </c:pt>
                <c:pt idx="161">
                  <c:v>2.5877358837282753</c:v>
                </c:pt>
                <c:pt idx="162">
                  <c:v>2.9905563674776898</c:v>
                </c:pt>
                <c:pt idx="163">
                  <c:v>2.7400553938731904</c:v>
                </c:pt>
                <c:pt idx="164">
                  <c:v>2.6063772343197371</c:v>
                </c:pt>
                <c:pt idx="165">
                  <c:v>2.2075858007883231</c:v>
                </c:pt>
                <c:pt idx="166">
                  <c:v>2.0388910088083132</c:v>
                </c:pt>
                <c:pt idx="167">
                  <c:v>1.9733122353153936</c:v>
                </c:pt>
                <c:pt idx="168">
                  <c:v>2.2761754858609287</c:v>
                </c:pt>
                <c:pt idx="169">
                  <c:v>4.205000208238892</c:v>
                </c:pt>
                <c:pt idx="170">
                  <c:v>4.0202228551682158</c:v>
                </c:pt>
                <c:pt idx="171">
                  <c:v>4.3456245702067768</c:v>
                </c:pt>
                <c:pt idx="172">
                  <c:v>2.5409813429465711</c:v>
                </c:pt>
                <c:pt idx="173">
                  <c:v>2.421034998962226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5403880"/>
        <c:axId val="11053262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'total_credit_%_flow_data'!$D$1</c15:sqref>
                        </c15:formulaRef>
                      </c:ext>
                    </c:extLst>
                    <c:strCache>
                      <c:ptCount val="1"/>
                      <c:pt idx="0">
                        <c:v>Gov't Bonds: Trsy Bonds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'total_credit_%_flow_data'!$A$2:$A$175</c15:sqref>
                        </c15:formulaRef>
                      </c:ext>
                    </c:extLst>
                    <c:numCache>
                      <c:formatCode>mmm"-"yyyy</c:formatCode>
                      <c:ptCount val="174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'total_credit_%_flow_data'!$D$2:$D$175</c15:sqref>
                        </c15:formulaRef>
                      </c:ext>
                    </c:extLst>
                    <c:numCache>
                      <c:formatCode>0.00</c:formatCode>
                      <c:ptCount val="174"/>
                      <c:pt idx="4">
                        <c:v>0.52685194524483192</c:v>
                      </c:pt>
                      <c:pt idx="5">
                        <c:v>0.89024249023080593</c:v>
                      </c:pt>
                      <c:pt idx="6">
                        <c:v>1.2476602039023348</c:v>
                      </c:pt>
                      <c:pt idx="7">
                        <c:v>1.1342429940068202</c:v>
                      </c:pt>
                      <c:pt idx="8">
                        <c:v>1.0427768713789634</c:v>
                      </c:pt>
                      <c:pt idx="9">
                        <c:v>0.83544212317219479</c:v>
                      </c:pt>
                      <c:pt idx="10">
                        <c:v>0.68156492215979458</c:v>
                      </c:pt>
                      <c:pt idx="11">
                        <c:v>0.42040044843570273</c:v>
                      </c:pt>
                      <c:pt idx="12">
                        <c:v>0.75439898903827451</c:v>
                      </c:pt>
                      <c:pt idx="13">
                        <c:v>0.59851315755226719</c:v>
                      </c:pt>
                      <c:pt idx="14">
                        <c:v>0.8109097600350621</c:v>
                      </c:pt>
                      <c:pt idx="15">
                        <c:v>0.21234394161196837</c:v>
                      </c:pt>
                      <c:pt idx="16">
                        <c:v>0.67176762214414787</c:v>
                      </c:pt>
                      <c:pt idx="17">
                        <c:v>0.66642710676333283</c:v>
                      </c:pt>
                      <c:pt idx="18">
                        <c:v>0.801397868500757</c:v>
                      </c:pt>
                      <c:pt idx="19">
                        <c:v>0.49194530043240858</c:v>
                      </c:pt>
                      <c:pt idx="20">
                        <c:v>0.54393094341547443</c:v>
                      </c:pt>
                      <c:pt idx="21">
                        <c:v>0.48269514950359899</c:v>
                      </c:pt>
                      <c:pt idx="22">
                        <c:v>0.45750304726416374</c:v>
                      </c:pt>
                      <c:pt idx="23">
                        <c:v>0.51261341199433474</c:v>
                      </c:pt>
                      <c:pt idx="24">
                        <c:v>1.468955974786389</c:v>
                      </c:pt>
                      <c:pt idx="25">
                        <c:v>1.3442242307362233</c:v>
                      </c:pt>
                      <c:pt idx="26">
                        <c:v>1.0327489000978891</c:v>
                      </c:pt>
                      <c:pt idx="27">
                        <c:v>0.18822638069673356</c:v>
                      </c:pt>
                      <c:pt idx="28">
                        <c:v>0.46561216430085434</c:v>
                      </c:pt>
                      <c:pt idx="29">
                        <c:v>0.64363674979272878</c:v>
                      </c:pt>
                      <c:pt idx="30">
                        <c:v>0.72351128802269982</c:v>
                      </c:pt>
                      <c:pt idx="31">
                        <c:v>0.72934491239640686</c:v>
                      </c:pt>
                      <c:pt idx="32">
                        <c:v>0.83633686692972975</c:v>
                      </c:pt>
                      <c:pt idx="33">
                        <c:v>0.78237777918257911</c:v>
                      </c:pt>
                      <c:pt idx="34">
                        <c:v>0.65282468351914325</c:v>
                      </c:pt>
                      <c:pt idx="35">
                        <c:v>0.65860621048446266</c:v>
                      </c:pt>
                      <c:pt idx="36">
                        <c:v>0.55527434644209417</c:v>
                      </c:pt>
                      <c:pt idx="37">
                        <c:v>0.402946579925344</c:v>
                      </c:pt>
                      <c:pt idx="38">
                        <c:v>0.24711212675014074</c:v>
                      </c:pt>
                      <c:pt idx="39">
                        <c:v>0.26283886829643704</c:v>
                      </c:pt>
                      <c:pt idx="40">
                        <c:v>0.40272985205812251</c:v>
                      </c:pt>
                      <c:pt idx="41">
                        <c:v>0.563921895462414</c:v>
                      </c:pt>
                      <c:pt idx="42">
                        <c:v>0.5851937365617057</c:v>
                      </c:pt>
                      <c:pt idx="43">
                        <c:v>0.58741803794297065</c:v>
                      </c:pt>
                      <c:pt idx="44">
                        <c:v>0.56799478885314969</c:v>
                      </c:pt>
                      <c:pt idx="45">
                        <c:v>0.55600923200009178</c:v>
                      </c:pt>
                      <c:pt idx="46">
                        <c:v>0.54651606964312172</c:v>
                      </c:pt>
                      <c:pt idx="47">
                        <c:v>0.55286932234885278</c:v>
                      </c:pt>
                      <c:pt idx="48">
                        <c:v>0.71474378992598642</c:v>
                      </c:pt>
                      <c:pt idx="49">
                        <c:v>0.58036632276802402</c:v>
                      </c:pt>
                      <c:pt idx="50">
                        <c:v>0.43568279811714017</c:v>
                      </c:pt>
                      <c:pt idx="51">
                        <c:v>0.39781284091317304</c:v>
                      </c:pt>
                      <c:pt idx="52">
                        <c:v>0.50819424413362779</c:v>
                      </c:pt>
                      <c:pt idx="53">
                        <c:v>0.61453398328183673</c:v>
                      </c:pt>
                      <c:pt idx="54">
                        <c:v>0.71237037008096538</c:v>
                      </c:pt>
                      <c:pt idx="55">
                        <c:v>0.81872484849911686</c:v>
                      </c:pt>
                      <c:pt idx="56">
                        <c:v>0.81277707105908359</c:v>
                      </c:pt>
                      <c:pt idx="57">
                        <c:v>0.79726409419322275</c:v>
                      </c:pt>
                      <c:pt idx="58">
                        <c:v>0.78477095653231921</c:v>
                      </c:pt>
                      <c:pt idx="59">
                        <c:v>0.77980210853788112</c:v>
                      </c:pt>
                      <c:pt idx="60">
                        <c:v>0.53745659590550576</c:v>
                      </c:pt>
                      <c:pt idx="61">
                        <c:v>0.31907221309670447</c:v>
                      </c:pt>
                      <c:pt idx="62">
                        <c:v>0.19507728056139897</c:v>
                      </c:pt>
                      <c:pt idx="63">
                        <c:v>0.29296724963402088</c:v>
                      </c:pt>
                      <c:pt idx="64">
                        <c:v>0.48841770388240768</c:v>
                      </c:pt>
                      <c:pt idx="65">
                        <c:v>0.59465964125652193</c:v>
                      </c:pt>
                      <c:pt idx="66">
                        <c:v>0.71374870799620538</c:v>
                      </c:pt>
                      <c:pt idx="67">
                        <c:v>0.71834123286644769</c:v>
                      </c:pt>
                      <c:pt idx="68">
                        <c:v>2.5869565217391308</c:v>
                      </c:pt>
                      <c:pt idx="69">
                        <c:v>2.7503961150612213</c:v>
                      </c:pt>
                      <c:pt idx="70">
                        <c:v>2.691728742197621</c:v>
                      </c:pt>
                      <c:pt idx="71">
                        <c:v>0.94294638031306188</c:v>
                      </c:pt>
                      <c:pt idx="72">
                        <c:v>2.8812950758251654</c:v>
                      </c:pt>
                      <c:pt idx="73">
                        <c:v>2.6800223750197496</c:v>
                      </c:pt>
                      <c:pt idx="74">
                        <c:v>2.521934289864427</c:v>
                      </c:pt>
                      <c:pt idx="75">
                        <c:v>0.23085752436612667</c:v>
                      </c:pt>
                      <c:pt idx="76">
                        <c:v>0.36731085611840697</c:v>
                      </c:pt>
                      <c:pt idx="77">
                        <c:v>0.43078955958705661</c:v>
                      </c:pt>
                      <c:pt idx="78">
                        <c:v>0.49966568603329492</c:v>
                      </c:pt>
                      <c:pt idx="79">
                        <c:v>0.48150823479235205</c:v>
                      </c:pt>
                      <c:pt idx="80">
                        <c:v>0.44163570252186485</c:v>
                      </c:pt>
                      <c:pt idx="81">
                        <c:v>0.49725582949013525</c:v>
                      </c:pt>
                      <c:pt idx="82">
                        <c:v>0.48292063081516706</c:v>
                      </c:pt>
                      <c:pt idx="83">
                        <c:v>0.47712889999692198</c:v>
                      </c:pt>
                      <c:pt idx="84">
                        <c:v>0.46747215118253238</c:v>
                      </c:pt>
                      <c:pt idx="85">
                        <c:v>0.35125514101523264</c:v>
                      </c:pt>
                      <c:pt idx="86">
                        <c:v>0.2957008709810548</c:v>
                      </c:pt>
                      <c:pt idx="87">
                        <c:v>0.1748440380913126</c:v>
                      </c:pt>
                      <c:pt idx="88">
                        <c:v>0.48487093038806744</c:v>
                      </c:pt>
                      <c:pt idx="89">
                        <c:v>0.64843343930048458</c:v>
                      </c:pt>
                      <c:pt idx="90">
                        <c:v>0.96825946511322858</c:v>
                      </c:pt>
                      <c:pt idx="91">
                        <c:v>1.0465714692443082</c:v>
                      </c:pt>
                      <c:pt idx="92">
                        <c:v>0.99372709513306046</c:v>
                      </c:pt>
                      <c:pt idx="93">
                        <c:v>0.90646989703430658</c:v>
                      </c:pt>
                      <c:pt idx="94">
                        <c:v>0.69116395842513956</c:v>
                      </c:pt>
                      <c:pt idx="95">
                        <c:v>0.70332018770854154</c:v>
                      </c:pt>
                      <c:pt idx="96">
                        <c:v>0.5569636792855176</c:v>
                      </c:pt>
                      <c:pt idx="97">
                        <c:v>0.44852944451110338</c:v>
                      </c:pt>
                      <c:pt idx="98">
                        <c:v>0.29087640802593445</c:v>
                      </c:pt>
                      <c:pt idx="99">
                        <c:v>0.31622699314667591</c:v>
                      </c:pt>
                      <c:pt idx="100">
                        <c:v>0.53000264907981343</c:v>
                      </c:pt>
                      <c:pt idx="101">
                        <c:v>0.68138321208985986</c:v>
                      </c:pt>
                      <c:pt idx="102">
                        <c:v>0.73893882198882888</c:v>
                      </c:pt>
                      <c:pt idx="103">
                        <c:v>0.71707749817566768</c:v>
                      </c:pt>
                      <c:pt idx="104">
                        <c:v>0.74564717515698531</c:v>
                      </c:pt>
                      <c:pt idx="105">
                        <c:v>0.68003923662329191</c:v>
                      </c:pt>
                      <c:pt idx="106">
                        <c:v>0.65126854279913138</c:v>
                      </c:pt>
                      <c:pt idx="107">
                        <c:v>0.58370850356652093</c:v>
                      </c:pt>
                      <c:pt idx="108">
                        <c:v>0.58401210131713588</c:v>
                      </c:pt>
                      <c:pt idx="109">
                        <c:v>0.49977569065360494</c:v>
                      </c:pt>
                      <c:pt idx="110">
                        <c:v>0.37953096155814775</c:v>
                      </c:pt>
                      <c:pt idx="111">
                        <c:v>0.37123447003048549</c:v>
                      </c:pt>
                      <c:pt idx="112">
                        <c:v>0.40875224442754676</c:v>
                      </c:pt>
                      <c:pt idx="113">
                        <c:v>0.52431613170104607</c:v>
                      </c:pt>
                      <c:pt idx="114">
                        <c:v>0.54219429431693433</c:v>
                      </c:pt>
                      <c:pt idx="115">
                        <c:v>0.54092954862985454</c:v>
                      </c:pt>
                      <c:pt idx="116">
                        <c:v>0.51568954742995132</c:v>
                      </c:pt>
                      <c:pt idx="117">
                        <c:v>0.48161566791807831</c:v>
                      </c:pt>
                      <c:pt idx="118">
                        <c:v>0.38709256443771245</c:v>
                      </c:pt>
                      <c:pt idx="119">
                        <c:v>0.31986457667197499</c:v>
                      </c:pt>
                      <c:pt idx="120">
                        <c:v>0.24661974149964408</c:v>
                      </c:pt>
                      <c:pt idx="121">
                        <c:v>0.20525784772548158</c:v>
                      </c:pt>
                      <c:pt idx="122">
                        <c:v>0.20268986339547751</c:v>
                      </c:pt>
                      <c:pt idx="123">
                        <c:v>0.19968168125129382</c:v>
                      </c:pt>
                      <c:pt idx="124">
                        <c:v>0.32727902609588966</c:v>
                      </c:pt>
                      <c:pt idx="125">
                        <c:v>0.38962698125760986</c:v>
                      </c:pt>
                      <c:pt idx="126">
                        <c:v>0.47258215925865005</c:v>
                      </c:pt>
                      <c:pt idx="127">
                        <c:v>0.45243619202031893</c:v>
                      </c:pt>
                      <c:pt idx="128">
                        <c:v>0.43752765422326895</c:v>
                      </c:pt>
                      <c:pt idx="129">
                        <c:v>0.41133063279511511</c:v>
                      </c:pt>
                      <c:pt idx="130">
                        <c:v>0.37244509204953313</c:v>
                      </c:pt>
                      <c:pt idx="131">
                        <c:v>0.3243890327011239</c:v>
                      </c:pt>
                      <c:pt idx="132">
                        <c:v>0.25499819135023311</c:v>
                      </c:pt>
                      <c:pt idx="133">
                        <c:v>0.27017107488864761</c:v>
                      </c:pt>
                      <c:pt idx="134">
                        <c:v>0.25155235380279972</c:v>
                      </c:pt>
                      <c:pt idx="135">
                        <c:v>0.23519102380793505</c:v>
                      </c:pt>
                      <c:pt idx="136">
                        <c:v>0.2892271713947222</c:v>
                      </c:pt>
                      <c:pt idx="137">
                        <c:v>0.38620793650276264</c:v>
                      </c:pt>
                      <c:pt idx="138">
                        <c:v>0.41096782865635051</c:v>
                      </c:pt>
                      <c:pt idx="139">
                        <c:v>0.34929287772522116</c:v>
                      </c:pt>
                      <c:pt idx="140">
                        <c:v>0.2996096798014572</c:v>
                      </c:pt>
                      <c:pt idx="141">
                        <c:v>0.32462718599507662</c:v>
                      </c:pt>
                      <c:pt idx="142">
                        <c:v>0.33157214015604919</c:v>
                      </c:pt>
                      <c:pt idx="143">
                        <c:v>0.30134229460209649</c:v>
                      </c:pt>
                      <c:pt idx="144">
                        <c:v>0.29230621219306113</c:v>
                      </c:pt>
                      <c:pt idx="145">
                        <c:v>0.22546899535018913</c:v>
                      </c:pt>
                      <c:pt idx="146">
                        <c:v>0.18003977197054793</c:v>
                      </c:pt>
                      <c:pt idx="147">
                        <c:v>0.16632649041288536</c:v>
                      </c:pt>
                      <c:pt idx="148">
                        <c:v>0.26479066447114741</c:v>
                      </c:pt>
                      <c:pt idx="149">
                        <c:v>0.34399956999845666</c:v>
                      </c:pt>
                      <c:pt idx="150">
                        <c:v>0.34176316731741435</c:v>
                      </c:pt>
                      <c:pt idx="151">
                        <c:v>0.31013533291500767</c:v>
                      </c:pt>
                      <c:pt idx="152">
                        <c:v>0.29938020923589648</c:v>
                      </c:pt>
                      <c:pt idx="153">
                        <c:v>0.32860482513198491</c:v>
                      </c:pt>
                      <c:pt idx="154">
                        <c:v>0.34551562356516685</c:v>
                      </c:pt>
                      <c:pt idx="155">
                        <c:v>0.33700006207270022</c:v>
                      </c:pt>
                      <c:pt idx="156">
                        <c:v>0.3268857802942739</c:v>
                      </c:pt>
                      <c:pt idx="157">
                        <c:v>0.24368124980488448</c:v>
                      </c:pt>
                      <c:pt idx="158">
                        <c:v>0.16656797934593665</c:v>
                      </c:pt>
                      <c:pt idx="159">
                        <c:v>0.13516806560733502</c:v>
                      </c:pt>
                      <c:pt idx="160">
                        <c:v>0.23553967379563837</c:v>
                      </c:pt>
                      <c:pt idx="161">
                        <c:v>0.34935983770997159</c:v>
                      </c:pt>
                      <c:pt idx="162">
                        <c:v>0.38955975506791962</c:v>
                      </c:pt>
                      <c:pt idx="163">
                        <c:v>0.37890567560673477</c:v>
                      </c:pt>
                      <c:pt idx="164">
                        <c:v>0.3456915400994533</c:v>
                      </c:pt>
                      <c:pt idx="165">
                        <c:v>0.39035192218318276</c:v>
                      </c:pt>
                      <c:pt idx="166">
                        <c:v>0.38220167160423724</c:v>
                      </c:pt>
                      <c:pt idx="167">
                        <c:v>0.414350354486623</c:v>
                      </c:pt>
                      <c:pt idx="168">
                        <c:v>0.35556783367294903</c:v>
                      </c:pt>
                      <c:pt idx="169">
                        <c:v>0.34517367207522237</c:v>
                      </c:pt>
                      <c:pt idx="170">
                        <c:v>0.26120003615504322</c:v>
                      </c:pt>
                      <c:pt idx="171">
                        <c:v>0.26777122339858622</c:v>
                      </c:pt>
                      <c:pt idx="172">
                        <c:v>0.31172616191185831</c:v>
                      </c:pt>
                      <c:pt idx="173">
                        <c:v>0.4311720901857341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'total_credit_%_flow_data'!$E$1</c15:sqref>
                        </c15:formulaRef>
                      </c:ext>
                    </c:extLst>
                    <c:strCache>
                      <c:ptCount val="1"/>
                      <c:pt idx="0">
                        <c:v>Gov't Bonds: Savings Bonds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'total_credit_%_flow_data'!$A$2:$A$175</c15:sqref>
                        </c15:formulaRef>
                      </c:ext>
                    </c:extLst>
                    <c:numCache>
                      <c:formatCode>mmm"-"yyyy</c:formatCode>
                      <c:ptCount val="174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'total_credit_%_flow_data'!$E$2:$E$175</c15:sqref>
                        </c15:formulaRef>
                      </c:ext>
                    </c:extLst>
                    <c:numCache>
                      <c:formatCode>0.00</c:formatCode>
                      <c:ptCount val="174"/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5.6593883536805313E-2</c:v>
                      </c:pt>
                      <c:pt idx="56">
                        <c:v>5.5733284872622871E-2</c:v>
                      </c:pt>
                      <c:pt idx="57">
                        <c:v>5.5442565660168489E-2</c:v>
                      </c:pt>
                      <c:pt idx="58">
                        <c:v>9.1345907036539636E-2</c:v>
                      </c:pt>
                      <c:pt idx="59">
                        <c:v>9.0146364160949913E-2</c:v>
                      </c:pt>
                      <c:pt idx="60">
                        <c:v>8.8601483004534409E-2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1.0949997255187686E-2</c:v>
                      </c:pt>
                      <c:pt idx="67">
                        <c:v>1.0737827728844896E-2</c:v>
                      </c:pt>
                      <c:pt idx="68">
                        <c:v>1.0599005851632795E-2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6.0353836396735902E-2</c:v>
                      </c:pt>
                      <c:pt idx="78">
                        <c:v>6.0539136606578767E-2</c:v>
                      </c:pt>
                      <c:pt idx="79">
                        <c:v>5.942196823925458E-2</c:v>
                      </c:pt>
                      <c:pt idx="80">
                        <c:v>0</c:v>
                      </c:pt>
                      <c:pt idx="81">
                        <c:v>3.7758618215814672E-2</c:v>
                      </c:pt>
                      <c:pt idx="82">
                        <c:v>3.7275816715008014E-2</c:v>
                      </c:pt>
                      <c:pt idx="83">
                        <c:v>8.5978023476766044E-2</c:v>
                      </c:pt>
                      <c:pt idx="84">
                        <c:v>4.8425146442485356E-2</c:v>
                      </c:pt>
                      <c:pt idx="85">
                        <c:v>4.8219526531022398E-2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6.6807956405253513E-2</c:v>
                      </c:pt>
                      <c:pt idx="89">
                        <c:v>6.513210478448081E-2</c:v>
                      </c:pt>
                      <c:pt idx="90">
                        <c:v>6.4013359008291207E-2</c:v>
                      </c:pt>
                      <c:pt idx="91">
                        <c:v>0.10679300706574572</c:v>
                      </c:pt>
                      <c:pt idx="92">
                        <c:v>0.10315648955000004</c:v>
                      </c:pt>
                      <c:pt idx="93">
                        <c:v>0.18059967399350849</c:v>
                      </c:pt>
                      <c:pt idx="94">
                        <c:v>7.8845991150483644E-2</c:v>
                      </c:pt>
                      <c:pt idx="95">
                        <c:v>0.13579856881888319</c:v>
                      </c:pt>
                      <c:pt idx="96">
                        <c:v>5.6030684345144452E-2</c:v>
                      </c:pt>
                      <c:pt idx="97">
                        <c:v>5.5437884539111325E-2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6.7885958446292027E-2</c:v>
                      </c:pt>
                      <c:pt idx="101">
                        <c:v>6.6709079187396034E-2</c:v>
                      </c:pt>
                      <c:pt idx="102">
                        <c:v>0.11603418174709054</c:v>
                      </c:pt>
                      <c:pt idx="103">
                        <c:v>4.8488312999301335E-2</c:v>
                      </c:pt>
                      <c:pt idx="104">
                        <c:v>7.9317417151411079E-2</c:v>
                      </c:pt>
                      <c:pt idx="105">
                        <c:v>3.1220955242903012E-2</c:v>
                      </c:pt>
                      <c:pt idx="106">
                        <c:v>4.570727777632335E-2</c:v>
                      </c:pt>
                      <c:pt idx="107">
                        <c:v>5.9940918837351878E-2</c:v>
                      </c:pt>
                      <c:pt idx="108">
                        <c:v>5.8327616187800448E-2</c:v>
                      </c:pt>
                      <c:pt idx="109">
                        <c:v>4.3574955590584011E-2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6.4413532507699323E-2</c:v>
                      </c:pt>
                      <c:pt idx="113">
                        <c:v>0.1041863320119122</c:v>
                      </c:pt>
                      <c:pt idx="114">
                        <c:v>0.10340875696889036</c:v>
                      </c:pt>
                      <c:pt idx="115">
                        <c:v>6.5395979993790251E-2</c:v>
                      </c:pt>
                      <c:pt idx="116">
                        <c:v>2.5733950056781037E-2</c:v>
                      </c:pt>
                      <c:pt idx="117">
                        <c:v>6.1791155107352433E-2</c:v>
                      </c:pt>
                      <c:pt idx="118">
                        <c:v>7.4215920967380777E-2</c:v>
                      </c:pt>
                      <c:pt idx="119">
                        <c:v>7.3093592231877502E-2</c:v>
                      </c:pt>
                      <c:pt idx="120">
                        <c:v>3.6996660891035718E-2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5.9429071800980303E-2</c:v>
                      </c:pt>
                      <c:pt idx="124">
                        <c:v>5.8797568555907023E-2</c:v>
                      </c:pt>
                      <c:pt idx="125">
                        <c:v>9.2845700287765953E-2</c:v>
                      </c:pt>
                      <c:pt idx="126">
                        <c:v>3.4169976085800538E-2</c:v>
                      </c:pt>
                      <c:pt idx="127">
                        <c:v>6.8888367205324832E-2</c:v>
                      </c:pt>
                      <c:pt idx="128">
                        <c:v>3.4655082959304209E-2</c:v>
                      </c:pt>
                      <c:pt idx="129">
                        <c:v>5.7996537321493027E-2</c:v>
                      </c:pt>
                      <c:pt idx="130">
                        <c:v>2.3651520256973629E-2</c:v>
                      </c:pt>
                      <c:pt idx="131">
                        <c:v>4.4411440513729382E-2</c:v>
                      </c:pt>
                      <c:pt idx="132">
                        <c:v>2.0773604603972595E-2</c:v>
                      </c:pt>
                      <c:pt idx="133">
                        <c:v>2.0483370020166161E-2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4.9003282063420792E-2</c:v>
                      </c:pt>
                      <c:pt idx="137">
                        <c:v>9.6994836410269084E-2</c:v>
                      </c:pt>
                      <c:pt idx="138">
                        <c:v>9.667374218985636E-2</c:v>
                      </c:pt>
                      <c:pt idx="139">
                        <c:v>8.5425951428875879E-2</c:v>
                      </c:pt>
                      <c:pt idx="140">
                        <c:v>7.4982088419309811E-2</c:v>
                      </c:pt>
                      <c:pt idx="141">
                        <c:v>7.4221705857691139E-2</c:v>
                      </c:pt>
                      <c:pt idx="142">
                        <c:v>7.0760822380904365E-2</c:v>
                      </c:pt>
                      <c:pt idx="143">
                        <c:v>3.344358613212594E-2</c:v>
                      </c:pt>
                      <c:pt idx="144">
                        <c:v>3.290291265833431E-2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3.3552844992700913E-2</c:v>
                      </c:pt>
                      <c:pt idx="149">
                        <c:v>3.3292160363742156E-2</c:v>
                      </c:pt>
                      <c:pt idx="150">
                        <c:v>6.649088858315455E-2</c:v>
                      </c:pt>
                      <c:pt idx="151">
                        <c:v>6.4308052409820099E-2</c:v>
                      </c:pt>
                      <c:pt idx="152">
                        <c:v>9.5935355005619255E-2</c:v>
                      </c:pt>
                      <c:pt idx="153">
                        <c:v>6.2974827225443092E-2</c:v>
                      </c:pt>
                      <c:pt idx="154">
                        <c:v>5.598373605287181E-2</c:v>
                      </c:pt>
                      <c:pt idx="155">
                        <c:v>2.3782643759541297E-2</c:v>
                      </c:pt>
                      <c:pt idx="156">
                        <c:v>2.3237774955162712E-2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2.9589481962958245E-2</c:v>
                      </c:pt>
                      <c:pt idx="161">
                        <c:v>2.9301951119496059E-2</c:v>
                      </c:pt>
                      <c:pt idx="162">
                        <c:v>5.5922416706727929E-2</c:v>
                      </c:pt>
                      <c:pt idx="163">
                        <c:v>5.1168010210050734E-2</c:v>
                      </c:pt>
                      <c:pt idx="164">
                        <c:v>7.7379060093066318E-2</c:v>
                      </c:pt>
                      <c:pt idx="165">
                        <c:v>5.003783750406348E-2</c:v>
                      </c:pt>
                      <c:pt idx="166">
                        <c:v>2.597074378266126E-2</c:v>
                      </c:pt>
                      <c:pt idx="167">
                        <c:v>2.5493742683088703E-2</c:v>
                      </c:pt>
                      <c:pt idx="168">
                        <c:v>2.5161640051783635E-2</c:v>
                      </c:pt>
                      <c:pt idx="169">
                        <c:v>2.4996724005758659E-2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2.5540857182454593E-2</c:v>
                      </c:pt>
                      <c:pt idx="173">
                        <c:v>2.5385089426751689E-2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'total_credit_%_flow_data'!$F$1</c15:sqref>
                        </c15:formulaRef>
                      </c:ext>
                    </c:extLst>
                    <c:strCache>
                      <c:ptCount val="1"/>
                      <c:pt idx="0">
                        <c:v>Gov't Bonds: Local Gov't Bonds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'total_credit_%_flow_data'!$A$2:$A$175</c15:sqref>
                        </c15:formulaRef>
                      </c:ext>
                    </c:extLst>
                    <c:numCache>
                      <c:formatCode>mmm"-"yyyy</c:formatCode>
                      <c:ptCount val="174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'total_credit_%_flow_data'!$F$2:$F$175</c15:sqref>
                        </c15:formulaRef>
                      </c:ext>
                    </c:extLst>
                    <c:numCache>
                      <c:formatCode>0.00</c:formatCode>
                      <c:ptCount val="174"/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1.6334021975699831E-2</c:v>
                      </c:pt>
                      <c:pt idx="88">
                        <c:v>0.15013023911292928</c:v>
                      </c:pt>
                      <c:pt idx="89">
                        <c:v>0.24643865286668995</c:v>
                      </c:pt>
                      <c:pt idx="90">
                        <c:v>0.34424403500803691</c:v>
                      </c:pt>
                      <c:pt idx="91">
                        <c:v>0.23793481974248151</c:v>
                      </c:pt>
                      <c:pt idx="92">
                        <c:v>0.15927361986520006</c:v>
                      </c:pt>
                      <c:pt idx="93">
                        <c:v>6.8427209813095996E-2</c:v>
                      </c:pt>
                      <c:pt idx="94">
                        <c:v>4.3759525088518422E-2</c:v>
                      </c:pt>
                      <c:pt idx="95">
                        <c:v>2.1339775100110217E-2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7.2604245150322363E-2</c:v>
                      </c:pt>
                      <c:pt idx="103">
                        <c:v>0.10829056569843964</c:v>
                      </c:pt>
                      <c:pt idx="104">
                        <c:v>0.2117775037942676</c:v>
                      </c:pt>
                      <c:pt idx="105">
                        <c:v>0.19591149414921644</c:v>
                      </c:pt>
                      <c:pt idx="106">
                        <c:v>0.15781876996482647</c:v>
                      </c:pt>
                      <c:pt idx="107">
                        <c:v>0.100587238888763</c:v>
                      </c:pt>
                      <c:pt idx="108">
                        <c:v>4.5186681562669667E-2</c:v>
                      </c:pt>
                      <c:pt idx="109">
                        <c:v>4.45917045543643E-2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6.4915756018380663E-2</c:v>
                      </c:pt>
                      <c:pt idx="116">
                        <c:v>0.18345301958617508</c:v>
                      </c:pt>
                      <c:pt idx="117">
                        <c:v>0.18217384420248406</c:v>
                      </c:pt>
                      <c:pt idx="118">
                        <c:v>0.16301320466926675</c:v>
                      </c:pt>
                      <c:pt idx="119">
                        <c:v>7.3387645468858898E-2</c:v>
                      </c:pt>
                      <c:pt idx="120">
                        <c:v>7.202016653454954E-2</c:v>
                      </c:pt>
                      <c:pt idx="121">
                        <c:v>2.7951978549676067E-2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4.7382366838976744E-2</c:v>
                      </c:pt>
                      <c:pt idx="127">
                        <c:v>0.15299012668416162</c:v>
                      </c:pt>
                      <c:pt idx="128">
                        <c:v>0.20961274012883374</c:v>
                      </c:pt>
                      <c:pt idx="129">
                        <c:v>0.22479532178313771</c:v>
                      </c:pt>
                      <c:pt idx="130">
                        <c:v>0.1232097259988317</c:v>
                      </c:pt>
                      <c:pt idx="131">
                        <c:v>6.5451570305893339E-2</c:v>
                      </c:pt>
                      <c:pt idx="132">
                        <c:v>2.8219326036791103E-3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6.4201637075996784E-2</c:v>
                      </c:pt>
                      <c:pt idx="139">
                        <c:v>0.10851024902561025</c:v>
                      </c:pt>
                      <c:pt idx="140">
                        <c:v>0.18754894865879868</c:v>
                      </c:pt>
                      <c:pt idx="141">
                        <c:v>0.19408976081786233</c:v>
                      </c:pt>
                      <c:pt idx="142">
                        <c:v>0.21335706606659005</c:v>
                      </c:pt>
                      <c:pt idx="143">
                        <c:v>0.13557599484018928</c:v>
                      </c:pt>
                      <c:pt idx="144">
                        <c:v>6.6202685501259489E-2</c:v>
                      </c:pt>
                      <c:pt idx="145">
                        <c:v>3.1743777210038364E-3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0.11369941947719428</c:v>
                      </c:pt>
                      <c:pt idx="151">
                        <c:v>0.19233771175438827</c:v>
                      </c:pt>
                      <c:pt idx="152">
                        <c:v>0.26729507720411971</c:v>
                      </c:pt>
                      <c:pt idx="153">
                        <c:v>0.20802857281282777</c:v>
                      </c:pt>
                      <c:pt idx="154">
                        <c:v>0.13236154738214692</c:v>
                      </c:pt>
                      <c:pt idx="155">
                        <c:v>5.5572110918128179E-2</c:v>
                      </c:pt>
                      <c:pt idx="156">
                        <c:v>3.2532884937227797E-3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9.8234791128110524E-2</c:v>
                      </c:pt>
                      <c:pt idx="162">
                        <c:v>0.62943800497617519</c:v>
                      </c:pt>
                      <c:pt idx="163">
                        <c:v>1.0271711156463743</c:v>
                      </c:pt>
                      <c:pt idx="164">
                        <c:v>1.2637134568832924</c:v>
                      </c:pt>
                      <c:pt idx="165">
                        <c:v>1.1082563431995025</c:v>
                      </c:pt>
                      <c:pt idx="166">
                        <c:v>1.0429297391684922</c:v>
                      </c:pt>
                      <c:pt idx="167">
                        <c:v>1.2255923349224522</c:v>
                      </c:pt>
                      <c:pt idx="168">
                        <c:v>0.9341301109420842</c:v>
                      </c:pt>
                      <c:pt idx="169">
                        <c:v>0.60417746621267754</c:v>
                      </c:pt>
                      <c:pt idx="170">
                        <c:v>0.20077436911822658</c:v>
                      </c:pt>
                      <c:pt idx="171">
                        <c:v>0.6239872818857255</c:v>
                      </c:pt>
                      <c:pt idx="172">
                        <c:v>1.2898381900497098</c:v>
                      </c:pt>
                      <c:pt idx="173">
                        <c:v>1.510660960140872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'total_credit_%_flow_data'!$H$1</c15:sqref>
                        </c15:formulaRef>
                      </c:ext>
                    </c:extLst>
                    <c:strCache>
                      <c:ptCount val="1"/>
                      <c:pt idx="0">
                        <c:v>TSF: RMB Bank Loans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'total_credit_%_flow_data'!$A$2:$A$175</c15:sqref>
                        </c15:formulaRef>
                      </c:ext>
                    </c:extLst>
                    <c:numCache>
                      <c:formatCode>mmm"-"yyyy</c:formatCode>
                      <c:ptCount val="174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'total_credit_%_flow_data'!$H$2:$H$175</c15:sqref>
                        </c15:formulaRef>
                      </c:ext>
                    </c:extLst>
                    <c:numCache>
                      <c:formatCode>0.00</c:formatCode>
                      <c:ptCount val="174"/>
                      <c:pt idx="4">
                        <c:v>2.7874627260914062</c:v>
                      </c:pt>
                      <c:pt idx="5">
                        <c:v>3.2000044512124513</c:v>
                      </c:pt>
                      <c:pt idx="6">
                        <c:v>3.4490873192322318</c:v>
                      </c:pt>
                      <c:pt idx="7">
                        <c:v>3.1486850438406577</c:v>
                      </c:pt>
                      <c:pt idx="8">
                        <c:v>3.5365948567270884</c:v>
                      </c:pt>
                      <c:pt idx="9">
                        <c:v>3.4495802155089206</c:v>
                      </c:pt>
                      <c:pt idx="10">
                        <c:v>3.4517548617059552</c:v>
                      </c:pt>
                      <c:pt idx="11">
                        <c:v>3.3028713093895061</c:v>
                      </c:pt>
                      <c:pt idx="12">
                        <c:v>3.1223929300518805</c:v>
                      </c:pt>
                      <c:pt idx="13">
                        <c:v>4.6231602026400731</c:v>
                      </c:pt>
                      <c:pt idx="14">
                        <c:v>4.3249340816679211</c:v>
                      </c:pt>
                      <c:pt idx="15">
                        <c:v>4.9033249603083675</c:v>
                      </c:pt>
                      <c:pt idx="16">
                        <c:v>4.0193105250589234</c:v>
                      </c:pt>
                      <c:pt idx="17">
                        <c:v>4.8383787468021078</c:v>
                      </c:pt>
                      <c:pt idx="18">
                        <c:v>5.6092085342761617</c:v>
                      </c:pt>
                      <c:pt idx="19">
                        <c:v>5.0020093420978009</c:v>
                      </c:pt>
                      <c:pt idx="20">
                        <c:v>5.0618879632133948</c:v>
                      </c:pt>
                      <c:pt idx="21">
                        <c:v>3.7712265301225969</c:v>
                      </c:pt>
                      <c:pt idx="22">
                        <c:v>3.5020291328267761</c:v>
                      </c:pt>
                      <c:pt idx="23">
                        <c:v>2.4870100793582792</c:v>
                      </c:pt>
                      <c:pt idx="24">
                        <c:v>1.5301570448748261</c:v>
                      </c:pt>
                      <c:pt idx="25">
                        <c:v>2.5140480192482966</c:v>
                      </c:pt>
                      <c:pt idx="26">
                        <c:v>3.0288142044018804</c:v>
                      </c:pt>
                      <c:pt idx="27">
                        <c:v>4.1191784727421963</c:v>
                      </c:pt>
                      <c:pt idx="28">
                        <c:v>3.8106191597111234</c:v>
                      </c:pt>
                      <c:pt idx="29">
                        <c:v>3.3382597792549538</c:v>
                      </c:pt>
                      <c:pt idx="30">
                        <c:v>2.8518523135579974</c:v>
                      </c:pt>
                      <c:pt idx="31">
                        <c:v>1.8585586768800784</c:v>
                      </c:pt>
                      <c:pt idx="32">
                        <c:v>1.8481009467374416</c:v>
                      </c:pt>
                      <c:pt idx="33">
                        <c:v>1.6919592888564958</c:v>
                      </c:pt>
                      <c:pt idx="34">
                        <c:v>1.8097167227070217</c:v>
                      </c:pt>
                      <c:pt idx="35">
                        <c:v>1.9461617439329795</c:v>
                      </c:pt>
                      <c:pt idx="36">
                        <c:v>2.1284767255521246</c:v>
                      </c:pt>
                      <c:pt idx="37">
                        <c:v>3.2669648175502357</c:v>
                      </c:pt>
                      <c:pt idx="38">
                        <c:v>2.9976663309682903</c:v>
                      </c:pt>
                      <c:pt idx="39">
                        <c:v>3.2311658209241991</c:v>
                      </c:pt>
                      <c:pt idx="40">
                        <c:v>2.5813694125922706</c:v>
                      </c:pt>
                      <c:pt idx="41">
                        <c:v>2.6309759040721064</c:v>
                      </c:pt>
                      <c:pt idx="42">
                        <c:v>3.0711200566094647</c:v>
                      </c:pt>
                      <c:pt idx="43">
                        <c:v>2.3078351982878145</c:v>
                      </c:pt>
                      <c:pt idx="44">
                        <c:v>2.6266336694758925</c:v>
                      </c:pt>
                      <c:pt idx="45">
                        <c:v>2.1110241950787567</c:v>
                      </c:pt>
                      <c:pt idx="46">
                        <c:v>2.3437027079493431</c:v>
                      </c:pt>
                      <c:pt idx="47">
                        <c:v>2.4665650861762374</c:v>
                      </c:pt>
                      <c:pt idx="48">
                        <c:v>1.6202056669234337</c:v>
                      </c:pt>
                      <c:pt idx="49">
                        <c:v>3.8403102449846878</c:v>
                      </c:pt>
                      <c:pt idx="50">
                        <c:v>3.4934878006992567</c:v>
                      </c:pt>
                      <c:pt idx="51">
                        <c:v>4.9993139717558455</c:v>
                      </c:pt>
                      <c:pt idx="52">
                        <c:v>3.9022612393156395</c:v>
                      </c:pt>
                      <c:pt idx="53">
                        <c:v>4.1114221239022708</c:v>
                      </c:pt>
                      <c:pt idx="54">
                        <c:v>3.4136169148088849</c:v>
                      </c:pt>
                      <c:pt idx="55">
                        <c:v>2.7855509476815579</c:v>
                      </c:pt>
                      <c:pt idx="56">
                        <c:v>2.6711105663285726</c:v>
                      </c:pt>
                      <c:pt idx="57">
                        <c:v>2.119754093740442</c:v>
                      </c:pt>
                      <c:pt idx="58">
                        <c:v>1.5601880921840969</c:v>
                      </c:pt>
                      <c:pt idx="59">
                        <c:v>1.5523203908515573</c:v>
                      </c:pt>
                      <c:pt idx="60">
                        <c:v>1.526780755134137</c:v>
                      </c:pt>
                      <c:pt idx="61">
                        <c:v>3.4524184046516138</c:v>
                      </c:pt>
                      <c:pt idx="62">
                        <c:v>4.1819692020349901</c:v>
                      </c:pt>
                      <c:pt idx="63">
                        <c:v>4.8434980875540798</c:v>
                      </c:pt>
                      <c:pt idx="64">
                        <c:v>4.2561638247597253</c:v>
                      </c:pt>
                      <c:pt idx="65">
                        <c:v>3.6626392140813611</c:v>
                      </c:pt>
                      <c:pt idx="66">
                        <c:v>3.6428485970953868</c:v>
                      </c:pt>
                      <c:pt idx="67">
                        <c:v>2.9647751123097419</c:v>
                      </c:pt>
                      <c:pt idx="68">
                        <c:v>3.1013653809853396</c:v>
                      </c:pt>
                      <c:pt idx="69">
                        <c:v>2.5373951637397107</c:v>
                      </c:pt>
                      <c:pt idx="70">
                        <c:v>2.2158879009146939</c:v>
                      </c:pt>
                      <c:pt idx="71">
                        <c:v>1.4941674422387874</c:v>
                      </c:pt>
                      <c:pt idx="72">
                        <c:v>0.78931799703941907</c:v>
                      </c:pt>
                      <c:pt idx="73">
                        <c:v>2.6983090997458596</c:v>
                      </c:pt>
                      <c:pt idx="74">
                        <c:v>3.1129704549979103</c:v>
                      </c:pt>
                      <c:pt idx="75">
                        <c:v>3.6231390527652856</c:v>
                      </c:pt>
                      <c:pt idx="76">
                        <c:v>2.6318042201950615</c:v>
                      </c:pt>
                      <c:pt idx="77">
                        <c:v>2.7932461816528149</c:v>
                      </c:pt>
                      <c:pt idx="78">
                        <c:v>2.9300220011974401</c:v>
                      </c:pt>
                      <c:pt idx="79">
                        <c:v>2.6520189550403304</c:v>
                      </c:pt>
                      <c:pt idx="80">
                        <c:v>2.4882555700245912</c:v>
                      </c:pt>
                      <c:pt idx="81">
                        <c:v>2.5872205201476208</c:v>
                      </c:pt>
                      <c:pt idx="82">
                        <c:v>2.0573765772236756</c:v>
                      </c:pt>
                      <c:pt idx="83">
                        <c:v>2.5397908135036693</c:v>
                      </c:pt>
                      <c:pt idx="84">
                        <c:v>3.4476283009727453</c:v>
                      </c:pt>
                      <c:pt idx="85">
                        <c:v>6.8946690010382383</c:v>
                      </c:pt>
                      <c:pt idx="86">
                        <c:v>8.22802206016169</c:v>
                      </c:pt>
                      <c:pt idx="87">
                        <c:v>10.689917353582294</c:v>
                      </c:pt>
                      <c:pt idx="88">
                        <c:v>8.0385246855150214</c:v>
                      </c:pt>
                      <c:pt idx="89">
                        <c:v>6.9450291912976745</c:v>
                      </c:pt>
                      <c:pt idx="90">
                        <c:v>6.0423602142285437</c:v>
                      </c:pt>
                      <c:pt idx="91">
                        <c:v>5.4814714666705973</c:v>
                      </c:pt>
                      <c:pt idx="92">
                        <c:v>4.7656235042309021</c:v>
                      </c:pt>
                      <c:pt idx="93">
                        <c:v>2.6010366381153971</c:v>
                      </c:pt>
                      <c:pt idx="94">
                        <c:v>2.3261538539171434</c:v>
                      </c:pt>
                      <c:pt idx="95">
                        <c:v>2.0651082358243023</c:v>
                      </c:pt>
                      <c:pt idx="96">
                        <c:v>1.7328422978475009</c:v>
                      </c:pt>
                      <c:pt idx="97">
                        <c:v>3.8218877601263341</c:v>
                      </c:pt>
                      <c:pt idx="98">
                        <c:v>4.4821171264752584</c:v>
                      </c:pt>
                      <c:pt idx="99">
                        <c:v>4.5747505008552443</c:v>
                      </c:pt>
                      <c:pt idx="100">
                        <c:v>3.368161828312779</c:v>
                      </c:pt>
                      <c:pt idx="101">
                        <c:v>3.2253839787105982</c:v>
                      </c:pt>
                      <c:pt idx="102">
                        <c:v>3.3583607459943634</c:v>
                      </c:pt>
                      <c:pt idx="103">
                        <c:v>2.8845697403284363</c:v>
                      </c:pt>
                      <c:pt idx="104">
                        <c:v>2.6650652162874127</c:v>
                      </c:pt>
                      <c:pt idx="105">
                        <c:v>2.6189698305509199</c:v>
                      </c:pt>
                      <c:pt idx="106">
                        <c:v>2.6730457743700375</c:v>
                      </c:pt>
                      <c:pt idx="107">
                        <c:v>2.6576207327452117</c:v>
                      </c:pt>
                      <c:pt idx="108">
                        <c:v>2.4099072873797733</c:v>
                      </c:pt>
                      <c:pt idx="109">
                        <c:v>3.0152416770164443</c:v>
                      </c:pt>
                      <c:pt idx="110">
                        <c:v>2.9209084503837119</c:v>
                      </c:pt>
                      <c:pt idx="111">
                        <c:v>3.1309301130315457</c:v>
                      </c:pt>
                      <c:pt idx="112">
                        <c:v>2.6709180061420623</c:v>
                      </c:pt>
                      <c:pt idx="113">
                        <c:v>2.6670447186792718</c:v>
                      </c:pt>
                      <c:pt idx="114">
                        <c:v>2.5861241011827456</c:v>
                      </c:pt>
                      <c:pt idx="115">
                        <c:v>2.2065304908477139</c:v>
                      </c:pt>
                      <c:pt idx="116">
                        <c:v>2.1686582590769667</c:v>
                      </c:pt>
                      <c:pt idx="117">
                        <c:v>1.9417724792006295</c:v>
                      </c:pt>
                      <c:pt idx="118">
                        <c:v>2.0472345561352414</c:v>
                      </c:pt>
                      <c:pt idx="119">
                        <c:v>2.0344965413370297</c:v>
                      </c:pt>
                      <c:pt idx="120">
                        <c:v>2.2078373997740415</c:v>
                      </c:pt>
                      <c:pt idx="121">
                        <c:v>2.3699371856790852</c:v>
                      </c:pt>
                      <c:pt idx="122">
                        <c:v>2.5208345272530397</c:v>
                      </c:pt>
                      <c:pt idx="123">
                        <c:v>2.924197969315748</c:v>
                      </c:pt>
                      <c:pt idx="124">
                        <c:v>2.8268941960096918</c:v>
                      </c:pt>
                      <c:pt idx="125">
                        <c:v>2.8857058752202067</c:v>
                      </c:pt>
                      <c:pt idx="126">
                        <c:v>2.7277071829868511</c:v>
                      </c:pt>
                      <c:pt idx="127">
                        <c:v>2.5383855945578233</c:v>
                      </c:pt>
                      <c:pt idx="128">
                        <c:v>2.4075235931433183</c:v>
                      </c:pt>
                      <c:pt idx="129">
                        <c:v>2.0399754711912665</c:v>
                      </c:pt>
                      <c:pt idx="130">
                        <c:v>1.9764684959419769</c:v>
                      </c:pt>
                      <c:pt idx="131">
                        <c:v>1.7532000000552515</c:v>
                      </c:pt>
                      <c:pt idx="132">
                        <c:v>1.5489441739163332</c:v>
                      </c:pt>
                      <c:pt idx="133">
                        <c:v>2.1113793241258749</c:v>
                      </c:pt>
                      <c:pt idx="134">
                        <c:v>2.1862018813704518</c:v>
                      </c:pt>
                      <c:pt idx="135">
                        <c:v>2.76867978825531</c:v>
                      </c:pt>
                      <c:pt idx="136">
                        <c:v>2.4254929107833898</c:v>
                      </c:pt>
                      <c:pt idx="137">
                        <c:v>2.448790754245445</c:v>
                      </c:pt>
                      <c:pt idx="138">
                        <c:v>2.2475745849465691</c:v>
                      </c:pt>
                      <c:pt idx="139">
                        <c:v>2.1189137142448762</c:v>
                      </c:pt>
                      <c:pt idx="140">
                        <c:v>2.1326030677777998</c:v>
                      </c:pt>
                      <c:pt idx="141">
                        <c:v>2.0406404475954814</c:v>
                      </c:pt>
                      <c:pt idx="142">
                        <c:v>1.8438012459703346</c:v>
                      </c:pt>
                      <c:pt idx="143">
                        <c:v>1.7343669934189838</c:v>
                      </c:pt>
                      <c:pt idx="144">
                        <c:v>1.4352813402356395</c:v>
                      </c:pt>
                      <c:pt idx="145">
                        <c:v>2.1391884565799884</c:v>
                      </c:pt>
                      <c:pt idx="146">
                        <c:v>2.1328858132905868</c:v>
                      </c:pt>
                      <c:pt idx="147">
                        <c:v>2.5836796932459398</c:v>
                      </c:pt>
                      <c:pt idx="148">
                        <c:v>2.0711156240433244</c:v>
                      </c:pt>
                      <c:pt idx="149">
                        <c:v>2.2431383733879917</c:v>
                      </c:pt>
                      <c:pt idx="150">
                        <c:v>2.2645865778982275</c:v>
                      </c:pt>
                      <c:pt idx="151">
                        <c:v>1.9154605137321417</c:v>
                      </c:pt>
                      <c:pt idx="152">
                        <c:v>1.7558175286780313</c:v>
                      </c:pt>
                      <c:pt idx="153">
                        <c:v>1.5621797243497717</c:v>
                      </c:pt>
                      <c:pt idx="154">
                        <c:v>1.6859502112322349</c:v>
                      </c:pt>
                      <c:pt idx="155">
                        <c:v>1.790198871259872</c:v>
                      </c:pt>
                      <c:pt idx="156">
                        <c:v>1.6253274396139308</c:v>
                      </c:pt>
                      <c:pt idx="157">
                        <c:v>2.325633120294444</c:v>
                      </c:pt>
                      <c:pt idx="158">
                        <c:v>2.5255814579533102</c:v>
                      </c:pt>
                      <c:pt idx="159">
                        <c:v>2.7082213550389813</c:v>
                      </c:pt>
                      <c:pt idx="160">
                        <c:v>2.1749674743167549</c:v>
                      </c:pt>
                      <c:pt idx="161">
                        <c:v>1.9394302152094252</c:v>
                      </c:pt>
                      <c:pt idx="162">
                        <c:v>2.1599372853522989</c:v>
                      </c:pt>
                      <c:pt idx="163">
                        <c:v>1.9870664523891066</c:v>
                      </c:pt>
                      <c:pt idx="164">
                        <c:v>1.9141291421321558</c:v>
                      </c:pt>
                      <c:pt idx="165">
                        <c:v>1.6829620212141942</c:v>
                      </c:pt>
                      <c:pt idx="166">
                        <c:v>1.6440743627302044</c:v>
                      </c:pt>
                      <c:pt idx="167">
                        <c:v>1.7025889570186656</c:v>
                      </c:pt>
                      <c:pt idx="168">
                        <c:v>1.538877254774913</c:v>
                      </c:pt>
                      <c:pt idx="169">
                        <c:v>2.8579419926546423</c:v>
                      </c:pt>
                      <c:pt idx="170">
                        <c:v>2.7706619005785629</c:v>
                      </c:pt>
                      <c:pt idx="171">
                        <c:v>3.046783923598313</c:v>
                      </c:pt>
                      <c:pt idx="172">
                        <c:v>1.7190944374152102</c:v>
                      </c:pt>
                      <c:pt idx="173">
                        <c:v>1.7891163523352678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'total_credit_%_flow_data'!$I$1</c15:sqref>
                        </c15:formulaRef>
                      </c:ext>
                    </c:extLst>
                    <c:strCache>
                      <c:ptCount val="1"/>
                      <c:pt idx="0">
                        <c:v>TSF: Foreign Currency Bank Loans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'total_credit_%_flow_data'!$A$2:$A$175</c15:sqref>
                        </c15:formulaRef>
                      </c:ext>
                    </c:extLst>
                    <c:numCache>
                      <c:formatCode>mmm"-"yyyy</c:formatCode>
                      <c:ptCount val="174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'total_credit_%_flow_data'!$I$2:$I$175</c15:sqref>
                        </c15:formulaRef>
                      </c:ext>
                    </c:extLst>
                    <c:numCache>
                      <c:formatCode>0.00</c:formatCode>
                      <c:ptCount val="174"/>
                      <c:pt idx="4">
                        <c:v>0.1462707374298152</c:v>
                      </c:pt>
                      <c:pt idx="5">
                        <c:v>0.13353637353462086</c:v>
                      </c:pt>
                      <c:pt idx="6">
                        <c:v>0.14902607991055664</c:v>
                      </c:pt>
                      <c:pt idx="7">
                        <c:v>0.13111073159585485</c:v>
                      </c:pt>
                      <c:pt idx="8">
                        <c:v>7.0932649917326673E-2</c:v>
                      </c:pt>
                      <c:pt idx="9">
                        <c:v>6.9768269956868079E-2</c:v>
                      </c:pt>
                      <c:pt idx="10">
                        <c:v>5.7496946040020584E-2</c:v>
                      </c:pt>
                      <c:pt idx="11">
                        <c:v>9.3707580872691015E-2</c:v>
                      </c:pt>
                      <c:pt idx="12">
                        <c:v>0.1664348075807954</c:v>
                      </c:pt>
                      <c:pt idx="13">
                        <c:v>0.21823690178282237</c:v>
                      </c:pt>
                      <c:pt idx="14">
                        <c:v>0.22393684291993218</c:v>
                      </c:pt>
                      <c:pt idx="15">
                        <c:v>0.26087969969470404</c:v>
                      </c:pt>
                      <c:pt idx="16">
                        <c:v>0.32756102637294282</c:v>
                      </c:pt>
                      <c:pt idx="17">
                        <c:v>0.44998573669063968</c:v>
                      </c:pt>
                      <c:pt idx="18">
                        <c:v>0.45604727624755309</c:v>
                      </c:pt>
                      <c:pt idx="19">
                        <c:v>0.37715806366484661</c:v>
                      </c:pt>
                      <c:pt idx="20">
                        <c:v>0.36021549211902343</c:v>
                      </c:pt>
                      <c:pt idx="21">
                        <c:v>0.40961910175118721</c:v>
                      </c:pt>
                      <c:pt idx="22">
                        <c:v>0.43104399451885544</c:v>
                      </c:pt>
                      <c:pt idx="23">
                        <c:v>0.39890024797235013</c:v>
                      </c:pt>
                      <c:pt idx="24">
                        <c:v>0.16312641520634213</c:v>
                      </c:pt>
                      <c:pt idx="25">
                        <c:v>0.1784663717367618</c:v>
                      </c:pt>
                      <c:pt idx="26">
                        <c:v>0.21999832903594738</c:v>
                      </c:pt>
                      <c:pt idx="27">
                        <c:v>0.38473945739898369</c:v>
                      </c:pt>
                      <c:pt idx="28">
                        <c:v>0.37637552807292796</c:v>
                      </c:pt>
                      <c:pt idx="29">
                        <c:v>0.30932364801209633</c:v>
                      </c:pt>
                      <c:pt idx="30">
                        <c:v>0.25459542341951863</c:v>
                      </c:pt>
                      <c:pt idx="31">
                        <c:v>0.13936827902379845</c:v>
                      </c:pt>
                      <c:pt idx="32">
                        <c:v>9.0561147680490936E-2</c:v>
                      </c:pt>
                      <c:pt idx="33">
                        <c:v>4.6482398045508166E-4</c:v>
                      </c:pt>
                      <c:pt idx="34">
                        <c:v>-1.8027829421602519E-2</c:v>
                      </c:pt>
                      <c:pt idx="35">
                        <c:v>3.9353376435042609E-2</c:v>
                      </c:pt>
                      <c:pt idx="36">
                        <c:v>3.1922654734727683E-2</c:v>
                      </c:pt>
                      <c:pt idx="37">
                        <c:v>0.40478447176836763</c:v>
                      </c:pt>
                      <c:pt idx="38">
                        <c:v>0.32054429664678696</c:v>
                      </c:pt>
                      <c:pt idx="39">
                        <c:v>0.39119184898119719</c:v>
                      </c:pt>
                      <c:pt idx="40">
                        <c:v>0.11082725343070721</c:v>
                      </c:pt>
                      <c:pt idx="41">
                        <c:v>0.20175403842541167</c:v>
                      </c:pt>
                      <c:pt idx="42">
                        <c:v>0.19253461399296981</c:v>
                      </c:pt>
                      <c:pt idx="43">
                        <c:v>0.23129372657858713</c:v>
                      </c:pt>
                      <c:pt idx="44">
                        <c:v>7.7080494149148221E-2</c:v>
                      </c:pt>
                      <c:pt idx="45">
                        <c:v>4.1918669481310299E-4</c:v>
                      </c:pt>
                      <c:pt idx="46">
                        <c:v>4.2582414715146601E-2</c:v>
                      </c:pt>
                      <c:pt idx="47">
                        <c:v>5.0009111164095961E-2</c:v>
                      </c:pt>
                      <c:pt idx="48">
                        <c:v>2.8983270937657801E-2</c:v>
                      </c:pt>
                      <c:pt idx="49">
                        <c:v>-4.1764755836276597E-2</c:v>
                      </c:pt>
                      <c:pt idx="50">
                        <c:v>4.2559022981021231E-2</c:v>
                      </c:pt>
                      <c:pt idx="51">
                        <c:v>0.13684761727413153</c:v>
                      </c:pt>
                      <c:pt idx="52">
                        <c:v>0.1389229836590094</c:v>
                      </c:pt>
                      <c:pt idx="53">
                        <c:v>0.15236060971398788</c:v>
                      </c:pt>
                      <c:pt idx="54">
                        <c:v>9.6908110350835713E-2</c:v>
                      </c:pt>
                      <c:pt idx="55">
                        <c:v>2.2637553414722129E-2</c:v>
                      </c:pt>
                      <c:pt idx="56">
                        <c:v>0.1133243459076665</c:v>
                      </c:pt>
                      <c:pt idx="57">
                        <c:v>0.11162436552913919</c:v>
                      </c:pt>
                      <c:pt idx="58">
                        <c:v>0.12971118799188625</c:v>
                      </c:pt>
                      <c:pt idx="59">
                        <c:v>8.4737582311292914E-2</c:v>
                      </c:pt>
                      <c:pt idx="60">
                        <c:v>0.19917613379419338</c:v>
                      </c:pt>
                      <c:pt idx="61">
                        <c:v>0.1289109504287381</c:v>
                      </c:pt>
                      <c:pt idx="62">
                        <c:v>0.11495625461653868</c:v>
                      </c:pt>
                      <c:pt idx="63">
                        <c:v>6.8131918519539744E-2</c:v>
                      </c:pt>
                      <c:pt idx="64">
                        <c:v>0.17524400562220083</c:v>
                      </c:pt>
                      <c:pt idx="65">
                        <c:v>0.1958242748122708</c:v>
                      </c:pt>
                      <c:pt idx="66">
                        <c:v>0.34679866640799234</c:v>
                      </c:pt>
                      <c:pt idx="67">
                        <c:v>0.40318646711156991</c:v>
                      </c:pt>
                      <c:pt idx="68">
                        <c:v>0.49864720317120742</c:v>
                      </c:pt>
                      <c:pt idx="69">
                        <c:v>0.4802993046550591</c:v>
                      </c:pt>
                      <c:pt idx="70">
                        <c:v>0.51831841557727798</c:v>
                      </c:pt>
                      <c:pt idx="71">
                        <c:v>0.48037335914185864</c:v>
                      </c:pt>
                      <c:pt idx="72">
                        <c:v>0.30440977165233474</c:v>
                      </c:pt>
                      <c:pt idx="73">
                        <c:v>0.52321465606200912</c:v>
                      </c:pt>
                      <c:pt idx="74">
                        <c:v>0.8034112507068486</c:v>
                      </c:pt>
                      <c:pt idx="75">
                        <c:v>0.95159737990983784</c:v>
                      </c:pt>
                      <c:pt idx="76">
                        <c:v>0.63799712668717412</c:v>
                      </c:pt>
                      <c:pt idx="77">
                        <c:v>0.28456733440874227</c:v>
                      </c:pt>
                      <c:pt idx="78">
                        <c:v>0.1190427726176297</c:v>
                      </c:pt>
                      <c:pt idx="79">
                        <c:v>6.753955506687391E-2</c:v>
                      </c:pt>
                      <c:pt idx="80">
                        <c:v>-3.7865307446858947E-2</c:v>
                      </c:pt>
                      <c:pt idx="81">
                        <c:v>-0.10522068276140355</c:v>
                      </c:pt>
                      <c:pt idx="82">
                        <c:v>-0.27758058180442635</c:v>
                      </c:pt>
                      <c:pt idx="83">
                        <c:v>-0.35545771420251571</c:v>
                      </c:pt>
                      <c:pt idx="84">
                        <c:v>-0.38497991421775857</c:v>
                      </c:pt>
                      <c:pt idx="85">
                        <c:v>-0.34476961469681017</c:v>
                      </c:pt>
                      <c:pt idx="86">
                        <c:v>-0.28207366358489272</c:v>
                      </c:pt>
                      <c:pt idx="87">
                        <c:v>-0.13510569605614572</c:v>
                      </c:pt>
                      <c:pt idx="88">
                        <c:v>0.10875398345379361</c:v>
                      </c:pt>
                      <c:pt idx="89">
                        <c:v>0.40184048674058659</c:v>
                      </c:pt>
                      <c:pt idx="90">
                        <c:v>0.8825992439413104</c:v>
                      </c:pt>
                      <c:pt idx="91">
                        <c:v>0.92867198944372487</c:v>
                      </c:pt>
                      <c:pt idx="92">
                        <c:v>0.95089652067190045</c:v>
                      </c:pt>
                      <c:pt idx="93">
                        <c:v>0.65718214703193367</c:v>
                      </c:pt>
                      <c:pt idx="94">
                        <c:v>0.71651294458002002</c:v>
                      </c:pt>
                      <c:pt idx="95">
                        <c:v>0.66948694427709421</c:v>
                      </c:pt>
                      <c:pt idx="96">
                        <c:v>0.46598852480378472</c:v>
                      </c:pt>
                      <c:pt idx="97">
                        <c:v>0.37402092769053769</c:v>
                      </c:pt>
                      <c:pt idx="98">
                        <c:v>0.28197850033540217</c:v>
                      </c:pt>
                      <c:pt idx="99">
                        <c:v>0.34539014918131372</c:v>
                      </c:pt>
                      <c:pt idx="100">
                        <c:v>0.28410273609773218</c:v>
                      </c:pt>
                      <c:pt idx="101">
                        <c:v>0.14992865547367257</c:v>
                      </c:pt>
                      <c:pt idx="102">
                        <c:v>3.6302122575161182E-2</c:v>
                      </c:pt>
                      <c:pt idx="103">
                        <c:v>-8.2106876678816915E-2</c:v>
                      </c:pt>
                      <c:pt idx="104">
                        <c:v>-3.6486011889649089E-2</c:v>
                      </c:pt>
                      <c:pt idx="105">
                        <c:v>0.11020997200744762</c:v>
                      </c:pt>
                      <c:pt idx="106">
                        <c:v>0.22060688274653162</c:v>
                      </c:pt>
                      <c:pt idx="107">
                        <c:v>0.2707536204674974</c:v>
                      </c:pt>
                      <c:pt idx="108">
                        <c:v>0.28878263591517228</c:v>
                      </c:pt>
                      <c:pt idx="109">
                        <c:v>0.35992913317822395</c:v>
                      </c:pt>
                      <c:pt idx="110">
                        <c:v>0.32841827786140526</c:v>
                      </c:pt>
                      <c:pt idx="111">
                        <c:v>0.24855962072341908</c:v>
                      </c:pt>
                      <c:pt idx="112">
                        <c:v>0.19226903253234276</c:v>
                      </c:pt>
                      <c:pt idx="113">
                        <c:v>0.25751708377926513</c:v>
                      </c:pt>
                      <c:pt idx="114">
                        <c:v>0.21174435860863652</c:v>
                      </c:pt>
                      <c:pt idx="115">
                        <c:v>0.14419876083531658</c:v>
                      </c:pt>
                      <c:pt idx="116">
                        <c:v>8.162104684978129E-2</c:v>
                      </c:pt>
                      <c:pt idx="117">
                        <c:v>0.18140192113382944</c:v>
                      </c:pt>
                      <c:pt idx="118">
                        <c:v>0.2317094393232533</c:v>
                      </c:pt>
                      <c:pt idx="119">
                        <c:v>0.18711336319029265</c:v>
                      </c:pt>
                      <c:pt idx="120">
                        <c:v>0.11616951519785215</c:v>
                      </c:pt>
                      <c:pt idx="121">
                        <c:v>4.6261134804922388E-2</c:v>
                      </c:pt>
                      <c:pt idx="122">
                        <c:v>0.10327531134912424</c:v>
                      </c:pt>
                      <c:pt idx="123">
                        <c:v>0.15780439151601505</c:v>
                      </c:pt>
                      <c:pt idx="124">
                        <c:v>0.18479840606847353</c:v>
                      </c:pt>
                      <c:pt idx="125">
                        <c:v>0.15638001299468421</c:v>
                      </c:pt>
                      <c:pt idx="126">
                        <c:v>0.16379036336967634</c:v>
                      </c:pt>
                      <c:pt idx="127">
                        <c:v>0.15906016204921514</c:v>
                      </c:pt>
                      <c:pt idx="128">
                        <c:v>0.20619262567471469</c:v>
                      </c:pt>
                      <c:pt idx="129">
                        <c:v>0.28160832321016727</c:v>
                      </c:pt>
                      <c:pt idx="130">
                        <c:v>0.40971441582276996</c:v>
                      </c:pt>
                      <c:pt idx="131">
                        <c:v>0.43551326127972551</c:v>
                      </c:pt>
                      <c:pt idx="132">
                        <c:v>0.39932227630461864</c:v>
                      </c:pt>
                      <c:pt idx="133">
                        <c:v>0.44579464026179305</c:v>
                      </c:pt>
                      <c:pt idx="134">
                        <c:v>0.45114342770567534</c:v>
                      </c:pt>
                      <c:pt idx="135">
                        <c:v>0.44761575752923111</c:v>
                      </c:pt>
                      <c:pt idx="136">
                        <c:v>0.34353848897125272</c:v>
                      </c:pt>
                      <c:pt idx="137">
                        <c:v>0.26321529423396822</c:v>
                      </c:pt>
                      <c:pt idx="138">
                        <c:v>0.12929474869091023</c:v>
                      </c:pt>
                      <c:pt idx="139">
                        <c:v>-6.3293847880896426E-2</c:v>
                      </c:pt>
                      <c:pt idx="140">
                        <c:v>-0.12967683554067014</c:v>
                      </c:pt>
                      <c:pt idx="141">
                        <c:v>-5.8093329174814849E-2</c:v>
                      </c:pt>
                      <c:pt idx="142">
                        <c:v>5.3645375534313061E-2</c:v>
                      </c:pt>
                      <c:pt idx="143">
                        <c:v>9.6372916145406065E-2</c:v>
                      </c:pt>
                      <c:pt idx="144">
                        <c:v>6.0814819093865331E-2</c:v>
                      </c:pt>
                      <c:pt idx="145">
                        <c:v>0.1956227906000397</c:v>
                      </c:pt>
                      <c:pt idx="146">
                        <c:v>0.29628919188090291</c:v>
                      </c:pt>
                      <c:pt idx="147">
                        <c:v>0.36456966257113405</c:v>
                      </c:pt>
                      <c:pt idx="148">
                        <c:v>0.23904137240262391</c:v>
                      </c:pt>
                      <c:pt idx="149">
                        <c:v>0.11535650335635746</c:v>
                      </c:pt>
                      <c:pt idx="150">
                        <c:v>3.1591483438071312E-2</c:v>
                      </c:pt>
                      <c:pt idx="151">
                        <c:v>2.1308885933385953E-3</c:v>
                      </c:pt>
                      <c:pt idx="152">
                        <c:v>-1.088139705017077E-3</c:v>
                      </c:pt>
                      <c:pt idx="153">
                        <c:v>-7.0366668752842532E-2</c:v>
                      </c:pt>
                      <c:pt idx="154">
                        <c:v>-0.1138461263341464</c:v>
                      </c:pt>
                      <c:pt idx="155">
                        <c:v>-9.8935798039691797E-2</c:v>
                      </c:pt>
                      <c:pt idx="156">
                        <c:v>-1.5646768469809551E-2</c:v>
                      </c:pt>
                      <c:pt idx="157">
                        <c:v>5.5855296204328872E-2</c:v>
                      </c:pt>
                      <c:pt idx="158">
                        <c:v>4.6158136095007352E-2</c:v>
                      </c:pt>
                      <c:pt idx="159">
                        <c:v>4.5746880871104711E-3</c:v>
                      </c:pt>
                      <c:pt idx="160">
                        <c:v>-3.0764184396887686E-2</c:v>
                      </c:pt>
                      <c:pt idx="161">
                        <c:v>-1.3847369550295849E-2</c:v>
                      </c:pt>
                      <c:pt idx="162">
                        <c:v>2.720256108299424E-2</c:v>
                      </c:pt>
                      <c:pt idx="163">
                        <c:v>3.6508114682079477E-2</c:v>
                      </c:pt>
                      <c:pt idx="164">
                        <c:v>-1.3726280775017429E-2</c:v>
                      </c:pt>
                      <c:pt idx="165">
                        <c:v>-0.21654901219331865</c:v>
                      </c:pt>
                      <c:pt idx="166">
                        <c:v>-0.29637608982343688</c:v>
                      </c:pt>
                      <c:pt idx="167">
                        <c:v>-0.32888503017084803</c:v>
                      </c:pt>
                      <c:pt idx="168">
                        <c:v>-0.25458943448473931</c:v>
                      </c:pt>
                      <c:pt idx="169">
                        <c:v>-0.28043195547626221</c:v>
                      </c:pt>
                      <c:pt idx="170">
                        <c:v>-0.23884905526654707</c:v>
                      </c:pt>
                      <c:pt idx="171">
                        <c:v>-0.14953716625721292</c:v>
                      </c:pt>
                      <c:pt idx="172">
                        <c:v>-8.1036031668491937E-2</c:v>
                      </c:pt>
                      <c:pt idx="173">
                        <c:v>-7.7708201125936613E-2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'total_credit_%_flow_data'!$J$1</c15:sqref>
                        </c15:formulaRef>
                      </c:ext>
                    </c:extLst>
                    <c:strCache>
                      <c:ptCount val="1"/>
                      <c:pt idx="0">
                        <c:v>TSF: Entrusted Loans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'total_credit_%_flow_data'!$A$2:$A$175</c15:sqref>
                        </c15:formulaRef>
                      </c:ext>
                    </c:extLst>
                    <c:numCache>
                      <c:formatCode>mmm"-"yyyy</c:formatCode>
                      <c:ptCount val="174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'total_credit_%_flow_data'!$J$2:$J$175</c15:sqref>
                        </c15:formulaRef>
                      </c:ext>
                    </c:extLst>
                    <c:numCache>
                      <c:formatCode>0.00</c:formatCode>
                      <c:ptCount val="174"/>
                      <c:pt idx="4">
                        <c:v>9.1505864174102391E-2</c:v>
                      </c:pt>
                      <c:pt idx="5">
                        <c:v>0.13214536964363524</c:v>
                      </c:pt>
                      <c:pt idx="6">
                        <c:v>0.14625350167966258</c:v>
                      </c:pt>
                      <c:pt idx="7">
                        <c:v>9.2588506333155213E-2</c:v>
                      </c:pt>
                      <c:pt idx="8">
                        <c:v>3.278962118819817E-2</c:v>
                      </c:pt>
                      <c:pt idx="9">
                        <c:v>5.265529808065517E-3</c:v>
                      </c:pt>
                      <c:pt idx="10">
                        <c:v>-4.1346118500688964E-2</c:v>
                      </c:pt>
                      <c:pt idx="11">
                        <c:v>-4.2360961216421959E-2</c:v>
                      </c:pt>
                      <c:pt idx="12">
                        <c:v>-2.7211774623476057E-2</c:v>
                      </c:pt>
                      <c:pt idx="13">
                        <c:v>1.2982931834105581E-2</c:v>
                      </c:pt>
                      <c:pt idx="14">
                        <c:v>3.3836610880758983E-2</c:v>
                      </c:pt>
                      <c:pt idx="15">
                        <c:v>4.732236413066724E-2</c:v>
                      </c:pt>
                      <c:pt idx="16">
                        <c:v>6.4798823728948768E-2</c:v>
                      </c:pt>
                      <c:pt idx="17">
                        <c:v>5.4847540645123843E-2</c:v>
                      </c:pt>
                      <c:pt idx="18">
                        <c:v>0.14183012636775988</c:v>
                      </c:pt>
                      <c:pt idx="19">
                        <c:v>0.11309087366262267</c:v>
                      </c:pt>
                      <c:pt idx="20">
                        <c:v>0.16539940932429734</c:v>
                      </c:pt>
                      <c:pt idx="21">
                        <c:v>0.10923176046698327</c:v>
                      </c:pt>
                      <c:pt idx="22">
                        <c:v>9.108854223794681E-2</c:v>
                      </c:pt>
                      <c:pt idx="23">
                        <c:v>7.1270177637726556E-2</c:v>
                      </c:pt>
                      <c:pt idx="24">
                        <c:v>4.0130140482071384E-2</c:v>
                      </c:pt>
                      <c:pt idx="25">
                        <c:v>0.11380464284663071</c:v>
                      </c:pt>
                      <c:pt idx="26">
                        <c:v>0.14939421413603871</c:v>
                      </c:pt>
                      <c:pt idx="27">
                        <c:v>0.18201135869259619</c:v>
                      </c:pt>
                      <c:pt idx="28">
                        <c:v>0.16353541103039024</c:v>
                      </c:pt>
                      <c:pt idx="29">
                        <c:v>0.73701839282252235</c:v>
                      </c:pt>
                      <c:pt idx="30">
                        <c:v>0.74748449173451892</c:v>
                      </c:pt>
                      <c:pt idx="31">
                        <c:v>0.7365259220274637</c:v>
                      </c:pt>
                      <c:pt idx="32">
                        <c:v>0.18905806603401459</c:v>
                      </c:pt>
                      <c:pt idx="33">
                        <c:v>0.17477381665111058</c:v>
                      </c:pt>
                      <c:pt idx="34">
                        <c:v>0.17334451366925496</c:v>
                      </c:pt>
                      <c:pt idx="35">
                        <c:v>0.26128811563266663</c:v>
                      </c:pt>
                      <c:pt idx="36">
                        <c:v>0.36553687745540292</c:v>
                      </c:pt>
                      <c:pt idx="37">
                        <c:v>0.40433620546519106</c:v>
                      </c:pt>
                      <c:pt idx="38">
                        <c:v>0.26504840041292499</c:v>
                      </c:pt>
                      <c:pt idx="39">
                        <c:v>0.22647949151542993</c:v>
                      </c:pt>
                      <c:pt idx="40">
                        <c:v>0.22855425804776197</c:v>
                      </c:pt>
                      <c:pt idx="41">
                        <c:v>0.25208500323516253</c:v>
                      </c:pt>
                      <c:pt idx="42">
                        <c:v>0.1706654262120311</c:v>
                      </c:pt>
                      <c:pt idx="43">
                        <c:v>0.17006891660190229</c:v>
                      </c:pt>
                      <c:pt idx="44">
                        <c:v>0.18701496941104817</c:v>
                      </c:pt>
                      <c:pt idx="45">
                        <c:v>0.22049220147168902</c:v>
                      </c:pt>
                      <c:pt idx="46">
                        <c:v>0.22501883854376489</c:v>
                      </c:pt>
                      <c:pt idx="47">
                        <c:v>0.21036890564070124</c:v>
                      </c:pt>
                      <c:pt idx="48">
                        <c:v>0.21308827365432917</c:v>
                      </c:pt>
                      <c:pt idx="49">
                        <c:v>0.26696687063972885</c:v>
                      </c:pt>
                      <c:pt idx="50">
                        <c:v>0.26264997039715959</c:v>
                      </c:pt>
                      <c:pt idx="51">
                        <c:v>0.26573897772999955</c:v>
                      </c:pt>
                      <c:pt idx="52">
                        <c:v>0.2879353460195111</c:v>
                      </c:pt>
                      <c:pt idx="53">
                        <c:v>0.33943629505901102</c:v>
                      </c:pt>
                      <c:pt idx="54">
                        <c:v>0.3083439874799318</c:v>
                      </c:pt>
                      <c:pt idx="55">
                        <c:v>0.21882968300898056</c:v>
                      </c:pt>
                      <c:pt idx="56">
                        <c:v>0.19469494182169589</c:v>
                      </c:pt>
                      <c:pt idx="57">
                        <c:v>0.23027145604189977</c:v>
                      </c:pt>
                      <c:pt idx="58">
                        <c:v>0.2133840388373566</c:v>
                      </c:pt>
                      <c:pt idx="59">
                        <c:v>0.22969293588210032</c:v>
                      </c:pt>
                      <c:pt idx="60">
                        <c:v>0.2115803414148282</c:v>
                      </c:pt>
                      <c:pt idx="61">
                        <c:v>0.22999685964471581</c:v>
                      </c:pt>
                      <c:pt idx="62">
                        <c:v>0.19542563284811579</c:v>
                      </c:pt>
                      <c:pt idx="63">
                        <c:v>0.16113198729871148</c:v>
                      </c:pt>
                      <c:pt idx="64">
                        <c:v>0.24054405334454185</c:v>
                      </c:pt>
                      <c:pt idx="65">
                        <c:v>0.2604396920903938</c:v>
                      </c:pt>
                      <c:pt idx="66">
                        <c:v>0.30324569424428943</c:v>
                      </c:pt>
                      <c:pt idx="67">
                        <c:v>0.25625448186379624</c:v>
                      </c:pt>
                      <c:pt idx="68">
                        <c:v>0.31303089410432267</c:v>
                      </c:pt>
                      <c:pt idx="69">
                        <c:v>0.31709682775030384</c:v>
                      </c:pt>
                      <c:pt idx="70">
                        <c:v>0.13525350370981037</c:v>
                      </c:pt>
                      <c:pt idx="71">
                        <c:v>4.5679675255820916E-2</c:v>
                      </c:pt>
                      <c:pt idx="72">
                        <c:v>0.27364958500300451</c:v>
                      </c:pt>
                      <c:pt idx="73">
                        <c:v>0.50344367508266707</c:v>
                      </c:pt>
                      <c:pt idx="74">
                        <c:v>0.48635732261286468</c:v>
                      </c:pt>
                      <c:pt idx="75">
                        <c:v>0.20092298964382005</c:v>
                      </c:pt>
                      <c:pt idx="76">
                        <c:v>0.18817479461527253</c:v>
                      </c:pt>
                      <c:pt idx="77">
                        <c:v>0.27178658336746969</c:v>
                      </c:pt>
                      <c:pt idx="78">
                        <c:v>0.36811688147913185</c:v>
                      </c:pt>
                      <c:pt idx="79">
                        <c:v>0.31920785911834326</c:v>
                      </c:pt>
                      <c:pt idx="80">
                        <c:v>0.28929094889400236</c:v>
                      </c:pt>
                      <c:pt idx="81">
                        <c:v>0.33907239157801572</c:v>
                      </c:pt>
                      <c:pt idx="82">
                        <c:v>0.28130816347592713</c:v>
                      </c:pt>
                      <c:pt idx="83">
                        <c:v>0.28520138644721538</c:v>
                      </c:pt>
                      <c:pt idx="84">
                        <c:v>0.18595256233914376</c:v>
                      </c:pt>
                      <c:pt idx="85">
                        <c:v>0.21023713567525767</c:v>
                      </c:pt>
                      <c:pt idx="86">
                        <c:v>0.2058375382916785</c:v>
                      </c:pt>
                      <c:pt idx="87">
                        <c:v>0.23707666181872894</c:v>
                      </c:pt>
                      <c:pt idx="88">
                        <c:v>0.24712703516631282</c:v>
                      </c:pt>
                      <c:pt idx="89">
                        <c:v>0.30088440175584236</c:v>
                      </c:pt>
                      <c:pt idx="90">
                        <c:v>0.35442620596170443</c:v>
                      </c:pt>
                      <c:pt idx="91">
                        <c:v>0.38424123942255312</c:v>
                      </c:pt>
                      <c:pt idx="92">
                        <c:v>0.40354818711960011</c:v>
                      </c:pt>
                      <c:pt idx="93">
                        <c:v>0.4822011295626677</c:v>
                      </c:pt>
                      <c:pt idx="94">
                        <c:v>0.51427297727902943</c:v>
                      </c:pt>
                      <c:pt idx="95">
                        <c:v>0.48557688250523529</c:v>
                      </c:pt>
                      <c:pt idx="96">
                        <c:v>0.3221764349845806</c:v>
                      </c:pt>
                      <c:pt idx="97">
                        <c:v>0.34630198542098206</c:v>
                      </c:pt>
                      <c:pt idx="98">
                        <c:v>0.23558615066582445</c:v>
                      </c:pt>
                      <c:pt idx="99">
                        <c:v>0.26703612754608186</c:v>
                      </c:pt>
                      <c:pt idx="100">
                        <c:v>0.22028993515821765</c:v>
                      </c:pt>
                      <c:pt idx="101">
                        <c:v>0.30436017379249436</c:v>
                      </c:pt>
                      <c:pt idx="102">
                        <c:v>0.27831627307623574</c:v>
                      </c:pt>
                      <c:pt idx="103">
                        <c:v>0.28284849249592448</c:v>
                      </c:pt>
                      <c:pt idx="104">
                        <c:v>0.26143020693105096</c:v>
                      </c:pt>
                      <c:pt idx="105">
                        <c:v>0.2892621503254964</c:v>
                      </c:pt>
                      <c:pt idx="106">
                        <c:v>0.33538416999367815</c:v>
                      </c:pt>
                      <c:pt idx="107">
                        <c:v>0.41959248222169709</c:v>
                      </c:pt>
                      <c:pt idx="108">
                        <c:v>0.54415362129377776</c:v>
                      </c:pt>
                      <c:pt idx="109">
                        <c:v>0.57257491646027392</c:v>
                      </c:pt>
                      <c:pt idx="110">
                        <c:v>0.46284263604652165</c:v>
                      </c:pt>
                      <c:pt idx="111">
                        <c:v>0.4471561060066449</c:v>
                      </c:pt>
                      <c:pt idx="112">
                        <c:v>0.45498674672253175</c:v>
                      </c:pt>
                      <c:pt idx="113">
                        <c:v>0.55880936962803796</c:v>
                      </c:pt>
                      <c:pt idx="114">
                        <c:v>0.51293361094239043</c:v>
                      </c:pt>
                      <c:pt idx="115">
                        <c:v>0.48022397540958534</c:v>
                      </c:pt>
                      <c:pt idx="116">
                        <c:v>0.49788838578366584</c:v>
                      </c:pt>
                      <c:pt idx="117">
                        <c:v>0.46945787958676855</c:v>
                      </c:pt>
                      <c:pt idx="118">
                        <c:v>0.374486346042813</c:v>
                      </c:pt>
                      <c:pt idx="119">
                        <c:v>0.26653286993056458</c:v>
                      </c:pt>
                      <c:pt idx="120">
                        <c:v>0.28191455598969217</c:v>
                      </c:pt>
                      <c:pt idx="121">
                        <c:v>0.41671639636940655</c:v>
                      </c:pt>
                      <c:pt idx="122">
                        <c:v>0.38764436374385064</c:v>
                      </c:pt>
                      <c:pt idx="123">
                        <c:v>0.33397593196284103</c:v>
                      </c:pt>
                      <c:pt idx="124">
                        <c:v>0.25622334044744716</c:v>
                      </c:pt>
                      <c:pt idx="125">
                        <c:v>0.23204229530169185</c:v>
                      </c:pt>
                      <c:pt idx="126">
                        <c:v>0.22985801213157164</c:v>
                      </c:pt>
                      <c:pt idx="127">
                        <c:v>0.25705608376955236</c:v>
                      </c:pt>
                      <c:pt idx="128">
                        <c:v>0.34634722486138836</c:v>
                      </c:pt>
                      <c:pt idx="129">
                        <c:v>0.41233603724839896</c:v>
                      </c:pt>
                      <c:pt idx="130">
                        <c:v>0.37064441750757127</c:v>
                      </c:pt>
                      <c:pt idx="131">
                        <c:v>0.3832880082979841</c:v>
                      </c:pt>
                      <c:pt idx="132">
                        <c:v>0.44286783186005801</c:v>
                      </c:pt>
                      <c:pt idx="133">
                        <c:v>0.55215131344508983</c:v>
                      </c:pt>
                      <c:pt idx="134">
                        <c:v>0.56683449485561122</c:v>
                      </c:pt>
                      <c:pt idx="135">
                        <c:v>0.52619971217644135</c:v>
                      </c:pt>
                      <c:pt idx="136">
                        <c:v>0.49981583586534922</c:v>
                      </c:pt>
                      <c:pt idx="137">
                        <c:v>0.5472140875803303</c:v>
                      </c:pt>
                      <c:pt idx="138">
                        <c:v>0.56881490178783589</c:v>
                      </c:pt>
                      <c:pt idx="139">
                        <c:v>0.55858190186511558</c:v>
                      </c:pt>
                      <c:pt idx="140">
                        <c:v>0.64248496189696136</c:v>
                      </c:pt>
                      <c:pt idx="141">
                        <c:v>0.65701425133757496</c:v>
                      </c:pt>
                      <c:pt idx="142">
                        <c:v>0.64244285365195364</c:v>
                      </c:pt>
                      <c:pt idx="143">
                        <c:v>0.61095210200495464</c:v>
                      </c:pt>
                      <c:pt idx="144">
                        <c:v>0.64645498678313218</c:v>
                      </c:pt>
                      <c:pt idx="145">
                        <c:v>0.82903194864802099</c:v>
                      </c:pt>
                      <c:pt idx="146">
                        <c:v>0.6536335681883525</c:v>
                      </c:pt>
                      <c:pt idx="147">
                        <c:v>0.61577496163023626</c:v>
                      </c:pt>
                      <c:pt idx="148">
                        <c:v>0.3956266282356854</c:v>
                      </c:pt>
                      <c:pt idx="149">
                        <c:v>0.49148966653789822</c:v>
                      </c:pt>
                      <c:pt idx="150">
                        <c:v>0.50771694499600251</c:v>
                      </c:pt>
                      <c:pt idx="151">
                        <c:v>0.47756674635326057</c:v>
                      </c:pt>
                      <c:pt idx="152">
                        <c:v>0.4526256057567597</c:v>
                      </c:pt>
                      <c:pt idx="153">
                        <c:v>0.36787885264097658</c:v>
                      </c:pt>
                      <c:pt idx="154">
                        <c:v>0.37895151003891558</c:v>
                      </c:pt>
                      <c:pt idx="155">
                        <c:v>0.33747571494789103</c:v>
                      </c:pt>
                      <c:pt idx="156">
                        <c:v>0.557551680424204</c:v>
                      </c:pt>
                      <c:pt idx="157">
                        <c:v>0.51217407334511522</c:v>
                      </c:pt>
                      <c:pt idx="158">
                        <c:v>0.50955830773430377</c:v>
                      </c:pt>
                      <c:pt idx="159">
                        <c:v>0.24344744829688197</c:v>
                      </c:pt>
                      <c:pt idx="160">
                        <c:v>0.20373689858185084</c:v>
                      </c:pt>
                      <c:pt idx="161">
                        <c:v>0.1303292181892946</c:v>
                      </c:pt>
                      <c:pt idx="162">
                        <c:v>0.15093129770062677</c:v>
                      </c:pt>
                      <c:pt idx="163">
                        <c:v>0.20671444782308676</c:v>
                      </c:pt>
                      <c:pt idx="164">
                        <c:v>0.26696192219361686</c:v>
                      </c:pt>
                      <c:pt idx="165">
                        <c:v>0.3327244135221839</c:v>
                      </c:pt>
                      <c:pt idx="166">
                        <c:v>0.34684014170865168</c:v>
                      </c:pt>
                      <c:pt idx="167">
                        <c:v>0.32332817489625054</c:v>
                      </c:pt>
                      <c:pt idx="168">
                        <c:v>0.39402060488934126</c:v>
                      </c:pt>
                      <c:pt idx="169">
                        <c:v>0.44415881918027178</c:v>
                      </c:pt>
                      <c:pt idx="170">
                        <c:v>0.48754489783694688</c:v>
                      </c:pt>
                      <c:pt idx="171">
                        <c:v>0.35821193375227606</c:v>
                      </c:pt>
                      <c:pt idx="172">
                        <c:v>0.31949313658104278</c:v>
                      </c:pt>
                      <c:pt idx="173">
                        <c:v>0.31219281066978466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'total_credit_%_flow_data'!$K$1</c15:sqref>
                        </c15:formulaRef>
                      </c:ext>
                    </c:extLst>
                    <c:strCache>
                      <c:ptCount val="1"/>
                      <c:pt idx="0">
                        <c:v>TSF: Trust Loans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'total_credit_%_flow_data'!$A$2:$A$175</c15:sqref>
                        </c15:formulaRef>
                      </c:ext>
                    </c:extLst>
                    <c:numCache>
                      <c:formatCode>mmm"-"yyyy</c:formatCode>
                      <c:ptCount val="174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'total_credit_%_flow_data'!$K$2:$K$175</c15:sqref>
                        </c15:formulaRef>
                      </c:ext>
                    </c:extLst>
                    <c:numCache>
                      <c:formatCode>0.00</c:formatCode>
                      <c:ptCount val="174"/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1.269321010710367E-2</c:v>
                      </c:pt>
                      <c:pt idx="50">
                        <c:v>2.310346961826867E-2</c:v>
                      </c:pt>
                      <c:pt idx="51">
                        <c:v>3.7792219886751438E-2</c:v>
                      </c:pt>
                      <c:pt idx="52">
                        <c:v>3.5312825455223074E-2</c:v>
                      </c:pt>
                      <c:pt idx="53">
                        <c:v>5.8629905510192808E-2</c:v>
                      </c:pt>
                      <c:pt idx="54">
                        <c:v>7.2393805756157906E-2</c:v>
                      </c:pt>
                      <c:pt idx="55">
                        <c:v>9.809606479712922E-2</c:v>
                      </c:pt>
                      <c:pt idx="56">
                        <c:v>8.9544811028680754E-2</c:v>
                      </c:pt>
                      <c:pt idx="57">
                        <c:v>9.6100447144292042E-2</c:v>
                      </c:pt>
                      <c:pt idx="58">
                        <c:v>9.8288195971316647E-2</c:v>
                      </c:pt>
                      <c:pt idx="59">
                        <c:v>9.6997487837182095E-2</c:v>
                      </c:pt>
                      <c:pt idx="60">
                        <c:v>9.9942472829114809E-2</c:v>
                      </c:pt>
                      <c:pt idx="61">
                        <c:v>0.10531249775462483</c:v>
                      </c:pt>
                      <c:pt idx="62">
                        <c:v>0.11809142519698976</c:v>
                      </c:pt>
                      <c:pt idx="63">
                        <c:v>0.10117589900151654</c:v>
                      </c:pt>
                      <c:pt idx="64">
                        <c:v>9.4618436495636948E-2</c:v>
                      </c:pt>
                      <c:pt idx="65">
                        <c:v>0.13879127894943771</c:v>
                      </c:pt>
                      <c:pt idx="66">
                        <c:v>0.16511126760567957</c:v>
                      </c:pt>
                      <c:pt idx="67">
                        <c:v>0.16669290300343961</c:v>
                      </c:pt>
                      <c:pt idx="68">
                        <c:v>0.15132448247656199</c:v>
                      </c:pt>
                      <c:pt idx="69">
                        <c:v>0.1011483031767114</c:v>
                      </c:pt>
                      <c:pt idx="70">
                        <c:v>0.19444608016331016</c:v>
                      </c:pt>
                      <c:pt idx="71">
                        <c:v>7.721338656145213E-2</c:v>
                      </c:pt>
                      <c:pt idx="72">
                        <c:v>0.16598893173034843</c:v>
                      </c:pt>
                      <c:pt idx="73">
                        <c:v>3.4097778790459526E-2</c:v>
                      </c:pt>
                      <c:pt idx="74">
                        <c:v>8.7912985428564461E-2</c:v>
                      </c:pt>
                      <c:pt idx="75">
                        <c:v>6.6611816593688658E-2</c:v>
                      </c:pt>
                      <c:pt idx="76">
                        <c:v>0.24420436829285372</c:v>
                      </c:pt>
                      <c:pt idx="77">
                        <c:v>0.30334721348979582</c:v>
                      </c:pt>
                      <c:pt idx="78">
                        <c:v>0.26581858676815778</c:v>
                      </c:pt>
                      <c:pt idx="79">
                        <c:v>0.2439641722947917</c:v>
                      </c:pt>
                      <c:pt idx="80">
                        <c:v>0.25546460757480832</c:v>
                      </c:pt>
                      <c:pt idx="81">
                        <c:v>0.34284825339959718</c:v>
                      </c:pt>
                      <c:pt idx="82">
                        <c:v>0.30292813717063183</c:v>
                      </c:pt>
                      <c:pt idx="83">
                        <c:v>0.18497557622287097</c:v>
                      </c:pt>
                      <c:pt idx="84">
                        <c:v>0.1263896322148868</c:v>
                      </c:pt>
                      <c:pt idx="85">
                        <c:v>-6.63018489801558E-2</c:v>
                      </c:pt>
                      <c:pt idx="86">
                        <c:v>-2.2394361804881694E-2</c:v>
                      </c:pt>
                      <c:pt idx="87">
                        <c:v>-0.10383771113123461</c:v>
                      </c:pt>
                      <c:pt idx="88">
                        <c:v>-5.4263941848046691E-3</c:v>
                      </c:pt>
                      <c:pt idx="89">
                        <c:v>5.0698470625526557E-2</c:v>
                      </c:pt>
                      <c:pt idx="90">
                        <c:v>0.14385024496245219</c:v>
                      </c:pt>
                      <c:pt idx="91">
                        <c:v>0.24797336240666157</c:v>
                      </c:pt>
                      <c:pt idx="92">
                        <c:v>0.27872883476410015</c:v>
                      </c:pt>
                      <c:pt idx="93">
                        <c:v>0.38588130343279647</c:v>
                      </c:pt>
                      <c:pt idx="94">
                        <c:v>0.30927340028777212</c:v>
                      </c:pt>
                      <c:pt idx="95">
                        <c:v>0.46190913193965855</c:v>
                      </c:pt>
                      <c:pt idx="96">
                        <c:v>0.41500060204970335</c:v>
                      </c:pt>
                      <c:pt idx="97">
                        <c:v>0.41929520006414539</c:v>
                      </c:pt>
                      <c:pt idx="98">
                        <c:v>0.26657479048417521</c:v>
                      </c:pt>
                      <c:pt idx="99">
                        <c:v>0.37560739519310721</c:v>
                      </c:pt>
                      <c:pt idx="100">
                        <c:v>0.66392467360473606</c:v>
                      </c:pt>
                      <c:pt idx="101">
                        <c:v>0.69677633211235157</c:v>
                      </c:pt>
                      <c:pt idx="102">
                        <c:v>0.64282936687888159</c:v>
                      </c:pt>
                      <c:pt idx="103">
                        <c:v>0.3345693596951792</c:v>
                      </c:pt>
                      <c:pt idx="104">
                        <c:v>8.6773254363643762E-2</c:v>
                      </c:pt>
                      <c:pt idx="105">
                        <c:v>-0.19403823683464219</c:v>
                      </c:pt>
                      <c:pt idx="106">
                        <c:v>-0.27321313940147374</c:v>
                      </c:pt>
                      <c:pt idx="107">
                        <c:v>-0.20177951380091708</c:v>
                      </c:pt>
                      <c:pt idx="108">
                        <c:v>-0.13379379003409356</c:v>
                      </c:pt>
                      <c:pt idx="109">
                        <c:v>-0.1031273948977155</c:v>
                      </c:pt>
                      <c:pt idx="110">
                        <c:v>-3.499890303438203E-2</c:v>
                      </c:pt>
                      <c:pt idx="111">
                        <c:v>1.2560564775467555E-2</c:v>
                      </c:pt>
                      <c:pt idx="112">
                        <c:v>9.3886154085601817E-2</c:v>
                      </c:pt>
                      <c:pt idx="113">
                        <c:v>9.8359096008029903E-2</c:v>
                      </c:pt>
                      <c:pt idx="114">
                        <c:v>0.11023043874369805</c:v>
                      </c:pt>
                      <c:pt idx="115">
                        <c:v>3.8549486245207806E-2</c:v>
                      </c:pt>
                      <c:pt idx="116">
                        <c:v>3.7442035777121893E-2</c:v>
                      </c:pt>
                      <c:pt idx="117">
                        <c:v>-9.6490383581824182E-3</c:v>
                      </c:pt>
                      <c:pt idx="118">
                        <c:v>5.4865120544602937E-3</c:v>
                      </c:pt>
                      <c:pt idx="119">
                        <c:v>7.3261981692371123E-2</c:v>
                      </c:pt>
                      <c:pt idx="120">
                        <c:v>0.14737003254929229</c:v>
                      </c:pt>
                      <c:pt idx="121">
                        <c:v>0.16502652838062029</c:v>
                      </c:pt>
                      <c:pt idx="122">
                        <c:v>0.13971122726902555</c:v>
                      </c:pt>
                      <c:pt idx="123">
                        <c:v>0.21238999396521546</c:v>
                      </c:pt>
                      <c:pt idx="124">
                        <c:v>0.18548516166920656</c:v>
                      </c:pt>
                      <c:pt idx="125">
                        <c:v>0.18709801293489153</c:v>
                      </c:pt>
                      <c:pt idx="126">
                        <c:v>0.18023751185897496</c:v>
                      </c:pt>
                      <c:pt idx="127">
                        <c:v>0.21727414449509644</c:v>
                      </c:pt>
                      <c:pt idx="128">
                        <c:v>0.29038485110480544</c:v>
                      </c:pt>
                      <c:pt idx="129">
                        <c:v>0.3970637250368319</c:v>
                      </c:pt>
                      <c:pt idx="130">
                        <c:v>0.50636608039264153</c:v>
                      </c:pt>
                      <c:pt idx="131">
                        <c:v>0.55854096294496547</c:v>
                      </c:pt>
                      <c:pt idx="132">
                        <c:v>0.61066830575660658</c:v>
                      </c:pt>
                      <c:pt idx="133">
                        <c:v>0.67058097313403386</c:v>
                      </c:pt>
                      <c:pt idx="134">
                        <c:v>0.66500824676421288</c:v>
                      </c:pt>
                      <c:pt idx="135">
                        <c:v>0.82862722627777652</c:v>
                      </c:pt>
                      <c:pt idx="136">
                        <c:v>0.79174798842997218</c:v>
                      </c:pt>
                      <c:pt idx="137">
                        <c:v>0.70091535869541099</c:v>
                      </c:pt>
                      <c:pt idx="138">
                        <c:v>0.39845237699502967</c:v>
                      </c:pt>
                      <c:pt idx="139">
                        <c:v>0.31611988007253611</c:v>
                      </c:pt>
                      <c:pt idx="140">
                        <c:v>0.33440980431296413</c:v>
                      </c:pt>
                      <c:pt idx="141">
                        <c:v>0.32380146951740985</c:v>
                      </c:pt>
                      <c:pt idx="142">
                        <c:v>0.25465052907726343</c:v>
                      </c:pt>
                      <c:pt idx="143">
                        <c:v>0.2321704995028458</c:v>
                      </c:pt>
                      <c:pt idx="144">
                        <c:v>0.22672640142098011</c:v>
                      </c:pt>
                      <c:pt idx="145">
                        <c:v>0.2800771098673468</c:v>
                      </c:pt>
                      <c:pt idx="146">
                        <c:v>0.25440459424459522</c:v>
                      </c:pt>
                      <c:pt idx="147">
                        <c:v>0.24672477205447463</c:v>
                      </c:pt>
                      <c:pt idx="148">
                        <c:v>0.18589702121868495</c:v>
                      </c:pt>
                      <c:pt idx="149">
                        <c:v>0.13266925904951246</c:v>
                      </c:pt>
                      <c:pt idx="150">
                        <c:v>0.14324963263576276</c:v>
                      </c:pt>
                      <c:pt idx="151">
                        <c:v>9.5794022895225026E-2</c:v>
                      </c:pt>
                      <c:pt idx="152">
                        <c:v>4.2741284973239542E-2</c:v>
                      </c:pt>
                      <c:pt idx="153">
                        <c:v>-8.0237182773293642E-2</c:v>
                      </c:pt>
                      <c:pt idx="154">
                        <c:v>-8.4461862815309804E-2</c:v>
                      </c:pt>
                      <c:pt idx="155">
                        <c:v>-6.7780534714692711E-2</c:v>
                      </c:pt>
                      <c:pt idx="156">
                        <c:v>0.12184340001490314</c:v>
                      </c:pt>
                      <c:pt idx="157">
                        <c:v>0.14166263026932699</c:v>
                      </c:pt>
                      <c:pt idx="158">
                        <c:v>0.16716128530661392</c:v>
                      </c:pt>
                      <c:pt idx="159">
                        <c:v>1.0100058235659197E-3</c:v>
                      </c:pt>
                      <c:pt idx="160">
                        <c:v>-6.235243586644376E-3</c:v>
                      </c:pt>
                      <c:pt idx="161">
                        <c:v>-2.3230586847536473E-2</c:v>
                      </c:pt>
                      <c:pt idx="162">
                        <c:v>2.1408134296500989E-2</c:v>
                      </c:pt>
                      <c:pt idx="163">
                        <c:v>3.1610220006124776E-2</c:v>
                      </c:pt>
                      <c:pt idx="164">
                        <c:v>6.7762832166294515E-2</c:v>
                      </c:pt>
                      <c:pt idx="165">
                        <c:v>1.7964972632528432E-2</c:v>
                      </c:pt>
                      <c:pt idx="166">
                        <c:v>-2.933409079951369E-3</c:v>
                      </c:pt>
                      <c:pt idx="167">
                        <c:v>-4.522794011483551E-2</c:v>
                      </c:pt>
                      <c:pt idx="168">
                        <c:v>-8.9136951555996366E-3</c:v>
                      </c:pt>
                      <c:pt idx="169">
                        <c:v>4.166187808974834E-2</c:v>
                      </c:pt>
                      <c:pt idx="170">
                        <c:v>8.1524505130497665E-2</c:v>
                      </c:pt>
                      <c:pt idx="171">
                        <c:v>0.10402128308381227</c:v>
                      </c:pt>
                      <c:pt idx="172">
                        <c:v>8.3636729451095376E-2</c:v>
                      </c:pt>
                      <c:pt idx="173">
                        <c:v>7.1231195558700902E-2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'total_credit_%_flow_data'!$L$1</c15:sqref>
                        </c15:formulaRef>
                      </c:ext>
                    </c:extLst>
                    <c:strCache>
                      <c:ptCount val="1"/>
                      <c:pt idx="0">
                        <c:v>TSF: Undiscounted Bankers' Acceptences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'total_credit_%_flow_data'!$A$2:$A$175</c15:sqref>
                        </c15:formulaRef>
                      </c:ext>
                    </c:extLst>
                    <c:numCache>
                      <c:formatCode>mmm"-"yyyy</c:formatCode>
                      <c:ptCount val="174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'total_credit_%_flow_data'!$L$2:$L$175</c15:sqref>
                        </c15:formulaRef>
                      </c:ext>
                    </c:extLst>
                    <c:numCache>
                      <c:formatCode>0.00</c:formatCode>
                      <c:ptCount val="174"/>
                      <c:pt idx="4">
                        <c:v>-2.4956144774755218E-2</c:v>
                      </c:pt>
                      <c:pt idx="5">
                        <c:v>0.55083754083031111</c:v>
                      </c:pt>
                      <c:pt idx="6">
                        <c:v>-7.7632190465034126E-2</c:v>
                      </c:pt>
                      <c:pt idx="7">
                        <c:v>-8.5830221199348231E-2</c:v>
                      </c:pt>
                      <c:pt idx="8">
                        <c:v>-0.52597229089640329</c:v>
                      </c:pt>
                      <c:pt idx="9">
                        <c:v>6.5160931374810757E-2</c:v>
                      </c:pt>
                      <c:pt idx="10">
                        <c:v>1.2920662031465368E-3</c:v>
                      </c:pt>
                      <c:pt idx="11">
                        <c:v>0.21950679903055018</c:v>
                      </c:pt>
                      <c:pt idx="12">
                        <c:v>0.10062028291006261</c:v>
                      </c:pt>
                      <c:pt idx="13">
                        <c:v>6.6151128869014142E-2</c:v>
                      </c:pt>
                      <c:pt idx="14">
                        <c:v>-0.1704134766176407</c:v>
                      </c:pt>
                      <c:pt idx="15">
                        <c:v>-0.26148639667073825</c:v>
                      </c:pt>
                      <c:pt idx="16">
                        <c:v>-2.2590415611927078E-2</c:v>
                      </c:pt>
                      <c:pt idx="17">
                        <c:v>0.21231306056176974</c:v>
                      </c:pt>
                      <c:pt idx="18">
                        <c:v>0.23868972486281539</c:v>
                      </c:pt>
                      <c:pt idx="19">
                        <c:v>5.6545436831311337E-2</c:v>
                      </c:pt>
                      <c:pt idx="20">
                        <c:v>-1.4430820947757482E-2</c:v>
                      </c:pt>
                      <c:pt idx="21">
                        <c:v>0.21464040931762213</c:v>
                      </c:pt>
                      <c:pt idx="22">
                        <c:v>0.43646593155682839</c:v>
                      </c:pt>
                      <c:pt idx="23">
                        <c:v>0.61962505185038397</c:v>
                      </c:pt>
                      <c:pt idx="24">
                        <c:v>0.85211402192450281</c:v>
                      </c:pt>
                      <c:pt idx="25">
                        <c:v>0.21002129543514583</c:v>
                      </c:pt>
                      <c:pt idx="26">
                        <c:v>-1.0861777966123636</c:v>
                      </c:pt>
                      <c:pt idx="27">
                        <c:v>-0.3497183016613839</c:v>
                      </c:pt>
                      <c:pt idx="28">
                        <c:v>0.23090223706678975</c:v>
                      </c:pt>
                      <c:pt idx="29">
                        <c:v>1.1613032706469881</c:v>
                      </c:pt>
                      <c:pt idx="30">
                        <c:v>-2.4452667786055458E-2</c:v>
                      </c:pt>
                      <c:pt idx="31">
                        <c:v>-2.5039046739868894E-2</c:v>
                      </c:pt>
                      <c:pt idx="32">
                        <c:v>9.6629678195163007E-2</c:v>
                      </c:pt>
                      <c:pt idx="33">
                        <c:v>0.21381903100933736</c:v>
                      </c:pt>
                      <c:pt idx="34">
                        <c:v>0.10909148060251779</c:v>
                      </c:pt>
                      <c:pt idx="35">
                        <c:v>4.0268571235857552E-2</c:v>
                      </c:pt>
                      <c:pt idx="36">
                        <c:v>5.3953782650243984E-3</c:v>
                      </c:pt>
                      <c:pt idx="37">
                        <c:v>-0.12685936379894577</c:v>
                      </c:pt>
                      <c:pt idx="38">
                        <c:v>-0.17003942606055319</c:v>
                      </c:pt>
                      <c:pt idx="39">
                        <c:v>-0.16296009834379099</c:v>
                      </c:pt>
                      <c:pt idx="40">
                        <c:v>-2.1561722457336188E-3</c:v>
                      </c:pt>
                      <c:pt idx="41">
                        <c:v>0.145400565005947</c:v>
                      </c:pt>
                      <c:pt idx="42">
                        <c:v>-2.3155610591582106E-2</c:v>
                      </c:pt>
                      <c:pt idx="43">
                        <c:v>-2.5085165198780582E-2</c:v>
                      </c:pt>
                      <c:pt idx="44">
                        <c:v>-4.2541693492152838E-2</c:v>
                      </c:pt>
                      <c:pt idx="45">
                        <c:v>0.9842503594211518</c:v>
                      </c:pt>
                      <c:pt idx="46">
                        <c:v>1.4611612892452264E-2</c:v>
                      </c:pt>
                      <c:pt idx="47">
                        <c:v>-9.2165551980110755E-2</c:v>
                      </c:pt>
                      <c:pt idx="48">
                        <c:v>-0.77520044381143893</c:v>
                      </c:pt>
                      <c:pt idx="49">
                        <c:v>1.3921585278758858E-2</c:v>
                      </c:pt>
                      <c:pt idx="50">
                        <c:v>8.5118045962042383E-3</c:v>
                      </c:pt>
                      <c:pt idx="51">
                        <c:v>0.29716619216214019</c:v>
                      </c:pt>
                      <c:pt idx="52">
                        <c:v>7.8774764477036061E-2</c:v>
                      </c:pt>
                      <c:pt idx="53">
                        <c:v>0.50529721196284594</c:v>
                      </c:pt>
                      <c:pt idx="54">
                        <c:v>-0.10954829865746649</c:v>
                      </c:pt>
                      <c:pt idx="55">
                        <c:v>0.21354758721221206</c:v>
                      </c:pt>
                      <c:pt idx="56">
                        <c:v>-2.4894200576438211E-2</c:v>
                      </c:pt>
                      <c:pt idx="57">
                        <c:v>0.28386593618006262</c:v>
                      </c:pt>
                      <c:pt idx="58">
                        <c:v>0.29084536800434219</c:v>
                      </c:pt>
                      <c:pt idx="59">
                        <c:v>0.13125310621834305</c:v>
                      </c:pt>
                      <c:pt idx="60">
                        <c:v>9.6044007576915322E-2</c:v>
                      </c:pt>
                      <c:pt idx="61">
                        <c:v>0.37193979140094918</c:v>
                      </c:pt>
                      <c:pt idx="62">
                        <c:v>-0.117743072910273</c:v>
                      </c:pt>
                      <c:pt idx="63">
                        <c:v>0.16453858322468842</c:v>
                      </c:pt>
                      <c:pt idx="64">
                        <c:v>0.19190218106157347</c:v>
                      </c:pt>
                      <c:pt idx="65">
                        <c:v>0.82252788831080059</c:v>
                      </c:pt>
                      <c:pt idx="66">
                        <c:v>0.77257772263523683</c:v>
                      </c:pt>
                      <c:pt idx="67">
                        <c:v>0.32509896952869671</c:v>
                      </c:pt>
                      <c:pt idx="68">
                        <c:v>0.87680110740577621</c:v>
                      </c:pt>
                      <c:pt idx="69">
                        <c:v>0.72913654130451466</c:v>
                      </c:pt>
                      <c:pt idx="70">
                        <c:v>0.95045489341655887</c:v>
                      </c:pt>
                      <c:pt idx="71">
                        <c:v>0.22810366869680893</c:v>
                      </c:pt>
                      <c:pt idx="72">
                        <c:v>0.43296413661132832</c:v>
                      </c:pt>
                      <c:pt idx="73">
                        <c:v>0.37622171051994413</c:v>
                      </c:pt>
                      <c:pt idx="74">
                        <c:v>0.34824885840734571</c:v>
                      </c:pt>
                      <c:pt idx="75">
                        <c:v>0.40891498839554169</c:v>
                      </c:pt>
                      <c:pt idx="76">
                        <c:v>0.41335025109309864</c:v>
                      </c:pt>
                      <c:pt idx="77">
                        <c:v>0.77493084374736332</c:v>
                      </c:pt>
                      <c:pt idx="78">
                        <c:v>0.81158391353821413</c:v>
                      </c:pt>
                      <c:pt idx="79">
                        <c:v>0.53928922296743431</c:v>
                      </c:pt>
                      <c:pt idx="80">
                        <c:v>0.41348915731969976</c:v>
                      </c:pt>
                      <c:pt idx="81">
                        <c:v>3.297585990847815E-2</c:v>
                      </c:pt>
                      <c:pt idx="82">
                        <c:v>-0.15283084853153286</c:v>
                      </c:pt>
                      <c:pt idx="83">
                        <c:v>-0.48638996138284801</c:v>
                      </c:pt>
                      <c:pt idx="84">
                        <c:v>-0.88908568868403126</c:v>
                      </c:pt>
                      <c:pt idx="85">
                        <c:v>-1.0692680008254216</c:v>
                      </c:pt>
                      <c:pt idx="86">
                        <c:v>-0.95843103767062798</c:v>
                      </c:pt>
                      <c:pt idx="87">
                        <c:v>-0.36518206274243187</c:v>
                      </c:pt>
                      <c:pt idx="88">
                        <c:v>-0.58333737486650228</c:v>
                      </c:pt>
                      <c:pt idx="89">
                        <c:v>0.60838164750631862</c:v>
                      </c:pt>
                      <c:pt idx="90">
                        <c:v>0.52015728637778269</c:v>
                      </c:pt>
                      <c:pt idx="91">
                        <c:v>1.2693416819834535</c:v>
                      </c:pt>
                      <c:pt idx="92">
                        <c:v>0.16608194817550007</c:v>
                      </c:pt>
                      <c:pt idx="93">
                        <c:v>0.30140078926472191</c:v>
                      </c:pt>
                      <c:pt idx="94">
                        <c:v>0.28069172849572177</c:v>
                      </c:pt>
                      <c:pt idx="95">
                        <c:v>0.52476446950725575</c:v>
                      </c:pt>
                      <c:pt idx="96">
                        <c:v>0.42377874259710924</c:v>
                      </c:pt>
                      <c:pt idx="97">
                        <c:v>1.0165460094988379</c:v>
                      </c:pt>
                      <c:pt idx="98">
                        <c:v>1.0416532261747375</c:v>
                      </c:pt>
                      <c:pt idx="99">
                        <c:v>1.5955408620878391</c:v>
                      </c:pt>
                      <c:pt idx="100">
                        <c:v>1.3478757049511281</c:v>
                      </c:pt>
                      <c:pt idx="101">
                        <c:v>1.2891529552964283</c:v>
                      </c:pt>
                      <c:pt idx="102">
                        <c:v>0.76698594134826836</c:v>
                      </c:pt>
                      <c:pt idx="103">
                        <c:v>0.52011797077250566</c:v>
                      </c:pt>
                      <c:pt idx="104">
                        <c:v>0.85440721755500026</c:v>
                      </c:pt>
                      <c:pt idx="105">
                        <c:v>0.9303844662385099</c:v>
                      </c:pt>
                      <c:pt idx="106">
                        <c:v>0.82781575721530687</c:v>
                      </c:pt>
                      <c:pt idx="107">
                        <c:v>0.57191030111039542</c:v>
                      </c:pt>
                      <c:pt idx="108">
                        <c:v>0.54135705142507828</c:v>
                      </c:pt>
                      <c:pt idx="109">
                        <c:v>0.94833628350307675</c:v>
                      </c:pt>
                      <c:pt idx="110">
                        <c:v>0.5081269309930484</c:v>
                      </c:pt>
                      <c:pt idx="111">
                        <c:v>1.062344656342878</c:v>
                      </c:pt>
                      <c:pt idx="112">
                        <c:v>0.92482631027428086</c:v>
                      </c:pt>
                      <c:pt idx="113">
                        <c:v>1.3048793258867482</c:v>
                      </c:pt>
                      <c:pt idx="114">
                        <c:v>0.75860534303296834</c:v>
                      </c:pt>
                      <c:pt idx="115">
                        <c:v>0.21037757169313068</c:v>
                      </c:pt>
                      <c:pt idx="116">
                        <c:v>0.20159102999723755</c:v>
                      </c:pt>
                      <c:pt idx="117">
                        <c:v>-0.44192595680475466</c:v>
                      </c:pt>
                      <c:pt idx="118">
                        <c:v>-0.36938261389912902</c:v>
                      </c:pt>
                      <c:pt idx="119">
                        <c:v>-0.59991886895262392</c:v>
                      </c:pt>
                      <c:pt idx="120">
                        <c:v>5.4015124900912162E-2</c:v>
                      </c:pt>
                      <c:pt idx="121">
                        <c:v>0.17210606879931556</c:v>
                      </c:pt>
                      <c:pt idx="122">
                        <c:v>0.16323772927028629</c:v>
                      </c:pt>
                      <c:pt idx="123">
                        <c:v>0.27613123921607491</c:v>
                      </c:pt>
                      <c:pt idx="124">
                        <c:v>0.33121846318913545</c:v>
                      </c:pt>
                      <c:pt idx="125">
                        <c:v>0.4039252191019258</c:v>
                      </c:pt>
                      <c:pt idx="126">
                        <c:v>0.42961910932677011</c:v>
                      </c:pt>
                      <c:pt idx="127">
                        <c:v>0.41804157811996939</c:v>
                      </c:pt>
                      <c:pt idx="128">
                        <c:v>0.27645739738435565</c:v>
                      </c:pt>
                      <c:pt idx="129">
                        <c:v>0.16685342600801878</c:v>
                      </c:pt>
                      <c:pt idx="130">
                        <c:v>0.21979234133521888</c:v>
                      </c:pt>
                      <c:pt idx="131">
                        <c:v>0.25435797752480199</c:v>
                      </c:pt>
                      <c:pt idx="132">
                        <c:v>0.3006298867119479</c:v>
                      </c:pt>
                      <c:pt idx="133">
                        <c:v>0.8188916608836907</c:v>
                      </c:pt>
                      <c:pt idx="134">
                        <c:v>0.67338959113001617</c:v>
                      </c:pt>
                      <c:pt idx="135">
                        <c:v>0.6740534538741606</c:v>
                      </c:pt>
                      <c:pt idx="136">
                        <c:v>0.30632931683485609</c:v>
                      </c:pt>
                      <c:pt idx="137">
                        <c:v>0.36943484559288153</c:v>
                      </c:pt>
                      <c:pt idx="138">
                        <c:v>-0.148679002005663</c:v>
                      </c:pt>
                      <c:pt idx="139">
                        <c:v>-0.52523517389246832</c:v>
                      </c:pt>
                      <c:pt idx="140">
                        <c:v>-0.12582931712865428</c:v>
                      </c:pt>
                      <c:pt idx="141">
                        <c:v>0.11069239657351411</c:v>
                      </c:pt>
                      <c:pt idx="142">
                        <c:v>0.24134811588015173</c:v>
                      </c:pt>
                      <c:pt idx="143">
                        <c:v>-3.2921722562927878E-2</c:v>
                      </c:pt>
                      <c:pt idx="144">
                        <c:v>0.12404105321069323</c:v>
                      </c:pt>
                      <c:pt idx="145">
                        <c:v>0.58559333008218273</c:v>
                      </c:pt>
                      <c:pt idx="146">
                        <c:v>0.45012122756450851</c:v>
                      </c:pt>
                      <c:pt idx="147">
                        <c:v>0.49175198508308582</c:v>
                      </c:pt>
                      <c:pt idx="148">
                        <c:v>0.13613228034663577</c:v>
                      </c:pt>
                      <c:pt idx="149">
                        <c:v>0.24529663756005216</c:v>
                      </c:pt>
                      <c:pt idx="150">
                        <c:v>0.17787974968208423</c:v>
                      </c:pt>
                      <c:pt idx="151">
                        <c:v>-0.23018189947442017</c:v>
                      </c:pt>
                      <c:pt idx="152">
                        <c:v>-0.31016437861324364</c:v>
                      </c:pt>
                      <c:pt idx="153">
                        <c:v>-0.53680206976060685</c:v>
                      </c:pt>
                      <c:pt idx="154">
                        <c:v>-0.39484529270432589</c:v>
                      </c:pt>
                      <c:pt idx="155">
                        <c:v>-0.35586762612193634</c:v>
                      </c:pt>
                      <c:pt idx="156">
                        <c:v>-0.19194402112964398</c:v>
                      </c:pt>
                      <c:pt idx="157">
                        <c:v>0.1446674575092754</c:v>
                      </c:pt>
                      <c:pt idx="158">
                        <c:v>0.14905859006939279</c:v>
                      </c:pt>
                      <c:pt idx="159">
                        <c:v>3.3341456183142652E-2</c:v>
                      </c:pt>
                      <c:pt idx="160">
                        <c:v>-0.11657516156356473</c:v>
                      </c:pt>
                      <c:pt idx="161">
                        <c:v>-1.6555602382515207E-3</c:v>
                      </c:pt>
                      <c:pt idx="162">
                        <c:v>-1.0257868013121424E-2</c:v>
                      </c:pt>
                      <c:pt idx="163">
                        <c:v>-0.2433562786962315</c:v>
                      </c:pt>
                      <c:pt idx="164">
                        <c:v>-0.42170580349927755</c:v>
                      </c:pt>
                      <c:pt idx="165">
                        <c:v>-0.43180417148944517</c:v>
                      </c:pt>
                      <c:pt idx="166">
                        <c:v>-0.45374722136165402</c:v>
                      </c:pt>
                      <c:pt idx="167">
                        <c:v>-0.51501057942387907</c:v>
                      </c:pt>
                      <c:pt idx="168">
                        <c:v>-0.31743000535916577</c:v>
                      </c:pt>
                      <c:pt idx="169">
                        <c:v>2.1975363328189133E-2</c:v>
                      </c:pt>
                      <c:pt idx="170">
                        <c:v>-5.5229506439381286E-2</c:v>
                      </c:pt>
                      <c:pt idx="171">
                        <c:v>-0.14398907712850317</c:v>
                      </c:pt>
                      <c:pt idx="172">
                        <c:v>-0.40287509598174315</c:v>
                      </c:pt>
                      <c:pt idx="173">
                        <c:v>-0.48679082111974714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'total_credit_%_flow_data'!$M$1</c15:sqref>
                        </c15:formulaRef>
                      </c:ext>
                    </c:extLst>
                    <c:strCache>
                      <c:ptCount val="1"/>
                      <c:pt idx="0">
                        <c:v>TSF: Net Financing of Corporate Bonds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'total_credit_%_flow_data'!$A$2:$A$175</c15:sqref>
                        </c15:formulaRef>
                      </c:ext>
                    </c:extLst>
                    <c:numCache>
                      <c:formatCode>mmm"-"yyyy</c:formatCode>
                      <c:ptCount val="174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'total_credit_%_flow_data'!$M$2:$M$175</c15:sqref>
                        </c15:formulaRef>
                      </c:ext>
                    </c:extLst>
                    <c:numCache>
                      <c:formatCode>0.00</c:formatCode>
                      <c:ptCount val="174"/>
                      <c:pt idx="4">
                        <c:v>6.9322624374319984E-3</c:v>
                      </c:pt>
                      <c:pt idx="5">
                        <c:v>1.3910038909856343E-2</c:v>
                      </c:pt>
                      <c:pt idx="6">
                        <c:v>6.792816665690489E-2</c:v>
                      </c:pt>
                      <c:pt idx="7">
                        <c:v>6.6231194311308111E-2</c:v>
                      </c:pt>
                      <c:pt idx="8">
                        <c:v>7.4278529630408111E-2</c:v>
                      </c:pt>
                      <c:pt idx="9">
                        <c:v>5.9895401566745235E-2</c:v>
                      </c:pt>
                      <c:pt idx="10">
                        <c:v>0.10853356106430852</c:v>
                      </c:pt>
                      <c:pt idx="11">
                        <c:v>0.13157571286918943</c:v>
                      </c:pt>
                      <c:pt idx="12">
                        <c:v>0.11201125833384329</c:v>
                      </c:pt>
                      <c:pt idx="13">
                        <c:v>7.1097007662959136E-2</c:v>
                      </c:pt>
                      <c:pt idx="14">
                        <c:v>6.8288432868440843E-2</c:v>
                      </c:pt>
                      <c:pt idx="15">
                        <c:v>4.9142455058769824E-2</c:v>
                      </c:pt>
                      <c:pt idx="16">
                        <c:v>4.0424954252922168E-2</c:v>
                      </c:pt>
                      <c:pt idx="17">
                        <c:v>1.0025894526528016E-2</c:v>
                      </c:pt>
                      <c:pt idx="18">
                        <c:v>1.9025992561528763E-2</c:v>
                      </c:pt>
                      <c:pt idx="19">
                        <c:v>4.4670895096735955E-2</c:v>
                      </c:pt>
                      <c:pt idx="20">
                        <c:v>7.1599073163873678E-2</c:v>
                      </c:pt>
                      <c:pt idx="21">
                        <c:v>6.9362167896534377E-2</c:v>
                      </c:pt>
                      <c:pt idx="22">
                        <c:v>4.5544271118973405E-2</c:v>
                      </c:pt>
                      <c:pt idx="23">
                        <c:v>3.3507620829677412E-2</c:v>
                      </c:pt>
                      <c:pt idx="24">
                        <c:v>0.13498319980333104</c:v>
                      </c:pt>
                      <c:pt idx="25">
                        <c:v>0.12828887011802007</c:v>
                      </c:pt>
                      <c:pt idx="26">
                        <c:v>0.13251062144258224</c:v>
                      </c:pt>
                      <c:pt idx="27">
                        <c:v>2.9102087162230821E-2</c:v>
                      </c:pt>
                      <c:pt idx="28">
                        <c:v>3.6124240048504112E-2</c:v>
                      </c:pt>
                      <c:pt idx="29">
                        <c:v>2.533044046713229E-2</c:v>
                      </c:pt>
                      <c:pt idx="30">
                        <c:v>2.8288380379946507E-2</c:v>
                      </c:pt>
                      <c:pt idx="31">
                        <c:v>2.0787133142532652E-2</c:v>
                      </c:pt>
                      <c:pt idx="32">
                        <c:v>2.240688190032766E-2</c:v>
                      </c:pt>
                      <c:pt idx="33">
                        <c:v>7.4836660853268094E-2</c:v>
                      </c:pt>
                      <c:pt idx="34">
                        <c:v>0.10493121227445566</c:v>
                      </c:pt>
                      <c:pt idx="35">
                        <c:v>0.10845058389657092</c:v>
                      </c:pt>
                      <c:pt idx="36">
                        <c:v>8.4977207674134247E-2</c:v>
                      </c:pt>
                      <c:pt idx="37">
                        <c:v>6.2309016141531649E-2</c:v>
                      </c:pt>
                      <c:pt idx="38">
                        <c:v>4.5284651326831397E-2</c:v>
                      </c:pt>
                      <c:pt idx="39">
                        <c:v>8.7612956098812346E-3</c:v>
                      </c:pt>
                      <c:pt idx="40">
                        <c:v>2.0268019109895875E-2</c:v>
                      </c:pt>
                      <c:pt idx="41">
                        <c:v>8.5175478908809193E-2</c:v>
                      </c:pt>
                      <c:pt idx="42">
                        <c:v>0.12135255180403218</c:v>
                      </c:pt>
                      <c:pt idx="43">
                        <c:v>0.24064751699169176</c:v>
                      </c:pt>
                      <c:pt idx="44">
                        <c:v>0.21270846746076424</c:v>
                      </c:pt>
                      <c:pt idx="45">
                        <c:v>0.28211264560921423</c:v>
                      </c:pt>
                      <c:pt idx="46">
                        <c:v>0.28805751130834467</c:v>
                      </c:pt>
                      <c:pt idx="47">
                        <c:v>0.35750315005738026</c:v>
                      </c:pt>
                      <c:pt idx="48">
                        <c:v>0.42209439647236857</c:v>
                      </c:pt>
                      <c:pt idx="49">
                        <c:v>0.40536380664621396</c:v>
                      </c:pt>
                      <c:pt idx="50">
                        <c:v>0.37654602237494028</c:v>
                      </c:pt>
                      <c:pt idx="51">
                        <c:v>0.32063714977601743</c:v>
                      </c:pt>
                      <c:pt idx="52">
                        <c:v>0.30035304288288633</c:v>
                      </c:pt>
                      <c:pt idx="53">
                        <c:v>0.33133611074510283</c:v>
                      </c:pt>
                      <c:pt idx="54">
                        <c:v>0.29455469114542554</c:v>
                      </c:pt>
                      <c:pt idx="55">
                        <c:v>0.23165762994398978</c:v>
                      </c:pt>
                      <c:pt idx="56">
                        <c:v>0.17760340112742487</c:v>
                      </c:pt>
                      <c:pt idx="57">
                        <c:v>9.6470064248693158E-2</c:v>
                      </c:pt>
                      <c:pt idx="58">
                        <c:v>0.13957654595183258</c:v>
                      </c:pt>
                      <c:pt idx="59">
                        <c:v>0.1590181863799156</c:v>
                      </c:pt>
                      <c:pt idx="60">
                        <c:v>0.16834281770861537</c:v>
                      </c:pt>
                      <c:pt idx="61">
                        <c:v>7.0090926599231926E-2</c:v>
                      </c:pt>
                      <c:pt idx="62">
                        <c:v>-3.2396762664660905E-2</c:v>
                      </c:pt>
                      <c:pt idx="63">
                        <c:v>1.975825637066652E-2</c:v>
                      </c:pt>
                      <c:pt idx="64">
                        <c:v>1.8657156492097426E-2</c:v>
                      </c:pt>
                      <c:pt idx="65">
                        <c:v>6.1978053307587391E-2</c:v>
                      </c:pt>
                      <c:pt idx="66">
                        <c:v>0.10400709770436507</c:v>
                      </c:pt>
                      <c:pt idx="67">
                        <c:v>0.15744989308546686</c:v>
                      </c:pt>
                      <c:pt idx="68">
                        <c:v>0.22179575913924368</c:v>
                      </c:pt>
                      <c:pt idx="69">
                        <c:v>0.21905123325999462</c:v>
                      </c:pt>
                      <c:pt idx="70">
                        <c:v>0.24106406783653278</c:v>
                      </c:pt>
                      <c:pt idx="71">
                        <c:v>0.38695105555414755</c:v>
                      </c:pt>
                      <c:pt idx="72">
                        <c:v>0.34851871854571409</c:v>
                      </c:pt>
                      <c:pt idx="73">
                        <c:v>0.30458772146435692</c:v>
                      </c:pt>
                      <c:pt idx="74">
                        <c:v>0.16703467231427249</c:v>
                      </c:pt>
                      <c:pt idx="75">
                        <c:v>0.22240190193321355</c:v>
                      </c:pt>
                      <c:pt idx="76">
                        <c:v>0.28437651545791187</c:v>
                      </c:pt>
                      <c:pt idx="77">
                        <c:v>0.19875372027448357</c:v>
                      </c:pt>
                      <c:pt idx="78">
                        <c:v>8.7646876542650451E-2</c:v>
                      </c:pt>
                      <c:pt idx="79">
                        <c:v>0.14740572094443205</c:v>
                      </c:pt>
                      <c:pt idx="80">
                        <c:v>0.23325029387265112</c:v>
                      </c:pt>
                      <c:pt idx="81">
                        <c:v>0.38765514701569725</c:v>
                      </c:pt>
                      <c:pt idx="82">
                        <c:v>0.47613643217303575</c:v>
                      </c:pt>
                      <c:pt idx="83">
                        <c:v>0.52495724619956874</c:v>
                      </c:pt>
                      <c:pt idx="84">
                        <c:v>0.68521582216116783</c:v>
                      </c:pt>
                      <c:pt idx="85">
                        <c:v>0.57598224441306245</c:v>
                      </c:pt>
                      <c:pt idx="86">
                        <c:v>0.53913234855794956</c:v>
                      </c:pt>
                      <c:pt idx="87">
                        <c:v>0.51195491735264897</c:v>
                      </c:pt>
                      <c:pt idx="88">
                        <c:v>0.73346761397943139</c:v>
                      </c:pt>
                      <c:pt idx="89">
                        <c:v>0.80963253307634353</c:v>
                      </c:pt>
                      <c:pt idx="90">
                        <c:v>0.79529254406199079</c:v>
                      </c:pt>
                      <c:pt idx="91">
                        <c:v>0.57689582416915841</c:v>
                      </c:pt>
                      <c:pt idx="92">
                        <c:v>0.5073236156069002</c:v>
                      </c:pt>
                      <c:pt idx="93">
                        <c:v>0.58173161656353456</c:v>
                      </c:pt>
                      <c:pt idx="94">
                        <c:v>0.59824395785429463</c:v>
                      </c:pt>
                      <c:pt idx="95">
                        <c:v>0.83613118801340935</c:v>
                      </c:pt>
                      <c:pt idx="96">
                        <c:v>0.67330205688081923</c:v>
                      </c:pt>
                      <c:pt idx="97">
                        <c:v>0.65527579525229596</c:v>
                      </c:pt>
                      <c:pt idx="98">
                        <c:v>0.42133676946003218</c:v>
                      </c:pt>
                      <c:pt idx="99">
                        <c:v>0.47012412981139157</c:v>
                      </c:pt>
                      <c:pt idx="100">
                        <c:v>0.54376652715479912</c:v>
                      </c:pt>
                      <c:pt idx="101">
                        <c:v>0.64574388653399362</c:v>
                      </c:pt>
                      <c:pt idx="102">
                        <c:v>0.56690985939292804</c:v>
                      </c:pt>
                      <c:pt idx="103">
                        <c:v>0.34895422588497194</c:v>
                      </c:pt>
                      <c:pt idx="104">
                        <c:v>0.31901465178297539</c:v>
                      </c:pt>
                      <c:pt idx="105">
                        <c:v>0.47174863372026449</c:v>
                      </c:pt>
                      <c:pt idx="106">
                        <c:v>0.57388643623573266</c:v>
                      </c:pt>
                      <c:pt idx="107">
                        <c:v>0.48871784789412526</c:v>
                      </c:pt>
                      <c:pt idx="108">
                        <c:v>0.28583887815864661</c:v>
                      </c:pt>
                      <c:pt idx="109">
                        <c:v>0.33770590582702609</c:v>
                      </c:pt>
                      <c:pt idx="110">
                        <c:v>0.35470316830355347</c:v>
                      </c:pt>
                      <c:pt idx="111">
                        <c:v>0.6379371287629132</c:v>
                      </c:pt>
                      <c:pt idx="112">
                        <c:v>0.58866209818548587</c:v>
                      </c:pt>
                      <c:pt idx="113">
                        <c:v>0.56259241178219288</c:v>
                      </c:pt>
                      <c:pt idx="114">
                        <c:v>0.27061438611287431</c:v>
                      </c:pt>
                      <c:pt idx="115">
                        <c:v>0.22090302868840922</c:v>
                      </c:pt>
                      <c:pt idx="116">
                        <c:v>0.24045819516380013</c:v>
                      </c:pt>
                      <c:pt idx="117">
                        <c:v>0.23672307438740861</c:v>
                      </c:pt>
                      <c:pt idx="118">
                        <c:v>0.39005272908104927</c:v>
                      </c:pt>
                      <c:pt idx="119">
                        <c:v>0.53231175720220258</c:v>
                      </c:pt>
                      <c:pt idx="120">
                        <c:v>0.64497512153372261</c:v>
                      </c:pt>
                      <c:pt idx="121">
                        <c:v>0.49227218118272309</c:v>
                      </c:pt>
                      <c:pt idx="122">
                        <c:v>0.42227054874057807</c:v>
                      </c:pt>
                      <c:pt idx="123">
                        <c:v>0.47067349433801992</c:v>
                      </c:pt>
                      <c:pt idx="124">
                        <c:v>0.51794895736035607</c:v>
                      </c:pt>
                      <c:pt idx="125">
                        <c:v>0.49922668816230309</c:v>
                      </c:pt>
                      <c:pt idx="126">
                        <c:v>0.49087448645658194</c:v>
                      </c:pt>
                      <c:pt idx="127">
                        <c:v>0.66574926666695056</c:v>
                      </c:pt>
                      <c:pt idx="128">
                        <c:v>0.78406402009220455</c:v>
                      </c:pt>
                      <c:pt idx="129">
                        <c:v>0.80249307082354193</c:v>
                      </c:pt>
                      <c:pt idx="130">
                        <c:v>0.84681764166485984</c:v>
                      </c:pt>
                      <c:pt idx="131">
                        <c:v>0.75333163633845268</c:v>
                      </c:pt>
                      <c:pt idx="132">
                        <c:v>0.72516142760943325</c:v>
                      </c:pt>
                      <c:pt idx="133">
                        <c:v>0.63846054262545393</c:v>
                      </c:pt>
                      <c:pt idx="134">
                        <c:v>0.59368942206414466</c:v>
                      </c:pt>
                      <c:pt idx="135">
                        <c:v>0.76118067220670182</c:v>
                      </c:pt>
                      <c:pt idx="136">
                        <c:v>0.72160665061567431</c:v>
                      </c:pt>
                      <c:pt idx="137">
                        <c:v>0.78952850016864284</c:v>
                      </c:pt>
                      <c:pt idx="138">
                        <c:v>0.44395625416476697</c:v>
                      </c:pt>
                      <c:pt idx="139">
                        <c:v>0.28755690664792083</c:v>
                      </c:pt>
                      <c:pt idx="140">
                        <c:v>0.1909231426376676</c:v>
                      </c:pt>
                      <c:pt idx="141">
                        <c:v>0.29234074394698101</c:v>
                      </c:pt>
                      <c:pt idx="142">
                        <c:v>0.34499313612577009</c:v>
                      </c:pt>
                      <c:pt idx="143">
                        <c:v>0.35626006916311243</c:v>
                      </c:pt>
                      <c:pt idx="144">
                        <c:v>0.24817108852555475</c:v>
                      </c:pt>
                      <c:pt idx="145">
                        <c:v>0.18391110035271391</c:v>
                      </c:pt>
                      <c:pt idx="146">
                        <c:v>0.14714103268054493</c:v>
                      </c:pt>
                      <c:pt idx="147">
                        <c:v>0.33134037331637833</c:v>
                      </c:pt>
                      <c:pt idx="148">
                        <c:v>0.60005404692271425</c:v>
                      </c:pt>
                      <c:pt idx="149">
                        <c:v>0.7428388188520787</c:v>
                      </c:pt>
                      <c:pt idx="150">
                        <c:v>0.75521847297740052</c:v>
                      </c:pt>
                      <c:pt idx="151">
                        <c:v>0.56246190565022414</c:v>
                      </c:pt>
                      <c:pt idx="152">
                        <c:v>0.48566518944342107</c:v>
                      </c:pt>
                      <c:pt idx="153">
                        <c:v>0.45835039863736304</c:v>
                      </c:pt>
                      <c:pt idx="154">
                        <c:v>0.54880056684972334</c:v>
                      </c:pt>
                      <c:pt idx="155">
                        <c:v>0.5339203524017021</c:v>
                      </c:pt>
                      <c:pt idx="156">
                        <c:v>0.39953481072909758</c:v>
                      </c:pt>
                      <c:pt idx="157">
                        <c:v>0.3378640682519985</c:v>
                      </c:pt>
                      <c:pt idx="158">
                        <c:v>0.24798435166967775</c:v>
                      </c:pt>
                      <c:pt idx="159">
                        <c:v>0.28604491323933584</c:v>
                      </c:pt>
                      <c:pt idx="160">
                        <c:v>0.26478961645307164</c:v>
                      </c:pt>
                      <c:pt idx="161">
                        <c:v>0.33579742963431286</c:v>
                      </c:pt>
                      <c:pt idx="162">
                        <c:v>0.38768941588248829</c:v>
                      </c:pt>
                      <c:pt idx="163">
                        <c:v>0.4670512449760994</c:v>
                      </c:pt>
                      <c:pt idx="164">
                        <c:v>0.54834996613745046</c:v>
                      </c:pt>
                      <c:pt idx="165">
                        <c:v>0.63947455528824715</c:v>
                      </c:pt>
                      <c:pt idx="166">
                        <c:v>0.6538580608849166</c:v>
                      </c:pt>
                      <c:pt idx="167">
                        <c:v>0.67870533283834056</c:v>
                      </c:pt>
                      <c:pt idx="168">
                        <c:v>0.67233754028565773</c:v>
                      </c:pt>
                      <c:pt idx="169">
                        <c:v>0.77123789786427199</c:v>
                      </c:pt>
                      <c:pt idx="170">
                        <c:v>0.62691985838019726</c:v>
                      </c:pt>
                      <c:pt idx="171">
                        <c:v>0.8547695028247938</c:v>
                      </c:pt>
                      <c:pt idx="172">
                        <c:v>0.67716219239270048</c:v>
                      </c:pt>
                      <c:pt idx="173">
                        <c:v>0.56416774682866455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'total_credit_%_flow_data'!$N$1</c15:sqref>
                        </c15:formulaRef>
                      </c:ext>
                    </c:extLst>
                    <c:strCache>
                      <c:ptCount val="1"/>
                      <c:pt idx="0">
                        <c:v>TSF: Equity on Domestic Stk Mkt by Non-MFIs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'total_credit_%_flow_data'!$A$2:$A$175</c15:sqref>
                        </c15:formulaRef>
                      </c:ext>
                    </c:extLst>
                    <c:numCache>
                      <c:formatCode>mmm"-"yyyy</c:formatCode>
                      <c:ptCount val="174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'total_credit_%_flow_data'!$N$2:$N$175</c15:sqref>
                        </c15:formulaRef>
                      </c:ext>
                    </c:extLst>
                    <c:numCache>
                      <c:formatCode>0.00</c:formatCode>
                      <c:ptCount val="174"/>
                      <c:pt idx="4">
                        <c:v>9.9824579099020788E-2</c:v>
                      </c:pt>
                      <c:pt idx="5">
                        <c:v>0.11614882489730048</c:v>
                      </c:pt>
                      <c:pt idx="6">
                        <c:v>3.3964083328452445E-2</c:v>
                      </c:pt>
                      <c:pt idx="7">
                        <c:v>9.394016335991659E-2</c:v>
                      </c:pt>
                      <c:pt idx="8">
                        <c:v>9.1677104138431609E-2</c:v>
                      </c:pt>
                      <c:pt idx="9">
                        <c:v>0.16059865914599819</c:v>
                      </c:pt>
                      <c:pt idx="10">
                        <c:v>0.15310984507286379</c:v>
                      </c:pt>
                      <c:pt idx="11">
                        <c:v>0.14312870229184993</c:v>
                      </c:pt>
                      <c:pt idx="12">
                        <c:v>6.0119036958842444E-2</c:v>
                      </c:pt>
                      <c:pt idx="13">
                        <c:v>5.9968780376582917E-2</c:v>
                      </c:pt>
                      <c:pt idx="14">
                        <c:v>5.106252187459992E-2</c:v>
                      </c:pt>
                      <c:pt idx="15">
                        <c:v>4.5502273202564655E-2</c:v>
                      </c:pt>
                      <c:pt idx="16">
                        <c:v>5.5287069787084739E-2</c:v>
                      </c:pt>
                      <c:pt idx="17">
                        <c:v>4.7770438626398196E-2</c:v>
                      </c:pt>
                      <c:pt idx="18">
                        <c:v>5.4771796768037354E-2</c:v>
                      </c:pt>
                      <c:pt idx="19">
                        <c:v>7.9163611563835862E-2</c:v>
                      </c:pt>
                      <c:pt idx="20">
                        <c:v>0.11378147285731864</c:v>
                      </c:pt>
                      <c:pt idx="21">
                        <c:v>0.10868560166464834</c:v>
                      </c:pt>
                      <c:pt idx="22">
                        <c:v>7.7533699643014237E-2</c:v>
                      </c:pt>
                      <c:pt idx="23">
                        <c:v>9.5736059513364044E-2</c:v>
                      </c:pt>
                      <c:pt idx="24">
                        <c:v>9.902242456615018E-2</c:v>
                      </c:pt>
                      <c:pt idx="25">
                        <c:v>0.1158738181711149</c:v>
                      </c:pt>
                      <c:pt idx="26">
                        <c:v>6.8557618815853372E-2</c:v>
                      </c:pt>
                      <c:pt idx="27">
                        <c:v>6.6589521472901037E-2</c:v>
                      </c:pt>
                      <c:pt idx="28">
                        <c:v>6.5902329818216962E-2</c:v>
                      </c:pt>
                      <c:pt idx="29">
                        <c:v>7.6478445256534036E-2</c:v>
                      </c:pt>
                      <c:pt idx="30">
                        <c:v>0.10308477596082204</c:v>
                      </c:pt>
                      <c:pt idx="31">
                        <c:v>0.16015541216633108</c:v>
                      </c:pt>
                      <c:pt idx="32">
                        <c:v>0.16618437409409681</c:v>
                      </c:pt>
                      <c:pt idx="33">
                        <c:v>0.12922106656651255</c:v>
                      </c:pt>
                      <c:pt idx="34">
                        <c:v>4.622520364513466E-2</c:v>
                      </c:pt>
                      <c:pt idx="35">
                        <c:v>2.1049480418743723E-2</c:v>
                      </c:pt>
                      <c:pt idx="36">
                        <c:v>1.9783053638422792E-2</c:v>
                      </c:pt>
                      <c:pt idx="37">
                        <c:v>1.9723717339765422E-2</c:v>
                      </c:pt>
                      <c:pt idx="38">
                        <c:v>3.0189767551220936E-2</c:v>
                      </c:pt>
                      <c:pt idx="39">
                        <c:v>2.2341303805197148E-2</c:v>
                      </c:pt>
                      <c:pt idx="40">
                        <c:v>1.9405550211602431E-2</c:v>
                      </c:pt>
                      <c:pt idx="41">
                        <c:v>0.1247519640583569</c:v>
                      </c:pt>
                      <c:pt idx="42">
                        <c:v>0.12392539742531908</c:v>
                      </c:pt>
                      <c:pt idx="43">
                        <c:v>0.11862306932982686</c:v>
                      </c:pt>
                      <c:pt idx="44">
                        <c:v>2.1060244303045964E-3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5.0522230795972969E-2</c:v>
                      </c:pt>
                      <c:pt idx="52">
                        <c:v>4.9282734426520106E-2</c:v>
                      </c:pt>
                      <c:pt idx="53">
                        <c:v>5.1301167321418706E-2</c:v>
                      </c:pt>
                      <c:pt idx="54">
                        <c:v>4.2133961022102484E-2</c:v>
                      </c:pt>
                      <c:pt idx="55">
                        <c:v>8.4513532748295941E-2</c:v>
                      </c:pt>
                      <c:pt idx="56">
                        <c:v>0.21364425867838768</c:v>
                      </c:pt>
                      <c:pt idx="57">
                        <c:v>0.19330974560178746</c:v>
                      </c:pt>
                      <c:pt idx="58">
                        <c:v>0.16551878355020982</c:v>
                      </c:pt>
                      <c:pt idx="59">
                        <c:v>0.10060334240362011</c:v>
                      </c:pt>
                      <c:pt idx="60">
                        <c:v>0.27466459731405668</c:v>
                      </c:pt>
                      <c:pt idx="61">
                        <c:v>0.313119767571443</c:v>
                      </c:pt>
                      <c:pt idx="62">
                        <c:v>0.26857961305864037</c:v>
                      </c:pt>
                      <c:pt idx="63">
                        <c:v>0.11957151700179225</c:v>
                      </c:pt>
                      <c:pt idx="64">
                        <c:v>0.11260926597015945</c:v>
                      </c:pt>
                      <c:pt idx="65">
                        <c:v>0.13516490348995122</c:v>
                      </c:pt>
                      <c:pt idx="66">
                        <c:v>9.8156698458494535E-2</c:v>
                      </c:pt>
                      <c:pt idx="67">
                        <c:v>9.7529690858609019E-2</c:v>
                      </c:pt>
                      <c:pt idx="68">
                        <c:v>0.13370666331089159</c:v>
                      </c:pt>
                      <c:pt idx="69">
                        <c:v>0.29568813781412873</c:v>
                      </c:pt>
                      <c:pt idx="70">
                        <c:v>0.55082832803360426</c:v>
                      </c:pt>
                      <c:pt idx="71">
                        <c:v>0.75356728792989724</c:v>
                      </c:pt>
                      <c:pt idx="72">
                        <c:v>0.79134933012003517</c:v>
                      </c:pt>
                      <c:pt idx="73">
                        <c:v>0.67335949712251997</c:v>
                      </c:pt>
                      <c:pt idx="74">
                        <c:v>0.53598562083866719</c:v>
                      </c:pt>
                      <c:pt idx="75">
                        <c:v>0.41843096219464015</c:v>
                      </c:pt>
                      <c:pt idx="76">
                        <c:v>0.32798443836735008</c:v>
                      </c:pt>
                      <c:pt idx="77">
                        <c:v>0.27361240494479433</c:v>
                      </c:pt>
                      <c:pt idx="78">
                        <c:v>0.22683534914172518</c:v>
                      </c:pt>
                      <c:pt idx="79">
                        <c:v>0.18952164121426976</c:v>
                      </c:pt>
                      <c:pt idx="80">
                        <c:v>0.16736465891511654</c:v>
                      </c:pt>
                      <c:pt idx="81">
                        <c:v>0.13291033611966763</c:v>
                      </c:pt>
                      <c:pt idx="82">
                        <c:v>8.6231389334051889E-2</c:v>
                      </c:pt>
                      <c:pt idx="83">
                        <c:v>3.095208845163578E-2</c:v>
                      </c:pt>
                      <c:pt idx="84">
                        <c:v>9.467116129505887E-2</c:v>
                      </c:pt>
                      <c:pt idx="85">
                        <c:v>9.5956857796734574E-2</c:v>
                      </c:pt>
                      <c:pt idx="86">
                        <c:v>8.9815685111068036E-2</c:v>
                      </c:pt>
                      <c:pt idx="87">
                        <c:v>4.2235113965738133E-2</c:v>
                      </c:pt>
                      <c:pt idx="88">
                        <c:v>6.8734326340859186E-2</c:v>
                      </c:pt>
                      <c:pt idx="89">
                        <c:v>0.10889149777830485</c:v>
                      </c:pt>
                      <c:pt idx="90">
                        <c:v>0.12240269337919499</c:v>
                      </c:pt>
                      <c:pt idx="91">
                        <c:v>0.25972059318389357</c:v>
                      </c:pt>
                      <c:pt idx="92">
                        <c:v>0.2500513306692001</c:v>
                      </c:pt>
                      <c:pt idx="93">
                        <c:v>0.26508018816158302</c:v>
                      </c:pt>
                      <c:pt idx="94">
                        <c:v>0.16459100652663458</c:v>
                      </c:pt>
                      <c:pt idx="95">
                        <c:v>0.14918442774531596</c:v>
                      </c:pt>
                      <c:pt idx="96">
                        <c:v>0.23999809794503546</c:v>
                      </c:pt>
                      <c:pt idx="97">
                        <c:v>0.277559008592484</c:v>
                      </c:pt>
                      <c:pt idx="98">
                        <c:v>0.3080741970245397</c:v>
                      </c:pt>
                      <c:pt idx="99">
                        <c:v>0.21960207857408048</c:v>
                      </c:pt>
                      <c:pt idx="100">
                        <c:v>0.1973784241825941</c:v>
                      </c:pt>
                      <c:pt idx="101">
                        <c:v>0.17511133286691458</c:v>
                      </c:pt>
                      <c:pt idx="102">
                        <c:v>0.19112487364913627</c:v>
                      </c:pt>
                      <c:pt idx="103">
                        <c:v>0.15888003892771069</c:v>
                      </c:pt>
                      <c:pt idx="104">
                        <c:v>0.18227142461394269</c:v>
                      </c:pt>
                      <c:pt idx="105">
                        <c:v>0.19107224608656642</c:v>
                      </c:pt>
                      <c:pt idx="106">
                        <c:v>0.22292094095715961</c:v>
                      </c:pt>
                      <c:pt idx="107">
                        <c:v>0.26440074222189136</c:v>
                      </c:pt>
                      <c:pt idx="108">
                        <c:v>0.31777864981695059</c:v>
                      </c:pt>
                      <c:pt idx="109">
                        <c:v>0.34961639368845238</c:v>
                      </c:pt>
                      <c:pt idx="110">
                        <c:v>0.279276960947824</c:v>
                      </c:pt>
                      <c:pt idx="111">
                        <c:v>0.21743733244642721</c:v>
                      </c:pt>
                      <c:pt idx="112">
                        <c:v>0.17373707758946633</c:v>
                      </c:pt>
                      <c:pt idx="113">
                        <c:v>0.18320732717979193</c:v>
                      </c:pt>
                      <c:pt idx="114">
                        <c:v>0.15005822500510721</c:v>
                      </c:pt>
                      <c:pt idx="115">
                        <c:v>0.12143746008302664</c:v>
                      </c:pt>
                      <c:pt idx="116">
                        <c:v>0.11945175427856879</c:v>
                      </c:pt>
                      <c:pt idx="117">
                        <c:v>0.10781192192209155</c:v>
                      </c:pt>
                      <c:pt idx="118">
                        <c:v>0.10590244198144287</c:v>
                      </c:pt>
                      <c:pt idx="119">
                        <c:v>9.3996504812853515E-2</c:v>
                      </c:pt>
                      <c:pt idx="120">
                        <c:v>0.10630373896024263</c:v>
                      </c:pt>
                      <c:pt idx="121">
                        <c:v>8.5320668149447901E-2</c:v>
                      </c:pt>
                      <c:pt idx="122">
                        <c:v>7.9628160619651875E-2</c:v>
                      </c:pt>
                      <c:pt idx="123">
                        <c:v>0.10395214381283874</c:v>
                      </c:pt>
                      <c:pt idx="124">
                        <c:v>0.11563600212753122</c:v>
                      </c:pt>
                      <c:pt idx="125">
                        <c:v>0.10893005729136779</c:v>
                      </c:pt>
                      <c:pt idx="126">
                        <c:v>7.0663510545435515E-2</c:v>
                      </c:pt>
                      <c:pt idx="127">
                        <c:v>8.4168227943301893E-2</c:v>
                      </c:pt>
                      <c:pt idx="128">
                        <c:v>8.5782122487649728E-2</c:v>
                      </c:pt>
                      <c:pt idx="129">
                        <c:v>7.455183304192449E-2</c:v>
                      </c:pt>
                      <c:pt idx="130">
                        <c:v>4.896885327175983E-2</c:v>
                      </c:pt>
                      <c:pt idx="131">
                        <c:v>3.7498649662915384E-2</c:v>
                      </c:pt>
                      <c:pt idx="132">
                        <c:v>3.4550906671268158E-2</c:v>
                      </c:pt>
                      <c:pt idx="133">
                        <c:v>5.0150042025123048E-2</c:v>
                      </c:pt>
                      <c:pt idx="134">
                        <c:v>5.5443153093931517E-2</c:v>
                      </c:pt>
                      <c:pt idx="135">
                        <c:v>6.2037160523492209E-2</c:v>
                      </c:pt>
                      <c:pt idx="136">
                        <c:v>6.3416127383914098E-2</c:v>
                      </c:pt>
                      <c:pt idx="137">
                        <c:v>6.9135401780427208E-2</c:v>
                      </c:pt>
                      <c:pt idx="138">
                        <c:v>6.1009926172565059E-2</c:v>
                      </c:pt>
                      <c:pt idx="139">
                        <c:v>4.6007206371645876E-2</c:v>
                      </c:pt>
                      <c:pt idx="140">
                        <c:v>3.6571576350413117E-2</c:v>
                      </c:pt>
                      <c:pt idx="141">
                        <c:v>3.4952856831033198E-2</c:v>
                      </c:pt>
                      <c:pt idx="142">
                        <c:v>3.0066707957371937E-2</c:v>
                      </c:pt>
                      <c:pt idx="143">
                        <c:v>3.0563839850797303E-2</c:v>
                      </c:pt>
                      <c:pt idx="144">
                        <c:v>5.2855369876005573E-2</c:v>
                      </c:pt>
                      <c:pt idx="145">
                        <c:v>8.5568878556015068E-2</c:v>
                      </c:pt>
                      <c:pt idx="146">
                        <c:v>8.6526160544400377E-2</c:v>
                      </c:pt>
                      <c:pt idx="147">
                        <c:v>8.3612498201166147E-2</c:v>
                      </c:pt>
                      <c:pt idx="148">
                        <c:v>9.2491772506879344E-2</c:v>
                      </c:pt>
                      <c:pt idx="149">
                        <c:v>9.1233003956789904E-2</c:v>
                      </c:pt>
                      <c:pt idx="150">
                        <c:v>7.4637684706805568E-2</c:v>
                      </c:pt>
                      <c:pt idx="151">
                        <c:v>5.3137701465756075E-2</c:v>
                      </c:pt>
                      <c:pt idx="152">
                        <c:v>5.6898444366957582E-2</c:v>
                      </c:pt>
                      <c:pt idx="153">
                        <c:v>9.3212864602603418E-2</c:v>
                      </c:pt>
                      <c:pt idx="154">
                        <c:v>8.8603059747906512E-2</c:v>
                      </c:pt>
                      <c:pt idx="155">
                        <c:v>0.10067985858205816</c:v>
                      </c:pt>
                      <c:pt idx="156">
                        <c:v>0.1019534138382809</c:v>
                      </c:pt>
                      <c:pt idx="157">
                        <c:v>0.12035322387052313</c:v>
                      </c:pt>
                      <c:pt idx="158">
                        <c:v>0.13168113129567308</c:v>
                      </c:pt>
                      <c:pt idx="159">
                        <c:v>0.12825872465370675</c:v>
                      </c:pt>
                      <c:pt idx="160">
                        <c:v>0.13161623498238548</c:v>
                      </c:pt>
                      <c:pt idx="161">
                        <c:v>0.13340079521539575</c:v>
                      </c:pt>
                      <c:pt idx="162">
                        <c:v>0.16186480762104355</c:v>
                      </c:pt>
                      <c:pt idx="163">
                        <c:v>0.16176855392308853</c:v>
                      </c:pt>
                      <c:pt idx="164">
                        <c:v>0.15270202584597442</c:v>
                      </c:pt>
                      <c:pt idx="165">
                        <c:v>0.10087226876483076</c:v>
                      </c:pt>
                      <c:pt idx="166">
                        <c:v>6.567388527616401E-2</c:v>
                      </c:pt>
                      <c:pt idx="167">
                        <c:v>7.1071596913182281E-2</c:v>
                      </c:pt>
                      <c:pt idx="168">
                        <c:v>0.15007907905396667</c:v>
                      </c:pt>
                      <c:pt idx="169">
                        <c:v>0.23958450194248984</c:v>
                      </c:pt>
                      <c:pt idx="170">
                        <c:v>0.25257158577912597</c:v>
                      </c:pt>
                      <c:pt idx="171">
                        <c:v>0.18550798496727128</c:v>
                      </c:pt>
                      <c:pt idx="172">
                        <c:v>0.14832469695852768</c:v>
                      </c:pt>
                      <c:pt idx="173">
                        <c:v>0.16409810283582227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'total_credit_%_flow_data'!$O$1</c15:sqref>
                        </c15:formulaRef>
                      </c:ext>
                    </c:extLst>
                    <c:strCache>
                      <c:ptCount val="1"/>
                      <c:pt idx="0">
                        <c:v>TSF Statistical Discrepency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'total_credit_%_flow_data'!$A$2:$A$175</c15:sqref>
                        </c15:formulaRef>
                      </c:ext>
                    </c:extLst>
                    <c:numCache>
                      <c:formatCode>mmm"-"yyyy</c:formatCode>
                      <c:ptCount val="174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'total_credit_%_flow_data'!$O$2:$O$175</c15:sqref>
                        </c15:formulaRef>
                      </c:ext>
                    </c:extLst>
                    <c:numCache>
                      <c:formatCode>0.00</c:formatCode>
                      <c:ptCount val="174"/>
                      <c:pt idx="4">
                        <c:v>6.5163266911860945E-2</c:v>
                      </c:pt>
                      <c:pt idx="5">
                        <c:v>6.8854692603789028E-2</c:v>
                      </c:pt>
                      <c:pt idx="6">
                        <c:v>7.555275679186374E-2</c:v>
                      </c:pt>
                      <c:pt idx="7">
                        <c:v>7.2989479445115316E-2</c:v>
                      </c:pt>
                      <c:pt idx="8">
                        <c:v>7.8293585286106138E-2</c:v>
                      </c:pt>
                      <c:pt idx="9">
                        <c:v>7.6350182216949739E-2</c:v>
                      </c:pt>
                      <c:pt idx="10">
                        <c:v>7.2355707376205419E-2</c:v>
                      </c:pt>
                      <c:pt idx="11">
                        <c:v>7.1243434773073072E-2</c:v>
                      </c:pt>
                      <c:pt idx="12">
                        <c:v>7.8471164030488941E-2</c:v>
                      </c:pt>
                      <c:pt idx="13">
                        <c:v>7.9752295552362878E-2</c:v>
                      </c:pt>
                      <c:pt idx="14">
                        <c:v>7.8131810579207206E-2</c:v>
                      </c:pt>
                      <c:pt idx="15">
                        <c:v>6.6736667363761673E-2</c:v>
                      </c:pt>
                      <c:pt idx="16">
                        <c:v>6.95547006998809E-2</c:v>
                      </c:pt>
                      <c:pt idx="17">
                        <c:v>6.8411986181014822E-2</c:v>
                      </c:pt>
                      <c:pt idx="18">
                        <c:v>7.3221244100429475E-2</c:v>
                      </c:pt>
                      <c:pt idx="19">
                        <c:v>7.0681796039139808E-2</c:v>
                      </c:pt>
                      <c:pt idx="20">
                        <c:v>7.3264167888615492E-2</c:v>
                      </c:pt>
                      <c:pt idx="21">
                        <c:v>7.1546803105874468E-2</c:v>
                      </c:pt>
                      <c:pt idx="22">
                        <c:v>6.7774212974663101E-2</c:v>
                      </c:pt>
                      <c:pt idx="23">
                        <c:v>6.4887773670169055E-2</c:v>
                      </c:pt>
                      <c:pt idx="24">
                        <c:v>7.192155047436162E-2</c:v>
                      </c:pt>
                      <c:pt idx="25">
                        <c:v>7.2938430188067685E-2</c:v>
                      </c:pt>
                      <c:pt idx="26">
                        <c:v>7.0604114899908671E-2</c:v>
                      </c:pt>
                      <c:pt idx="27">
                        <c:v>6.1163708612145949E-2</c:v>
                      </c:pt>
                      <c:pt idx="28">
                        <c:v>6.4437833600034383E-2</c:v>
                      </c:pt>
                      <c:pt idx="29">
                        <c:v>6.673596815379107E-2</c:v>
                      </c:pt>
                      <c:pt idx="30">
                        <c:v>6.8083898541566407E-2</c:v>
                      </c:pt>
                      <c:pt idx="31">
                        <c:v>6.80306175573797E-2</c:v>
                      </c:pt>
                      <c:pt idx="32">
                        <c:v>7.048831597811403E-2</c:v>
                      </c:pt>
                      <c:pt idx="33">
                        <c:v>7.2512540950993146E-2</c:v>
                      </c:pt>
                      <c:pt idx="34">
                        <c:v>6.9800057504153731E-2</c:v>
                      </c:pt>
                      <c:pt idx="35">
                        <c:v>7.3215584065195849E-2</c:v>
                      </c:pt>
                      <c:pt idx="36">
                        <c:v>8.2279518541621882E-2</c:v>
                      </c:pt>
                      <c:pt idx="37">
                        <c:v>8.5170597603532364E-2</c:v>
                      </c:pt>
                      <c:pt idx="38">
                        <c:v>7.6362353217794082E-2</c:v>
                      </c:pt>
                      <c:pt idx="39">
                        <c:v>6.4833587513121183E-2</c:v>
                      </c:pt>
                      <c:pt idx="40">
                        <c:v>6.5547636270301746E-2</c:v>
                      </c:pt>
                      <c:pt idx="41">
                        <c:v>6.8398490638892501E-2</c:v>
                      </c:pt>
                      <c:pt idx="42">
                        <c:v>6.9895639378294558E-2</c:v>
                      </c:pt>
                      <c:pt idx="43">
                        <c:v>6.8877911223770683E-2</c:v>
                      </c:pt>
                      <c:pt idx="44">
                        <c:v>7.4553264832782837E-2</c:v>
                      </c:pt>
                      <c:pt idx="45">
                        <c:v>7.671116515079697E-2</c:v>
                      </c:pt>
                      <c:pt idx="46">
                        <c:v>7.6815336348892108E-2</c:v>
                      </c:pt>
                      <c:pt idx="47">
                        <c:v>8.0593195677675616E-2</c:v>
                      </c:pt>
                      <c:pt idx="48">
                        <c:v>9.0215533482005311E-2</c:v>
                      </c:pt>
                      <c:pt idx="49">
                        <c:v>9.4584888217449897E-2</c:v>
                      </c:pt>
                      <c:pt idx="50">
                        <c:v>8.3091425820088952E-2</c:v>
                      </c:pt>
                      <c:pt idx="51">
                        <c:v>7.0810685682544838E-2</c:v>
                      </c:pt>
                      <c:pt idx="52">
                        <c:v>7.1013703937426662E-2</c:v>
                      </c:pt>
                      <c:pt idx="53">
                        <c:v>7.4830274138009384E-2</c:v>
                      </c:pt>
                      <c:pt idx="54">
                        <c:v>7.6990237867660294E-2</c:v>
                      </c:pt>
                      <c:pt idx="55">
                        <c:v>7.3572048597847231E-2</c:v>
                      </c:pt>
                      <c:pt idx="56">
                        <c:v>7.9512819751608871E-2</c:v>
                      </c:pt>
                      <c:pt idx="57">
                        <c:v>8.1685380072648014E-2</c:v>
                      </c:pt>
                      <c:pt idx="58">
                        <c:v>8.1845932704739333E-2</c:v>
                      </c:pt>
                      <c:pt idx="59">
                        <c:v>8.2574069571429931E-2</c:v>
                      </c:pt>
                      <c:pt idx="60">
                        <c:v>8.8247077072516084E-2</c:v>
                      </c:pt>
                      <c:pt idx="61">
                        <c:v>9.4746026408006875E-2</c:v>
                      </c:pt>
                      <c:pt idx="62">
                        <c:v>8.8133128539346364E-2</c:v>
                      </c:pt>
                      <c:pt idx="63">
                        <c:v>7.5626429556689273E-2</c:v>
                      </c:pt>
                      <c:pt idx="64">
                        <c:v>7.329597193323989E-2</c:v>
                      </c:pt>
                      <c:pt idx="65">
                        <c:v>7.5824214152899277E-2</c:v>
                      </c:pt>
                      <c:pt idx="66">
                        <c:v>8.2555633802839895E-2</c:v>
                      </c:pt>
                      <c:pt idx="67">
                        <c:v>8.0318568942384039E-2</c:v>
                      </c:pt>
                      <c:pt idx="68">
                        <c:v>8.399924495060751E-2</c:v>
                      </c:pt>
                      <c:pt idx="69">
                        <c:v>8.3152592795578725E-2</c:v>
                      </c:pt>
                      <c:pt idx="70">
                        <c:v>8.219487300278748E-2</c:v>
                      </c:pt>
                      <c:pt idx="71">
                        <c:v>8.5465198865729619E-2</c:v>
                      </c:pt>
                      <c:pt idx="72">
                        <c:v>9.8084368749751544E-2</c:v>
                      </c:pt>
                      <c:pt idx="73">
                        <c:v>0.10544523188982527</c:v>
                      </c:pt>
                      <c:pt idx="74">
                        <c:v>9.3301200664509476E-2</c:v>
                      </c:pt>
                      <c:pt idx="75">
                        <c:v>8.42843393634434E-2</c:v>
                      </c:pt>
                      <c:pt idx="76">
                        <c:v>8.1665746539493211E-2</c:v>
                      </c:pt>
                      <c:pt idx="77">
                        <c:v>9.3377732097460669E-2</c:v>
                      </c:pt>
                      <c:pt idx="78">
                        <c:v>9.1309731084731602E-2</c:v>
                      </c:pt>
                      <c:pt idx="79">
                        <c:v>8.9624732769350041E-2</c:v>
                      </c:pt>
                      <c:pt idx="80">
                        <c:v>8.860481942565028E-2</c:v>
                      </c:pt>
                      <c:pt idx="81">
                        <c:v>8.9613787232200204E-2</c:v>
                      </c:pt>
                      <c:pt idx="82">
                        <c:v>8.9710465560786018E-2</c:v>
                      </c:pt>
                      <c:pt idx="83">
                        <c:v>9.2119310867963627E-2</c:v>
                      </c:pt>
                      <c:pt idx="84">
                        <c:v>0.11646247719417735</c:v>
                      </c:pt>
                      <c:pt idx="85">
                        <c:v>0.13380918612358661</c:v>
                      </c:pt>
                      <c:pt idx="86">
                        <c:v>0.12983965089000471</c:v>
                      </c:pt>
                      <c:pt idx="87">
                        <c:v>0.12087176262017703</c:v>
                      </c:pt>
                      <c:pt idx="88">
                        <c:v>0.11825017327720094</c:v>
                      </c:pt>
                      <c:pt idx="89">
                        <c:v>0.12564403589804382</c:v>
                      </c:pt>
                      <c:pt idx="90">
                        <c:v>0.12478575466622313</c:v>
                      </c:pt>
                      <c:pt idx="91">
                        <c:v>0.12430706022452717</c:v>
                      </c:pt>
                      <c:pt idx="92">
                        <c:v>0.12667616916739885</c:v>
                      </c:pt>
                      <c:pt idx="93">
                        <c:v>0.12521577396883182</c:v>
                      </c:pt>
                      <c:pt idx="94">
                        <c:v>0.11787475676997251</c:v>
                      </c:pt>
                      <c:pt idx="95">
                        <c:v>0.11504078758513953</c:v>
                      </c:pt>
                      <c:pt idx="96">
                        <c:v>0.13204564610672428</c:v>
                      </c:pt>
                      <c:pt idx="97">
                        <c:v>0.13914909019316976</c:v>
                      </c:pt>
                      <c:pt idx="98">
                        <c:v>0.12576676043237106</c:v>
                      </c:pt>
                      <c:pt idx="99">
                        <c:v>0.10277377277266965</c:v>
                      </c:pt>
                      <c:pt idx="100">
                        <c:v>9.9622644019933648E-2</c:v>
                      </c:pt>
                      <c:pt idx="101">
                        <c:v>0.11006998065920383</c:v>
                      </c:pt>
                      <c:pt idx="102">
                        <c:v>0.11338197187858576</c:v>
                      </c:pt>
                      <c:pt idx="103">
                        <c:v>0.11055335363840718</c:v>
                      </c:pt>
                      <c:pt idx="104">
                        <c:v>0.11627933354396822</c:v>
                      </c:pt>
                      <c:pt idx="105">
                        <c:v>0.12066899201382009</c:v>
                      </c:pt>
                      <c:pt idx="106">
                        <c:v>0.12141092078427988</c:v>
                      </c:pt>
                      <c:pt idx="107">
                        <c:v>0.12493993883025303</c:v>
                      </c:pt>
                      <c:pt idx="108">
                        <c:v>0.15307540333933681</c:v>
                      </c:pt>
                      <c:pt idx="109">
                        <c:v>0.16907082769146575</c:v>
                      </c:pt>
                      <c:pt idx="110">
                        <c:v>0.15313805735860178</c:v>
                      </c:pt>
                      <c:pt idx="111">
                        <c:v>0.1381662125301423</c:v>
                      </c:pt>
                      <c:pt idx="112">
                        <c:v>0.12686213273395483</c:v>
                      </c:pt>
                      <c:pt idx="113">
                        <c:v>0.14199918942917458</c:v>
                      </c:pt>
                      <c:pt idx="114">
                        <c:v>0.14683981803448798</c:v>
                      </c:pt>
                      <c:pt idx="115">
                        <c:v>0.14590914759704887</c:v>
                      </c:pt>
                      <c:pt idx="116">
                        <c:v>0.15184105858403704</c:v>
                      </c:pt>
                      <c:pt idx="117">
                        <c:v>0.14061865233991155</c:v>
                      </c:pt>
                      <c:pt idx="118">
                        <c:v>0.13996985404053358</c:v>
                      </c:pt>
                      <c:pt idx="119">
                        <c:v>0.14539298939635265</c:v>
                      </c:pt>
                      <c:pt idx="120">
                        <c:v>0.16759487383639235</c:v>
                      </c:pt>
                      <c:pt idx="121">
                        <c:v>0.16575889463083024</c:v>
                      </c:pt>
                      <c:pt idx="122">
                        <c:v>0.15624010303401362</c:v>
                      </c:pt>
                      <c:pt idx="123">
                        <c:v>0.1431325422697885</c:v>
                      </c:pt>
                      <c:pt idx="124">
                        <c:v>0.14121529635209262</c:v>
                      </c:pt>
                      <c:pt idx="125">
                        <c:v>0.14259590821571169</c:v>
                      </c:pt>
                      <c:pt idx="126">
                        <c:v>0.13462173278363407</c:v>
                      </c:pt>
                      <c:pt idx="127">
                        <c:v>0.13899795162217865</c:v>
                      </c:pt>
                      <c:pt idx="128">
                        <c:v>0.14249883508609706</c:v>
                      </c:pt>
                      <c:pt idx="129">
                        <c:v>0.1373349698257901</c:v>
                      </c:pt>
                      <c:pt idx="130">
                        <c:v>0.13567311264277601</c:v>
                      </c:pt>
                      <c:pt idx="131">
                        <c:v>0.13732079458333832</c:v>
                      </c:pt>
                      <c:pt idx="132">
                        <c:v>0.16156609316286472</c:v>
                      </c:pt>
                      <c:pt idx="133">
                        <c:v>0.1696772459418531</c:v>
                      </c:pt>
                      <c:pt idx="134">
                        <c:v>0.14804326007980614</c:v>
                      </c:pt>
                      <c:pt idx="135">
                        <c:v>0.12839922265145234</c:v>
                      </c:pt>
                      <c:pt idx="136">
                        <c:v>0.1244291338154381</c:v>
                      </c:pt>
                      <c:pt idx="137">
                        <c:v>0.14761290104276051</c:v>
                      </c:pt>
                      <c:pt idx="138">
                        <c:v>0.15507692719439606</c:v>
                      </c:pt>
                      <c:pt idx="139">
                        <c:v>0.15087386540810241</c:v>
                      </c:pt>
                      <c:pt idx="140">
                        <c:v>0.14330576738698508</c:v>
                      </c:pt>
                      <c:pt idx="141">
                        <c:v>0.137542098667534</c:v>
                      </c:pt>
                      <c:pt idx="142">
                        <c:v>0.13715890182535009</c:v>
                      </c:pt>
                      <c:pt idx="143">
                        <c:v>0.14393576081956125</c:v>
                      </c:pt>
                      <c:pt idx="144">
                        <c:v>0.18539866313998546</c:v>
                      </c:pt>
                      <c:pt idx="145">
                        <c:v>0.18445691696640881</c:v>
                      </c:pt>
                      <c:pt idx="146">
                        <c:v>0.15592373703939705</c:v>
                      </c:pt>
                      <c:pt idx="147">
                        <c:v>0.1101467175402818</c:v>
                      </c:pt>
                      <c:pt idx="148">
                        <c:v>0.10162150162939328</c:v>
                      </c:pt>
                      <c:pt idx="149">
                        <c:v>0.11674395413951649</c:v>
                      </c:pt>
                      <c:pt idx="150">
                        <c:v>0.11318910190731869</c:v>
                      </c:pt>
                      <c:pt idx="151">
                        <c:v>0.11108835684441108</c:v>
                      </c:pt>
                      <c:pt idx="152">
                        <c:v>0.10919801980936066</c:v>
                      </c:pt>
                      <c:pt idx="153">
                        <c:v>0.1068712656863183</c:v>
                      </c:pt>
                      <c:pt idx="154">
                        <c:v>0.10932344022873253</c:v>
                      </c:pt>
                      <c:pt idx="155">
                        <c:v>0.10852813102270686</c:v>
                      </c:pt>
                      <c:pt idx="156">
                        <c:v>0.12879769146648506</c:v>
                      </c:pt>
                      <c:pt idx="157">
                        <c:v>0.12438121672714876</c:v>
                      </c:pt>
                      <c:pt idx="158">
                        <c:v>0.11040829097035992</c:v>
                      </c:pt>
                      <c:pt idx="159">
                        <c:v>8.2401456529022504E-2</c:v>
                      </c:pt>
                      <c:pt idx="160">
                        <c:v>8.055958385530089E-2</c:v>
                      </c:pt>
                      <c:pt idx="161">
                        <c:v>8.7511742115930768E-2</c:v>
                      </c:pt>
                      <c:pt idx="162">
                        <c:v>9.1780733554857871E-2</c:v>
                      </c:pt>
                      <c:pt idx="163">
                        <c:v>9.2692638769836286E-2</c:v>
                      </c:pt>
                      <c:pt idx="164">
                        <c:v>9.1903430118539867E-2</c:v>
                      </c:pt>
                      <c:pt idx="165">
                        <c:v>8.1940753049102505E-2</c:v>
                      </c:pt>
                      <c:pt idx="166">
                        <c:v>8.150127847341887E-2</c:v>
                      </c:pt>
                      <c:pt idx="167">
                        <c:v>8.6741723358517014E-2</c:v>
                      </c:pt>
                      <c:pt idx="168">
                        <c:v>0.10179414185655508</c:v>
                      </c:pt>
                      <c:pt idx="169">
                        <c:v>0.10887171065554067</c:v>
                      </c:pt>
                      <c:pt idx="170">
                        <c:v>9.5078669168813204E-2</c:v>
                      </c:pt>
                      <c:pt idx="171">
                        <c:v>8.9856185366027228E-2</c:v>
                      </c:pt>
                      <c:pt idx="172">
                        <c:v>7.7181277798230197E-2</c:v>
                      </c:pt>
                      <c:pt idx="173">
                        <c:v>8.4727812979669428E-2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'total_credit_%_flow_data'!$B$1</c:f>
              <c:strCache>
                <c:ptCount val="1"/>
                <c:pt idx="0">
                  <c:v>Total Credit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'total_credit_%_flow_data'!$B$2:$B$175</c:f>
              <c:numCache>
                <c:formatCode>0.00</c:formatCode>
                <c:ptCount val="174"/>
                <c:pt idx="4">
                  <c:v>3.6990552366137144</c:v>
                </c:pt>
                <c:pt idx="5">
                  <c:v>5.1056797818627704</c:v>
                </c:pt>
                <c:pt idx="6">
                  <c:v>5.0918399210369722</c:v>
                </c:pt>
                <c:pt idx="7">
                  <c:v>4.6539578916934801</c:v>
                </c:pt>
                <c:pt idx="8">
                  <c:v>4.4013709273701194</c:v>
                </c:pt>
                <c:pt idx="9">
                  <c:v>4.7220613127505526</c:v>
                </c:pt>
                <c:pt idx="10">
                  <c:v>4.4847617911216053</c:v>
                </c:pt>
                <c:pt idx="11">
                  <c:v>4.3400730264461407</c:v>
                </c:pt>
                <c:pt idx="12">
                  <c:v>4.3672366942807104</c:v>
                </c:pt>
                <c:pt idx="13">
                  <c:v>5.7298624062701879</c:v>
                </c:pt>
                <c:pt idx="14">
                  <c:v>5.4206865842082808</c:v>
                </c:pt>
                <c:pt idx="15">
                  <c:v>5.3237659647000646</c:v>
                </c:pt>
                <c:pt idx="16">
                  <c:v>5.2261143064329243</c:v>
                </c:pt>
                <c:pt idx="17">
                  <c:v>6.3481605107969159</c:v>
                </c:pt>
                <c:pt idx="18">
                  <c:v>7.3941925636850421</c:v>
                </c:pt>
                <c:pt idx="19">
                  <c:v>6.2352653193887013</c:v>
                </c:pt>
                <c:pt idx="20">
                  <c:v>6.3756477010342403</c:v>
                </c:pt>
                <c:pt idx="21">
                  <c:v>5.2370075238290452</c:v>
                </c:pt>
                <c:pt idx="22">
                  <c:v>5.108982832141221</c:v>
                </c:pt>
                <c:pt idx="23">
                  <c:v>4.283550422826286</c:v>
                </c:pt>
                <c:pt idx="24">
                  <c:v>4.3604107721179748</c:v>
                </c:pt>
                <c:pt idx="25">
                  <c:v>4.6776656784802615</c:v>
                </c:pt>
                <c:pt idx="26">
                  <c:v>3.6164502062177362</c:v>
                </c:pt>
                <c:pt idx="27">
                  <c:v>4.6812926851164036</c:v>
                </c:pt>
                <c:pt idx="28">
                  <c:v>5.2135089036488411</c:v>
                </c:pt>
                <c:pt idx="29">
                  <c:v>6.3580866944067465</c:v>
                </c:pt>
                <c:pt idx="30">
                  <c:v>4.7524479038310137</c:v>
                </c:pt>
                <c:pt idx="31">
                  <c:v>3.6877319064541219</c:v>
                </c:pt>
                <c:pt idx="32">
                  <c:v>3.3197662775493781</c:v>
                </c:pt>
                <c:pt idx="33">
                  <c:v>3.1399650080507517</c:v>
                </c:pt>
                <c:pt idx="34">
                  <c:v>2.9479060445000789</c:v>
                </c:pt>
                <c:pt idx="35">
                  <c:v>3.1483936661015193</c:v>
                </c:pt>
                <c:pt idx="36">
                  <c:v>3.2736457623035538</c:v>
                </c:pt>
                <c:pt idx="37">
                  <c:v>4.5193760419950229</c:v>
                </c:pt>
                <c:pt idx="38">
                  <c:v>3.8121685008134363</c:v>
                </c:pt>
                <c:pt idx="39">
                  <c:v>4.0446521183016717</c:v>
                </c:pt>
                <c:pt idx="40">
                  <c:v>3.4265458094749275</c:v>
                </c:pt>
                <c:pt idx="41">
                  <c:v>4.0724633398071006</c:v>
                </c:pt>
                <c:pt idx="42">
                  <c:v>4.3115318113922347</c:v>
                </c:pt>
                <c:pt idx="43">
                  <c:v>3.699679211757783</c:v>
                </c:pt>
                <c:pt idx="44">
                  <c:v>3.7055499851209373</c:v>
                </c:pt>
                <c:pt idx="45">
                  <c:v>4.2310189854265126</c:v>
                </c:pt>
                <c:pt idx="46">
                  <c:v>3.537304491401065</c:v>
                </c:pt>
                <c:pt idx="47">
                  <c:v>3.6257432190848324</c:v>
                </c:pt>
                <c:pt idx="48">
                  <c:v>2.3141304875843423</c:v>
                </c:pt>
                <c:pt idx="49">
                  <c:v>5.1724421728056909</c:v>
                </c:pt>
                <c:pt idx="50">
                  <c:v>4.7256323146040797</c:v>
                </c:pt>
                <c:pt idx="51">
                  <c:v>6.576641885976577</c:v>
                </c:pt>
                <c:pt idx="52">
                  <c:v>5.3720508843068799</c:v>
                </c:pt>
                <c:pt idx="53">
                  <c:v>6.2391476816346758</c:v>
                </c:pt>
                <c:pt idx="54">
                  <c:v>4.9077637798544975</c:v>
                </c:pt>
                <c:pt idx="55">
                  <c:v>4.6037237794406574</c:v>
                </c:pt>
                <c:pt idx="56">
                  <c:v>4.3830512999993054</c:v>
                </c:pt>
                <c:pt idx="57">
                  <c:v>4.0657881484123557</c:v>
                </c:pt>
                <c:pt idx="58">
                  <c:v>3.5554750087646392</c:v>
                </c:pt>
                <c:pt idx="59">
                  <c:v>3.3071455741542723</c:v>
                </c:pt>
                <c:pt idx="60">
                  <c:v>3.2908362817544168</c:v>
                </c:pt>
                <c:pt idx="61">
                  <c:v>5.0856074375560283</c:v>
                </c:pt>
                <c:pt idx="62">
                  <c:v>5.0120927012810856</c:v>
                </c:pt>
                <c:pt idx="63">
                  <c:v>5.8463999281617047</c:v>
                </c:pt>
                <c:pt idx="64">
                  <c:v>5.6514525995615834</c:v>
                </c:pt>
                <c:pt idx="65">
                  <c:v>5.9478491604512236</c:v>
                </c:pt>
                <c:pt idx="66">
                  <c:v>6.2400000832056772</c:v>
                </c:pt>
                <c:pt idx="67">
                  <c:v>5.1803851472989972</c:v>
                </c:pt>
                <c:pt idx="68">
                  <c:v>7.9782262631347134</c:v>
                </c:pt>
                <c:pt idx="69">
                  <c:v>7.5133642195572241</c:v>
                </c:pt>
                <c:pt idx="70">
                  <c:v>7.5801768048521971</c:v>
                </c:pt>
                <c:pt idx="71">
                  <c:v>4.4944674545575634</c:v>
                </c:pt>
                <c:pt idx="72">
                  <c:v>6.0855779152771019</c:v>
                </c:pt>
                <c:pt idx="73">
                  <c:v>7.8987017456973927</c:v>
                </c:pt>
                <c:pt idx="74">
                  <c:v>8.1571566558354096</c:v>
                </c:pt>
                <c:pt idx="75">
                  <c:v>6.2071609551655982</c:v>
                </c:pt>
                <c:pt idx="76">
                  <c:v>5.1768683173666226</c:v>
                </c:pt>
                <c:pt idx="77">
                  <c:v>5.4847654099667169</c:v>
                </c:pt>
                <c:pt idx="78">
                  <c:v>5.4605809350095544</c:v>
                </c:pt>
                <c:pt idx="79">
                  <c:v>4.7895020624474327</c:v>
                </c:pt>
                <c:pt idx="80">
                  <c:v>4.3394904511015246</c:v>
                </c:pt>
                <c:pt idx="81">
                  <c:v>4.3420900603458241</c:v>
                </c:pt>
                <c:pt idx="82">
                  <c:v>3.3834761821323243</c:v>
                </c:pt>
                <c:pt idx="83">
                  <c:v>3.3792556695812483</c:v>
                </c:pt>
                <c:pt idx="84">
                  <c:v>3.8981516509004077</c:v>
                </c:pt>
                <c:pt idx="85">
                  <c:v>6.8297896280907473</c:v>
                </c:pt>
                <c:pt idx="86">
                  <c:v>8.2254490909330435</c:v>
                </c:pt>
                <c:pt idx="87">
                  <c:v>11.189108399476785</c:v>
                </c:pt>
                <c:pt idx="88">
                  <c:v>9.4279031745875628</c:v>
                </c:pt>
                <c:pt idx="89">
                  <c:v>10.311006461630297</c:v>
                </c:pt>
                <c:pt idx="90">
                  <c:v>10.36239104670876</c:v>
                </c:pt>
                <c:pt idx="91">
                  <c:v>10.663922513557104</c:v>
                </c:pt>
                <c:pt idx="92">
                  <c:v>8.7050873149537633</c:v>
                </c:pt>
                <c:pt idx="93">
                  <c:v>6.5552263669423763</c:v>
                </c:pt>
                <c:pt idx="94">
                  <c:v>5.8413841003747304</c:v>
                </c:pt>
                <c:pt idx="95">
                  <c:v>6.1676605990249458</c:v>
                </c:pt>
                <c:pt idx="96">
                  <c:v>5.0181267668459189</c:v>
                </c:pt>
                <c:pt idx="97">
                  <c:v>7.5540031058890014</c:v>
                </c:pt>
                <c:pt idx="98">
                  <c:v>7.4539639290782747</c:v>
                </c:pt>
                <c:pt idx="99">
                  <c:v>8.2670520091684025</c:v>
                </c:pt>
                <c:pt idx="100">
                  <c:v>7.3230110810080244</c:v>
                </c:pt>
                <c:pt idx="101">
                  <c:v>7.3446195867229127</c:v>
                </c:pt>
                <c:pt idx="102">
                  <c:v>6.8817884036798018</c:v>
                </c:pt>
                <c:pt idx="103">
                  <c:v>5.4322426819377281</c:v>
                </c:pt>
                <c:pt idx="104">
                  <c:v>5.4854973892910097</c:v>
                </c:pt>
                <c:pt idx="105">
                  <c:v>5.4454497401237933</c:v>
                </c:pt>
                <c:pt idx="106">
                  <c:v>5.5566523334415336</c:v>
                </c:pt>
                <c:pt idx="107">
                  <c:v>5.3403928129827891</c:v>
                </c:pt>
                <c:pt idx="108">
                  <c:v>5.0946261363622485</c:v>
                </c:pt>
                <c:pt idx="109">
                  <c:v>6.237290093265802</c:v>
                </c:pt>
                <c:pt idx="110">
                  <c:v>5.3519465404184334</c:v>
                </c:pt>
                <c:pt idx="111">
                  <c:v>6.2663262046499248</c:v>
                </c:pt>
                <c:pt idx="112">
                  <c:v>5.6993133352009737</c:v>
                </c:pt>
                <c:pt idx="113">
                  <c:v>6.4029109860854723</c:v>
                </c:pt>
                <c:pt idx="114">
                  <c:v>5.3927533329487334</c:v>
                </c:pt>
                <c:pt idx="115">
                  <c:v>4.239371206041465</c:v>
                </c:pt>
                <c:pt idx="116">
                  <c:v>4.223828282584086</c:v>
                </c:pt>
                <c:pt idx="117">
                  <c:v>3.3517916006356168</c:v>
                </c:pt>
                <c:pt idx="118">
                  <c:v>3.5497809548340244</c:v>
                </c:pt>
                <c:pt idx="119">
                  <c:v>3.199532952981754</c:v>
                </c:pt>
                <c:pt idx="120">
                  <c:v>4.0818169316673769</c:v>
                </c:pt>
                <c:pt idx="121">
                  <c:v>4.1466088842715099</c:v>
                </c:pt>
                <c:pt idx="122">
                  <c:v>4.1755318346750476</c:v>
                </c:pt>
                <c:pt idx="123">
                  <c:v>4.881368459448816</c:v>
                </c:pt>
                <c:pt idx="124">
                  <c:v>4.9454964178757308</c:v>
                </c:pt>
                <c:pt idx="125">
                  <c:v>5.0983767507681579</c:v>
                </c:pt>
                <c:pt idx="126">
                  <c:v>4.9815064116429237</c:v>
                </c:pt>
                <c:pt idx="127">
                  <c:v>5.1530476951338935</c:v>
                </c:pt>
                <c:pt idx="128">
                  <c:v>5.2210461471459402</c:v>
                </c:pt>
                <c:pt idx="129">
                  <c:v>5.0063393482856853</c:v>
                </c:pt>
                <c:pt idx="130">
                  <c:v>5.033751696884913</c:v>
                </c:pt>
                <c:pt idx="131">
                  <c:v>4.7473033342081816</c:v>
                </c:pt>
                <c:pt idx="132">
                  <c:v>4.5023046305510164</c:v>
                </c:pt>
                <c:pt idx="133">
                  <c:v>5.7477401873517264</c:v>
                </c:pt>
                <c:pt idx="134">
                  <c:v>5.5913058308666503</c:v>
                </c:pt>
                <c:pt idx="135">
                  <c:v>6.4319840173025016</c:v>
                </c:pt>
                <c:pt idx="136">
                  <c:v>5.6146069061579897</c:v>
                </c:pt>
                <c:pt idx="137">
                  <c:v>5.8190499162528981</c:v>
                </c:pt>
                <c:pt idx="138">
                  <c:v>4.4273439258686125</c:v>
                </c:pt>
                <c:pt idx="139">
                  <c:v>3.4327535310165391</c:v>
                </c:pt>
                <c:pt idx="140">
                  <c:v>3.7869328845730319</c:v>
                </c:pt>
                <c:pt idx="141">
                  <c:v>4.1318295879653437</c:v>
                </c:pt>
                <c:pt idx="142">
                  <c:v>4.1637968946260528</c:v>
                </c:pt>
                <c:pt idx="143">
                  <c:v>3.6420623339171456</c:v>
                </c:pt>
                <c:pt idx="144">
                  <c:v>3.371155532638511</c:v>
                </c:pt>
                <c:pt idx="145">
                  <c:v>4.7120939047239094</c:v>
                </c:pt>
                <c:pt idx="146">
                  <c:v>4.3569650974038359</c:v>
                </c:pt>
                <c:pt idx="147">
                  <c:v>4.9939271540555819</c:v>
                </c:pt>
                <c:pt idx="148">
                  <c:v>4.1203237567697899</c:v>
                </c:pt>
                <c:pt idx="149">
                  <c:v>4.5560579472023965</c:v>
                </c:pt>
                <c:pt idx="150">
                  <c:v>4.590023123619436</c:v>
                </c:pt>
                <c:pt idx="151">
                  <c:v>3.5542393331391531</c:v>
                </c:pt>
                <c:pt idx="152">
                  <c:v>3.2543041961551444</c:v>
                </c:pt>
                <c:pt idx="153">
                  <c:v>2.5006954098005454</c:v>
                </c:pt>
                <c:pt idx="154">
                  <c:v>2.7523364132439156</c:v>
                </c:pt>
                <c:pt idx="155">
                  <c:v>2.7645737860882793</c:v>
                </c:pt>
                <c:pt idx="156">
                  <c:v>3.0807944902306073</c:v>
                </c:pt>
                <c:pt idx="157">
                  <c:v>4.0062723362770454</c:v>
                </c:pt>
                <c:pt idx="158">
                  <c:v>4.0541595304402751</c:v>
                </c:pt>
                <c:pt idx="159">
                  <c:v>3.6224681134590826</c:v>
                </c:pt>
                <c:pt idx="160">
                  <c:v>2.967224374400864</c:v>
                </c:pt>
                <c:pt idx="161">
                  <c:v>3.0646324636858542</c:v>
                </c:pt>
                <c:pt idx="162">
                  <c:v>4.0654765442285123</c:v>
                </c:pt>
                <c:pt idx="163">
                  <c:v>4.1972994764320974</c:v>
                </c:pt>
                <c:pt idx="164">
                  <c:v>4.293161291395549</c:v>
                </c:pt>
                <c:pt idx="165">
                  <c:v>3.7562319036750718</c:v>
                </c:pt>
                <c:pt idx="166">
                  <c:v>3.4899938556953258</c:v>
                </c:pt>
                <c:pt idx="167">
                  <c:v>3.6387493521709926</c:v>
                </c:pt>
                <c:pt idx="168">
                  <c:v>3.5910357463708844</c:v>
                </c:pt>
                <c:pt idx="169">
                  <c:v>5.1793487419460345</c:v>
                </c:pt>
                <c:pt idx="170">
                  <c:v>4.4821972604414864</c:v>
                </c:pt>
                <c:pt idx="171">
                  <c:v>5.2373830754910893</c:v>
                </c:pt>
                <c:pt idx="172">
                  <c:v>4.1680865520905943</c:v>
                </c:pt>
                <c:pt idx="173">
                  <c:v>4.3882531387155828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403880"/>
        <c:axId val="1105326264"/>
      </c:lineChart>
      <c:catAx>
        <c:axId val="1105403880"/>
        <c:scaling>
          <c:orientation val="minMax"/>
        </c:scaling>
        <c:delete val="0"/>
        <c:axPos val="b"/>
        <c:numFmt formatCode="mmm&quot;-&quot;yyyy" sourceLinked="1"/>
        <c:majorTickMark val="in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26264"/>
        <c:crosses val="autoZero"/>
        <c:auto val="0"/>
        <c:lblAlgn val="ctr"/>
        <c:lblOffset val="100"/>
        <c:noMultiLvlLbl val="0"/>
      </c:catAx>
      <c:valAx>
        <c:axId val="110532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layout>
            <c:manualLayout>
              <c:xMode val="edge"/>
              <c:yMode val="edge"/>
              <c:x val="1.465720297960961E-3"/>
              <c:y val="0.48300957178344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0388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575419853746147"/>
          <c:y val="0.10331155637761537"/>
          <c:w val="0.15621763249297088"/>
          <c:h val="0.102191952873656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China: Rolling 3 Month Net % Change in Total Credit</a:t>
            </a:r>
          </a:p>
          <a:p>
            <a:pPr>
              <a:defRPr/>
            </a:pPr>
            <a:r>
              <a:rPr lang="en-US" b="1"/>
              <a:t>From 12/31/2001 - 5/31/2016</a:t>
            </a:r>
          </a:p>
        </c:rich>
      </c:tx>
      <c:layout>
        <c:manualLayout>
          <c:xMode val="edge"/>
          <c:yMode val="edge"/>
          <c:x val="0.310062268535830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76279787378429E-2"/>
          <c:y val="6.8813813147966169E-2"/>
          <c:w val="0.90223452081203925"/>
          <c:h val="0.66143374415661216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'total_credit_%_flow_data'!$D$1</c:f>
              <c:strCache>
                <c:ptCount val="1"/>
                <c:pt idx="0">
                  <c:v>Gov't Bonds: Trsy Bonds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'total_credit_%_flow_data'!$D$2:$D$175</c:f>
              <c:numCache>
                <c:formatCode>0.00</c:formatCode>
                <c:ptCount val="174"/>
                <c:pt idx="4">
                  <c:v>0.52685194524483192</c:v>
                </c:pt>
                <c:pt idx="5">
                  <c:v>0.89024249023080593</c:v>
                </c:pt>
                <c:pt idx="6">
                  <c:v>1.2476602039023348</c:v>
                </c:pt>
                <c:pt idx="7">
                  <c:v>1.1342429940068202</c:v>
                </c:pt>
                <c:pt idx="8">
                  <c:v>1.0427768713789634</c:v>
                </c:pt>
                <c:pt idx="9">
                  <c:v>0.83544212317219479</c:v>
                </c:pt>
                <c:pt idx="10">
                  <c:v>0.68156492215979458</c:v>
                </c:pt>
                <c:pt idx="11">
                  <c:v>0.42040044843570273</c:v>
                </c:pt>
                <c:pt idx="12">
                  <c:v>0.75439898903827451</c:v>
                </c:pt>
                <c:pt idx="13">
                  <c:v>0.59851315755226719</c:v>
                </c:pt>
                <c:pt idx="14">
                  <c:v>0.8109097600350621</c:v>
                </c:pt>
                <c:pt idx="15">
                  <c:v>0.21234394161196837</c:v>
                </c:pt>
                <c:pt idx="16">
                  <c:v>0.67176762214414787</c:v>
                </c:pt>
                <c:pt idx="17">
                  <c:v>0.66642710676333283</c:v>
                </c:pt>
                <c:pt idx="18">
                  <c:v>0.801397868500757</c:v>
                </c:pt>
                <c:pt idx="19">
                  <c:v>0.49194530043240858</c:v>
                </c:pt>
                <c:pt idx="20">
                  <c:v>0.54393094341547443</c:v>
                </c:pt>
                <c:pt idx="21">
                  <c:v>0.48269514950359899</c:v>
                </c:pt>
                <c:pt idx="22">
                  <c:v>0.45750304726416374</c:v>
                </c:pt>
                <c:pt idx="23">
                  <c:v>0.51261341199433474</c:v>
                </c:pt>
                <c:pt idx="24">
                  <c:v>1.468955974786389</c:v>
                </c:pt>
                <c:pt idx="25">
                  <c:v>1.3442242307362233</c:v>
                </c:pt>
                <c:pt idx="26">
                  <c:v>1.0327489000978891</c:v>
                </c:pt>
                <c:pt idx="27">
                  <c:v>0.18822638069673356</c:v>
                </c:pt>
                <c:pt idx="28">
                  <c:v>0.46561216430085434</c:v>
                </c:pt>
                <c:pt idx="29">
                  <c:v>0.64363674979272878</c:v>
                </c:pt>
                <c:pt idx="30">
                  <c:v>0.72351128802269982</c:v>
                </c:pt>
                <c:pt idx="31">
                  <c:v>0.72934491239640686</c:v>
                </c:pt>
                <c:pt idx="32">
                  <c:v>0.83633686692972975</c:v>
                </c:pt>
                <c:pt idx="33">
                  <c:v>0.78237777918257911</c:v>
                </c:pt>
                <c:pt idx="34">
                  <c:v>0.65282468351914325</c:v>
                </c:pt>
                <c:pt idx="35">
                  <c:v>0.65860621048446266</c:v>
                </c:pt>
                <c:pt idx="36">
                  <c:v>0.55527434644209417</c:v>
                </c:pt>
                <c:pt idx="37">
                  <c:v>0.402946579925344</c:v>
                </c:pt>
                <c:pt idx="38">
                  <c:v>0.24711212675014074</c:v>
                </c:pt>
                <c:pt idx="39">
                  <c:v>0.26283886829643704</c:v>
                </c:pt>
                <c:pt idx="40">
                  <c:v>0.40272985205812251</c:v>
                </c:pt>
                <c:pt idx="41">
                  <c:v>0.563921895462414</c:v>
                </c:pt>
                <c:pt idx="42">
                  <c:v>0.5851937365617057</c:v>
                </c:pt>
                <c:pt idx="43">
                  <c:v>0.58741803794297065</c:v>
                </c:pt>
                <c:pt idx="44">
                  <c:v>0.56799478885314969</c:v>
                </c:pt>
                <c:pt idx="45">
                  <c:v>0.55600923200009178</c:v>
                </c:pt>
                <c:pt idx="46">
                  <c:v>0.54651606964312172</c:v>
                </c:pt>
                <c:pt idx="47">
                  <c:v>0.55286932234885278</c:v>
                </c:pt>
                <c:pt idx="48">
                  <c:v>0.71474378992598642</c:v>
                </c:pt>
                <c:pt idx="49">
                  <c:v>0.58036632276802402</c:v>
                </c:pt>
                <c:pt idx="50">
                  <c:v>0.43568279811714017</c:v>
                </c:pt>
                <c:pt idx="51">
                  <c:v>0.39781284091317304</c:v>
                </c:pt>
                <c:pt idx="52">
                  <c:v>0.50819424413362779</c:v>
                </c:pt>
                <c:pt idx="53">
                  <c:v>0.61453398328183673</c:v>
                </c:pt>
                <c:pt idx="54">
                  <c:v>0.71237037008096538</c:v>
                </c:pt>
                <c:pt idx="55">
                  <c:v>0.81872484849911686</c:v>
                </c:pt>
                <c:pt idx="56">
                  <c:v>0.81277707105908359</c:v>
                </c:pt>
                <c:pt idx="57">
                  <c:v>0.79726409419322275</c:v>
                </c:pt>
                <c:pt idx="58">
                  <c:v>0.78477095653231921</c:v>
                </c:pt>
                <c:pt idx="59">
                  <c:v>0.77980210853788112</c:v>
                </c:pt>
                <c:pt idx="60">
                  <c:v>0.53745659590550576</c:v>
                </c:pt>
                <c:pt idx="61">
                  <c:v>0.31907221309670447</c:v>
                </c:pt>
                <c:pt idx="62">
                  <c:v>0.19507728056139897</c:v>
                </c:pt>
                <c:pt idx="63">
                  <c:v>0.29296724963402088</c:v>
                </c:pt>
                <c:pt idx="64">
                  <c:v>0.48841770388240768</c:v>
                </c:pt>
                <c:pt idx="65">
                  <c:v>0.59465964125652193</c:v>
                </c:pt>
                <c:pt idx="66">
                  <c:v>0.71374870799620538</c:v>
                </c:pt>
                <c:pt idx="67">
                  <c:v>0.71834123286644769</c:v>
                </c:pt>
                <c:pt idx="68">
                  <c:v>2.5869565217391308</c:v>
                </c:pt>
                <c:pt idx="69">
                  <c:v>2.7503961150612213</c:v>
                </c:pt>
                <c:pt idx="70">
                  <c:v>2.691728742197621</c:v>
                </c:pt>
                <c:pt idx="71">
                  <c:v>0.94294638031306188</c:v>
                </c:pt>
                <c:pt idx="72">
                  <c:v>2.8812950758251654</c:v>
                </c:pt>
                <c:pt idx="73">
                  <c:v>2.6800223750197496</c:v>
                </c:pt>
                <c:pt idx="74">
                  <c:v>2.521934289864427</c:v>
                </c:pt>
                <c:pt idx="75">
                  <c:v>0.23085752436612667</c:v>
                </c:pt>
                <c:pt idx="76">
                  <c:v>0.36731085611840697</c:v>
                </c:pt>
                <c:pt idx="77">
                  <c:v>0.43078955958705661</c:v>
                </c:pt>
                <c:pt idx="78">
                  <c:v>0.49966568603329492</c:v>
                </c:pt>
                <c:pt idx="79">
                  <c:v>0.48150823479235205</c:v>
                </c:pt>
                <c:pt idx="80">
                  <c:v>0.44163570252186485</c:v>
                </c:pt>
                <c:pt idx="81">
                  <c:v>0.49725582949013525</c:v>
                </c:pt>
                <c:pt idx="82">
                  <c:v>0.48292063081516706</c:v>
                </c:pt>
                <c:pt idx="83">
                  <c:v>0.47712889999692198</c:v>
                </c:pt>
                <c:pt idx="84">
                  <c:v>0.46747215118253238</c:v>
                </c:pt>
                <c:pt idx="85">
                  <c:v>0.35125514101523264</c:v>
                </c:pt>
                <c:pt idx="86">
                  <c:v>0.2957008709810548</c:v>
                </c:pt>
                <c:pt idx="87">
                  <c:v>0.1748440380913126</c:v>
                </c:pt>
                <c:pt idx="88">
                  <c:v>0.48487093038806744</c:v>
                </c:pt>
                <c:pt idx="89">
                  <c:v>0.64843343930048458</c:v>
                </c:pt>
                <c:pt idx="90">
                  <c:v>0.96825946511322858</c:v>
                </c:pt>
                <c:pt idx="91">
                  <c:v>1.0465714692443082</c:v>
                </c:pt>
                <c:pt idx="92">
                  <c:v>0.99372709513306046</c:v>
                </c:pt>
                <c:pt idx="93">
                  <c:v>0.90646989703430658</c:v>
                </c:pt>
                <c:pt idx="94">
                  <c:v>0.69116395842513956</c:v>
                </c:pt>
                <c:pt idx="95">
                  <c:v>0.70332018770854154</c:v>
                </c:pt>
                <c:pt idx="96">
                  <c:v>0.5569636792855176</c:v>
                </c:pt>
                <c:pt idx="97">
                  <c:v>0.44852944451110338</c:v>
                </c:pt>
                <c:pt idx="98">
                  <c:v>0.29087640802593445</c:v>
                </c:pt>
                <c:pt idx="99">
                  <c:v>0.31622699314667591</c:v>
                </c:pt>
                <c:pt idx="100">
                  <c:v>0.53000264907981343</c:v>
                </c:pt>
                <c:pt idx="101">
                  <c:v>0.68138321208985986</c:v>
                </c:pt>
                <c:pt idx="102">
                  <c:v>0.73893882198882888</c:v>
                </c:pt>
                <c:pt idx="103">
                  <c:v>0.71707749817566768</c:v>
                </c:pt>
                <c:pt idx="104">
                  <c:v>0.74564717515698531</c:v>
                </c:pt>
                <c:pt idx="105">
                  <c:v>0.68003923662329191</c:v>
                </c:pt>
                <c:pt idx="106">
                  <c:v>0.65126854279913138</c:v>
                </c:pt>
                <c:pt idx="107">
                  <c:v>0.58370850356652093</c:v>
                </c:pt>
                <c:pt idx="108">
                  <c:v>0.58401210131713588</c:v>
                </c:pt>
                <c:pt idx="109">
                  <c:v>0.49977569065360494</c:v>
                </c:pt>
                <c:pt idx="110">
                  <c:v>0.37953096155814775</c:v>
                </c:pt>
                <c:pt idx="111">
                  <c:v>0.37123447003048549</c:v>
                </c:pt>
                <c:pt idx="112">
                  <c:v>0.40875224442754676</c:v>
                </c:pt>
                <c:pt idx="113">
                  <c:v>0.52431613170104607</c:v>
                </c:pt>
                <c:pt idx="114">
                  <c:v>0.54219429431693433</c:v>
                </c:pt>
                <c:pt idx="115">
                  <c:v>0.54092954862985454</c:v>
                </c:pt>
                <c:pt idx="116">
                  <c:v>0.51568954742995132</c:v>
                </c:pt>
                <c:pt idx="117">
                  <c:v>0.48161566791807831</c:v>
                </c:pt>
                <c:pt idx="118">
                  <c:v>0.38709256443771245</c:v>
                </c:pt>
                <c:pt idx="119">
                  <c:v>0.31986457667197499</c:v>
                </c:pt>
                <c:pt idx="120">
                  <c:v>0.24661974149964408</c:v>
                </c:pt>
                <c:pt idx="121">
                  <c:v>0.20525784772548158</c:v>
                </c:pt>
                <c:pt idx="122">
                  <c:v>0.20268986339547751</c:v>
                </c:pt>
                <c:pt idx="123">
                  <c:v>0.19968168125129382</c:v>
                </c:pt>
                <c:pt idx="124">
                  <c:v>0.32727902609588966</c:v>
                </c:pt>
                <c:pt idx="125">
                  <c:v>0.38962698125760986</c:v>
                </c:pt>
                <c:pt idx="126">
                  <c:v>0.47258215925865005</c:v>
                </c:pt>
                <c:pt idx="127">
                  <c:v>0.45243619202031893</c:v>
                </c:pt>
                <c:pt idx="128">
                  <c:v>0.43752765422326895</c:v>
                </c:pt>
                <c:pt idx="129">
                  <c:v>0.41133063279511511</c:v>
                </c:pt>
                <c:pt idx="130">
                  <c:v>0.37244509204953313</c:v>
                </c:pt>
                <c:pt idx="131">
                  <c:v>0.3243890327011239</c:v>
                </c:pt>
                <c:pt idx="132">
                  <c:v>0.25499819135023311</c:v>
                </c:pt>
                <c:pt idx="133">
                  <c:v>0.27017107488864761</c:v>
                </c:pt>
                <c:pt idx="134">
                  <c:v>0.25155235380279972</c:v>
                </c:pt>
                <c:pt idx="135">
                  <c:v>0.23519102380793505</c:v>
                </c:pt>
                <c:pt idx="136">
                  <c:v>0.2892271713947222</c:v>
                </c:pt>
                <c:pt idx="137">
                  <c:v>0.38620793650276264</c:v>
                </c:pt>
                <c:pt idx="138">
                  <c:v>0.41096782865635051</c:v>
                </c:pt>
                <c:pt idx="139">
                  <c:v>0.34929287772522116</c:v>
                </c:pt>
                <c:pt idx="140">
                  <c:v>0.2996096798014572</c:v>
                </c:pt>
                <c:pt idx="141">
                  <c:v>0.32462718599507662</c:v>
                </c:pt>
                <c:pt idx="142">
                  <c:v>0.33157214015604919</c:v>
                </c:pt>
                <c:pt idx="143">
                  <c:v>0.30134229460209649</c:v>
                </c:pt>
                <c:pt idx="144">
                  <c:v>0.29230621219306113</c:v>
                </c:pt>
                <c:pt idx="145">
                  <c:v>0.22546899535018913</c:v>
                </c:pt>
                <c:pt idx="146">
                  <c:v>0.18003977197054793</c:v>
                </c:pt>
                <c:pt idx="147">
                  <c:v>0.16632649041288536</c:v>
                </c:pt>
                <c:pt idx="148">
                  <c:v>0.26479066447114741</c:v>
                </c:pt>
                <c:pt idx="149">
                  <c:v>0.34399956999845666</c:v>
                </c:pt>
                <c:pt idx="150">
                  <c:v>0.34176316731741435</c:v>
                </c:pt>
                <c:pt idx="151">
                  <c:v>0.31013533291500767</c:v>
                </c:pt>
                <c:pt idx="152">
                  <c:v>0.29938020923589648</c:v>
                </c:pt>
                <c:pt idx="153">
                  <c:v>0.32860482513198491</c:v>
                </c:pt>
                <c:pt idx="154">
                  <c:v>0.34551562356516685</c:v>
                </c:pt>
                <c:pt idx="155">
                  <c:v>0.33700006207270022</c:v>
                </c:pt>
                <c:pt idx="156">
                  <c:v>0.3268857802942739</c:v>
                </c:pt>
                <c:pt idx="157">
                  <c:v>0.24368124980488448</c:v>
                </c:pt>
                <c:pt idx="158">
                  <c:v>0.16656797934593665</c:v>
                </c:pt>
                <c:pt idx="159">
                  <c:v>0.13516806560733502</c:v>
                </c:pt>
                <c:pt idx="160">
                  <c:v>0.23553967379563837</c:v>
                </c:pt>
                <c:pt idx="161">
                  <c:v>0.34935983770997159</c:v>
                </c:pt>
                <c:pt idx="162">
                  <c:v>0.38955975506791962</c:v>
                </c:pt>
                <c:pt idx="163">
                  <c:v>0.37890567560673477</c:v>
                </c:pt>
                <c:pt idx="164">
                  <c:v>0.3456915400994533</c:v>
                </c:pt>
                <c:pt idx="165">
                  <c:v>0.39035192218318276</c:v>
                </c:pt>
                <c:pt idx="166">
                  <c:v>0.38220167160423724</c:v>
                </c:pt>
                <c:pt idx="167">
                  <c:v>0.414350354486623</c:v>
                </c:pt>
                <c:pt idx="168">
                  <c:v>0.35556783367294903</c:v>
                </c:pt>
                <c:pt idx="169">
                  <c:v>0.34517367207522237</c:v>
                </c:pt>
                <c:pt idx="170">
                  <c:v>0.26120003615504322</c:v>
                </c:pt>
                <c:pt idx="171">
                  <c:v>0.26777122339858622</c:v>
                </c:pt>
                <c:pt idx="172">
                  <c:v>0.31172616191185831</c:v>
                </c:pt>
                <c:pt idx="173">
                  <c:v>0.4311720901857341</c:v>
                </c:pt>
              </c:numCache>
            </c:numRef>
          </c:val>
        </c:ser>
        <c:ser>
          <c:idx val="3"/>
          <c:order val="3"/>
          <c:tx>
            <c:strRef>
              <c:f>'total_credit_%_flow_data'!$E$1</c:f>
              <c:strCache>
                <c:ptCount val="1"/>
                <c:pt idx="0">
                  <c:v>Gov't Bonds: Savings Bonds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'total_credit_%_flow_data'!$E$2:$E$175</c:f>
              <c:numCache>
                <c:formatCode>0.00</c:formatCode>
                <c:ptCount val="174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5.6593883536805313E-2</c:v>
                </c:pt>
                <c:pt idx="56">
                  <c:v>5.5733284872622871E-2</c:v>
                </c:pt>
                <c:pt idx="57">
                  <c:v>5.5442565660168489E-2</c:v>
                </c:pt>
                <c:pt idx="58">
                  <c:v>9.1345907036539636E-2</c:v>
                </c:pt>
                <c:pt idx="59">
                  <c:v>9.0146364160949913E-2</c:v>
                </c:pt>
                <c:pt idx="60">
                  <c:v>8.8601483004534409E-2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1.0949997255187686E-2</c:v>
                </c:pt>
                <c:pt idx="67">
                  <c:v>1.0737827728844896E-2</c:v>
                </c:pt>
                <c:pt idx="68">
                  <c:v>1.0599005851632795E-2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6.0353836396735902E-2</c:v>
                </c:pt>
                <c:pt idx="78">
                  <c:v>6.0539136606578767E-2</c:v>
                </c:pt>
                <c:pt idx="79">
                  <c:v>5.942196823925458E-2</c:v>
                </c:pt>
                <c:pt idx="80">
                  <c:v>0</c:v>
                </c:pt>
                <c:pt idx="81">
                  <c:v>3.7758618215814672E-2</c:v>
                </c:pt>
                <c:pt idx="82">
                  <c:v>3.7275816715008014E-2</c:v>
                </c:pt>
                <c:pt idx="83">
                  <c:v>8.5978023476766044E-2</c:v>
                </c:pt>
                <c:pt idx="84">
                  <c:v>4.8425146442485356E-2</c:v>
                </c:pt>
                <c:pt idx="85">
                  <c:v>4.8219526531022398E-2</c:v>
                </c:pt>
                <c:pt idx="86">
                  <c:v>0</c:v>
                </c:pt>
                <c:pt idx="87">
                  <c:v>0</c:v>
                </c:pt>
                <c:pt idx="88">
                  <c:v>6.6807956405253513E-2</c:v>
                </c:pt>
                <c:pt idx="89">
                  <c:v>6.513210478448081E-2</c:v>
                </c:pt>
                <c:pt idx="90">
                  <c:v>6.4013359008291207E-2</c:v>
                </c:pt>
                <c:pt idx="91">
                  <c:v>0.10679300706574572</c:v>
                </c:pt>
                <c:pt idx="92">
                  <c:v>0.10315648955000004</c:v>
                </c:pt>
                <c:pt idx="93">
                  <c:v>0.18059967399350849</c:v>
                </c:pt>
                <c:pt idx="94">
                  <c:v>7.8845991150483644E-2</c:v>
                </c:pt>
                <c:pt idx="95">
                  <c:v>0.13579856881888319</c:v>
                </c:pt>
                <c:pt idx="96">
                  <c:v>5.6030684345144452E-2</c:v>
                </c:pt>
                <c:pt idx="97">
                  <c:v>5.5437884539111325E-2</c:v>
                </c:pt>
                <c:pt idx="98">
                  <c:v>0</c:v>
                </c:pt>
                <c:pt idx="99">
                  <c:v>0</c:v>
                </c:pt>
                <c:pt idx="100">
                  <c:v>6.7885958446292027E-2</c:v>
                </c:pt>
                <c:pt idx="101">
                  <c:v>6.6709079187396034E-2</c:v>
                </c:pt>
                <c:pt idx="102">
                  <c:v>0.11603418174709054</c:v>
                </c:pt>
                <c:pt idx="103">
                  <c:v>4.8488312999301335E-2</c:v>
                </c:pt>
                <c:pt idx="104">
                  <c:v>7.9317417151411079E-2</c:v>
                </c:pt>
                <c:pt idx="105">
                  <c:v>3.1220955242903012E-2</c:v>
                </c:pt>
                <c:pt idx="106">
                  <c:v>4.570727777632335E-2</c:v>
                </c:pt>
                <c:pt idx="107">
                  <c:v>5.9940918837351878E-2</c:v>
                </c:pt>
                <c:pt idx="108">
                  <c:v>5.8327616187800448E-2</c:v>
                </c:pt>
                <c:pt idx="109">
                  <c:v>4.3574955590584011E-2</c:v>
                </c:pt>
                <c:pt idx="110">
                  <c:v>0</c:v>
                </c:pt>
                <c:pt idx="111">
                  <c:v>0</c:v>
                </c:pt>
                <c:pt idx="112">
                  <c:v>6.4413532507699323E-2</c:v>
                </c:pt>
                <c:pt idx="113">
                  <c:v>0.1041863320119122</c:v>
                </c:pt>
                <c:pt idx="114">
                  <c:v>0.10340875696889036</c:v>
                </c:pt>
                <c:pt idx="115">
                  <c:v>6.5395979993790251E-2</c:v>
                </c:pt>
                <c:pt idx="116">
                  <c:v>2.5733950056781037E-2</c:v>
                </c:pt>
                <c:pt idx="117">
                  <c:v>6.1791155107352433E-2</c:v>
                </c:pt>
                <c:pt idx="118">
                  <c:v>7.4215920967380777E-2</c:v>
                </c:pt>
                <c:pt idx="119">
                  <c:v>7.3093592231877502E-2</c:v>
                </c:pt>
                <c:pt idx="120">
                  <c:v>3.6996660891035718E-2</c:v>
                </c:pt>
                <c:pt idx="121">
                  <c:v>0</c:v>
                </c:pt>
                <c:pt idx="122">
                  <c:v>0</c:v>
                </c:pt>
                <c:pt idx="123">
                  <c:v>5.9429071800980303E-2</c:v>
                </c:pt>
                <c:pt idx="124">
                  <c:v>5.8797568555907023E-2</c:v>
                </c:pt>
                <c:pt idx="125">
                  <c:v>9.2845700287765953E-2</c:v>
                </c:pt>
                <c:pt idx="126">
                  <c:v>3.4169976085800538E-2</c:v>
                </c:pt>
                <c:pt idx="127">
                  <c:v>6.8888367205324832E-2</c:v>
                </c:pt>
                <c:pt idx="128">
                  <c:v>3.4655082959304209E-2</c:v>
                </c:pt>
                <c:pt idx="129">
                  <c:v>5.7996537321493027E-2</c:v>
                </c:pt>
                <c:pt idx="130">
                  <c:v>2.3651520256973629E-2</c:v>
                </c:pt>
                <c:pt idx="131">
                  <c:v>4.4411440513729382E-2</c:v>
                </c:pt>
                <c:pt idx="132">
                  <c:v>2.0773604603972595E-2</c:v>
                </c:pt>
                <c:pt idx="133">
                  <c:v>2.0483370020166161E-2</c:v>
                </c:pt>
                <c:pt idx="134">
                  <c:v>0</c:v>
                </c:pt>
                <c:pt idx="135">
                  <c:v>0</c:v>
                </c:pt>
                <c:pt idx="136">
                  <c:v>4.9003282063420792E-2</c:v>
                </c:pt>
                <c:pt idx="137">
                  <c:v>9.6994836410269084E-2</c:v>
                </c:pt>
                <c:pt idx="138">
                  <c:v>9.667374218985636E-2</c:v>
                </c:pt>
                <c:pt idx="139">
                  <c:v>8.5425951428875879E-2</c:v>
                </c:pt>
                <c:pt idx="140">
                  <c:v>7.4982088419309811E-2</c:v>
                </c:pt>
                <c:pt idx="141">
                  <c:v>7.4221705857691139E-2</c:v>
                </c:pt>
                <c:pt idx="142">
                  <c:v>7.0760822380904365E-2</c:v>
                </c:pt>
                <c:pt idx="143">
                  <c:v>3.344358613212594E-2</c:v>
                </c:pt>
                <c:pt idx="144">
                  <c:v>3.290291265833431E-2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3.3552844992700913E-2</c:v>
                </c:pt>
                <c:pt idx="149">
                  <c:v>3.3292160363742156E-2</c:v>
                </c:pt>
                <c:pt idx="150">
                  <c:v>6.649088858315455E-2</c:v>
                </c:pt>
                <c:pt idx="151">
                  <c:v>6.4308052409820099E-2</c:v>
                </c:pt>
                <c:pt idx="152">
                  <c:v>9.5935355005619255E-2</c:v>
                </c:pt>
                <c:pt idx="153">
                  <c:v>6.2974827225443092E-2</c:v>
                </c:pt>
                <c:pt idx="154">
                  <c:v>5.598373605287181E-2</c:v>
                </c:pt>
                <c:pt idx="155">
                  <c:v>2.3782643759541297E-2</c:v>
                </c:pt>
                <c:pt idx="156">
                  <c:v>2.3237774955162712E-2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2.9589481962958245E-2</c:v>
                </c:pt>
                <c:pt idx="161">
                  <c:v>2.9301951119496059E-2</c:v>
                </c:pt>
                <c:pt idx="162">
                  <c:v>5.5922416706727929E-2</c:v>
                </c:pt>
                <c:pt idx="163">
                  <c:v>5.1168010210050734E-2</c:v>
                </c:pt>
                <c:pt idx="164">
                  <c:v>7.7379060093066318E-2</c:v>
                </c:pt>
                <c:pt idx="165">
                  <c:v>5.003783750406348E-2</c:v>
                </c:pt>
                <c:pt idx="166">
                  <c:v>2.597074378266126E-2</c:v>
                </c:pt>
                <c:pt idx="167">
                  <c:v>2.5493742683088703E-2</c:v>
                </c:pt>
                <c:pt idx="168">
                  <c:v>2.5161640051783635E-2</c:v>
                </c:pt>
                <c:pt idx="169">
                  <c:v>2.4996724005758659E-2</c:v>
                </c:pt>
                <c:pt idx="170">
                  <c:v>0</c:v>
                </c:pt>
                <c:pt idx="171">
                  <c:v>0</c:v>
                </c:pt>
                <c:pt idx="172">
                  <c:v>2.5540857182454593E-2</c:v>
                </c:pt>
                <c:pt idx="173">
                  <c:v>2.5385089426751689E-2</c:v>
                </c:pt>
              </c:numCache>
            </c:numRef>
          </c:val>
        </c:ser>
        <c:ser>
          <c:idx val="4"/>
          <c:order val="4"/>
          <c:tx>
            <c:strRef>
              <c:f>'total_credit_%_flow_data'!$F$1</c:f>
              <c:strCache>
                <c:ptCount val="1"/>
                <c:pt idx="0">
                  <c:v>Gov't Bonds: Local Gov't Bonds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'total_credit_%_flow_data'!$F$2:$F$175</c:f>
              <c:numCache>
                <c:formatCode>0.00</c:formatCode>
                <c:ptCount val="174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1.6334021975699831E-2</c:v>
                </c:pt>
                <c:pt idx="88">
                  <c:v>0.15013023911292928</c:v>
                </c:pt>
                <c:pt idx="89">
                  <c:v>0.24643865286668995</c:v>
                </c:pt>
                <c:pt idx="90">
                  <c:v>0.34424403500803691</c:v>
                </c:pt>
                <c:pt idx="91">
                  <c:v>0.23793481974248151</c:v>
                </c:pt>
                <c:pt idx="92">
                  <c:v>0.15927361986520006</c:v>
                </c:pt>
                <c:pt idx="93">
                  <c:v>6.8427209813095996E-2</c:v>
                </c:pt>
                <c:pt idx="94">
                  <c:v>4.3759525088518422E-2</c:v>
                </c:pt>
                <c:pt idx="95">
                  <c:v>2.1339775100110217E-2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7.2604245150322363E-2</c:v>
                </c:pt>
                <c:pt idx="103">
                  <c:v>0.10829056569843964</c:v>
                </c:pt>
                <c:pt idx="104">
                  <c:v>0.2117775037942676</c:v>
                </c:pt>
                <c:pt idx="105">
                  <c:v>0.19591149414921644</c:v>
                </c:pt>
                <c:pt idx="106">
                  <c:v>0.15781876996482647</c:v>
                </c:pt>
                <c:pt idx="107">
                  <c:v>0.100587238888763</c:v>
                </c:pt>
                <c:pt idx="108">
                  <c:v>4.5186681562669667E-2</c:v>
                </c:pt>
                <c:pt idx="109">
                  <c:v>4.45917045543643E-2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6.4915756018380663E-2</c:v>
                </c:pt>
                <c:pt idx="116">
                  <c:v>0.18345301958617508</c:v>
                </c:pt>
                <c:pt idx="117">
                  <c:v>0.18217384420248406</c:v>
                </c:pt>
                <c:pt idx="118">
                  <c:v>0.16301320466926675</c:v>
                </c:pt>
                <c:pt idx="119">
                  <c:v>7.3387645468858898E-2</c:v>
                </c:pt>
                <c:pt idx="120">
                  <c:v>7.202016653454954E-2</c:v>
                </c:pt>
                <c:pt idx="121">
                  <c:v>2.7951978549676067E-2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4.7382366838976744E-2</c:v>
                </c:pt>
                <c:pt idx="127">
                  <c:v>0.15299012668416162</c:v>
                </c:pt>
                <c:pt idx="128">
                  <c:v>0.20961274012883374</c:v>
                </c:pt>
                <c:pt idx="129">
                  <c:v>0.22479532178313771</c:v>
                </c:pt>
                <c:pt idx="130">
                  <c:v>0.1232097259988317</c:v>
                </c:pt>
                <c:pt idx="131">
                  <c:v>6.5451570305893339E-2</c:v>
                </c:pt>
                <c:pt idx="132">
                  <c:v>2.8219326036791103E-3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6.4201637075996784E-2</c:v>
                </c:pt>
                <c:pt idx="139">
                  <c:v>0.10851024902561025</c:v>
                </c:pt>
                <c:pt idx="140">
                  <c:v>0.18754894865879868</c:v>
                </c:pt>
                <c:pt idx="141">
                  <c:v>0.19408976081786233</c:v>
                </c:pt>
                <c:pt idx="142">
                  <c:v>0.21335706606659005</c:v>
                </c:pt>
                <c:pt idx="143">
                  <c:v>0.13557599484018928</c:v>
                </c:pt>
                <c:pt idx="144">
                  <c:v>6.6202685501259489E-2</c:v>
                </c:pt>
                <c:pt idx="145">
                  <c:v>3.1743777210038364E-3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0.11369941947719428</c:v>
                </c:pt>
                <c:pt idx="151">
                  <c:v>0.19233771175438827</c:v>
                </c:pt>
                <c:pt idx="152">
                  <c:v>0.26729507720411971</c:v>
                </c:pt>
                <c:pt idx="153">
                  <c:v>0.20802857281282777</c:v>
                </c:pt>
                <c:pt idx="154">
                  <c:v>0.13236154738214692</c:v>
                </c:pt>
                <c:pt idx="155">
                  <c:v>5.5572110918128179E-2</c:v>
                </c:pt>
                <c:pt idx="156">
                  <c:v>3.2532884937227797E-3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9.8234791128110524E-2</c:v>
                </c:pt>
                <c:pt idx="162">
                  <c:v>0.62943800497617519</c:v>
                </c:pt>
                <c:pt idx="163">
                  <c:v>1.0271711156463743</c:v>
                </c:pt>
                <c:pt idx="164">
                  <c:v>1.2637134568832924</c:v>
                </c:pt>
                <c:pt idx="165">
                  <c:v>1.1082563431995025</c:v>
                </c:pt>
                <c:pt idx="166">
                  <c:v>1.0429297391684922</c:v>
                </c:pt>
                <c:pt idx="167">
                  <c:v>1.2255923349224522</c:v>
                </c:pt>
                <c:pt idx="168">
                  <c:v>0.9341301109420842</c:v>
                </c:pt>
                <c:pt idx="169">
                  <c:v>0.60417746621267754</c:v>
                </c:pt>
                <c:pt idx="170">
                  <c:v>0.20077436911822658</c:v>
                </c:pt>
                <c:pt idx="171">
                  <c:v>0.6239872818857255</c:v>
                </c:pt>
                <c:pt idx="172">
                  <c:v>1.2898381900497098</c:v>
                </c:pt>
                <c:pt idx="173">
                  <c:v>1.510660960140872</c:v>
                </c:pt>
              </c:numCache>
            </c:numRef>
          </c:val>
        </c:ser>
        <c:ser>
          <c:idx val="6"/>
          <c:order val="6"/>
          <c:tx>
            <c:strRef>
              <c:f>'total_credit_%_flow_data'!$H$1</c:f>
              <c:strCache>
                <c:ptCount val="1"/>
                <c:pt idx="0">
                  <c:v>TSF: RMB Bank Loans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'total_credit_%_flow_data'!$H$2:$H$175</c:f>
              <c:numCache>
                <c:formatCode>0.00</c:formatCode>
                <c:ptCount val="174"/>
                <c:pt idx="4">
                  <c:v>2.7874627260914062</c:v>
                </c:pt>
                <c:pt idx="5">
                  <c:v>3.2000044512124513</c:v>
                </c:pt>
                <c:pt idx="6">
                  <c:v>3.4490873192322318</c:v>
                </c:pt>
                <c:pt idx="7">
                  <c:v>3.1486850438406577</c:v>
                </c:pt>
                <c:pt idx="8">
                  <c:v>3.5365948567270884</c:v>
                </c:pt>
                <c:pt idx="9">
                  <c:v>3.4495802155089206</c:v>
                </c:pt>
                <c:pt idx="10">
                  <c:v>3.4517548617059552</c:v>
                </c:pt>
                <c:pt idx="11">
                  <c:v>3.3028713093895061</c:v>
                </c:pt>
                <c:pt idx="12">
                  <c:v>3.1223929300518805</c:v>
                </c:pt>
                <c:pt idx="13">
                  <c:v>4.6231602026400731</c:v>
                </c:pt>
                <c:pt idx="14">
                  <c:v>4.3249340816679211</c:v>
                </c:pt>
                <c:pt idx="15">
                  <c:v>4.9033249603083675</c:v>
                </c:pt>
                <c:pt idx="16">
                  <c:v>4.0193105250589234</c:v>
                </c:pt>
                <c:pt idx="17">
                  <c:v>4.8383787468021078</c:v>
                </c:pt>
                <c:pt idx="18">
                  <c:v>5.6092085342761617</c:v>
                </c:pt>
                <c:pt idx="19">
                  <c:v>5.0020093420978009</c:v>
                </c:pt>
                <c:pt idx="20">
                  <c:v>5.0618879632133948</c:v>
                </c:pt>
                <c:pt idx="21">
                  <c:v>3.7712265301225969</c:v>
                </c:pt>
                <c:pt idx="22">
                  <c:v>3.5020291328267761</c:v>
                </c:pt>
                <c:pt idx="23">
                  <c:v>2.4870100793582792</c:v>
                </c:pt>
                <c:pt idx="24">
                  <c:v>1.5301570448748261</c:v>
                </c:pt>
                <c:pt idx="25">
                  <c:v>2.5140480192482966</c:v>
                </c:pt>
                <c:pt idx="26">
                  <c:v>3.0288142044018804</c:v>
                </c:pt>
                <c:pt idx="27">
                  <c:v>4.1191784727421963</c:v>
                </c:pt>
                <c:pt idx="28">
                  <c:v>3.8106191597111234</c:v>
                </c:pt>
                <c:pt idx="29">
                  <c:v>3.3382597792549538</c:v>
                </c:pt>
                <c:pt idx="30">
                  <c:v>2.8518523135579974</c:v>
                </c:pt>
                <c:pt idx="31">
                  <c:v>1.8585586768800784</c:v>
                </c:pt>
                <c:pt idx="32">
                  <c:v>1.8481009467374416</c:v>
                </c:pt>
                <c:pt idx="33">
                  <c:v>1.6919592888564958</c:v>
                </c:pt>
                <c:pt idx="34">
                  <c:v>1.8097167227070217</c:v>
                </c:pt>
                <c:pt idx="35">
                  <c:v>1.9461617439329795</c:v>
                </c:pt>
                <c:pt idx="36">
                  <c:v>2.1284767255521246</c:v>
                </c:pt>
                <c:pt idx="37">
                  <c:v>3.2669648175502357</c:v>
                </c:pt>
                <c:pt idx="38">
                  <c:v>2.9976663309682903</c:v>
                </c:pt>
                <c:pt idx="39">
                  <c:v>3.2311658209241991</c:v>
                </c:pt>
                <c:pt idx="40">
                  <c:v>2.5813694125922706</c:v>
                </c:pt>
                <c:pt idx="41">
                  <c:v>2.6309759040721064</c:v>
                </c:pt>
                <c:pt idx="42">
                  <c:v>3.0711200566094647</c:v>
                </c:pt>
                <c:pt idx="43">
                  <c:v>2.3078351982878145</c:v>
                </c:pt>
                <c:pt idx="44">
                  <c:v>2.6266336694758925</c:v>
                </c:pt>
                <c:pt idx="45">
                  <c:v>2.1110241950787567</c:v>
                </c:pt>
                <c:pt idx="46">
                  <c:v>2.3437027079493431</c:v>
                </c:pt>
                <c:pt idx="47">
                  <c:v>2.4665650861762374</c:v>
                </c:pt>
                <c:pt idx="48">
                  <c:v>1.6202056669234337</c:v>
                </c:pt>
                <c:pt idx="49">
                  <c:v>3.8403102449846878</c:v>
                </c:pt>
                <c:pt idx="50">
                  <c:v>3.4934878006992567</c:v>
                </c:pt>
                <c:pt idx="51">
                  <c:v>4.9993139717558455</c:v>
                </c:pt>
                <c:pt idx="52">
                  <c:v>3.9022612393156395</c:v>
                </c:pt>
                <c:pt idx="53">
                  <c:v>4.1114221239022708</c:v>
                </c:pt>
                <c:pt idx="54">
                  <c:v>3.4136169148088849</c:v>
                </c:pt>
                <c:pt idx="55">
                  <c:v>2.7855509476815579</c:v>
                </c:pt>
                <c:pt idx="56">
                  <c:v>2.6711105663285726</c:v>
                </c:pt>
                <c:pt idx="57">
                  <c:v>2.119754093740442</c:v>
                </c:pt>
                <c:pt idx="58">
                  <c:v>1.5601880921840969</c:v>
                </c:pt>
                <c:pt idx="59">
                  <c:v>1.5523203908515573</c:v>
                </c:pt>
                <c:pt idx="60">
                  <c:v>1.526780755134137</c:v>
                </c:pt>
                <c:pt idx="61">
                  <c:v>3.4524184046516138</c:v>
                </c:pt>
                <c:pt idx="62">
                  <c:v>4.1819692020349901</c:v>
                </c:pt>
                <c:pt idx="63">
                  <c:v>4.8434980875540798</c:v>
                </c:pt>
                <c:pt idx="64">
                  <c:v>4.2561638247597253</c:v>
                </c:pt>
                <c:pt idx="65">
                  <c:v>3.6626392140813611</c:v>
                </c:pt>
                <c:pt idx="66">
                  <c:v>3.6428485970953868</c:v>
                </c:pt>
                <c:pt idx="67">
                  <c:v>2.9647751123097419</c:v>
                </c:pt>
                <c:pt idx="68">
                  <c:v>3.1013653809853396</c:v>
                </c:pt>
                <c:pt idx="69">
                  <c:v>2.5373951637397107</c:v>
                </c:pt>
                <c:pt idx="70">
                  <c:v>2.2158879009146939</c:v>
                </c:pt>
                <c:pt idx="71">
                  <c:v>1.4941674422387874</c:v>
                </c:pt>
                <c:pt idx="72">
                  <c:v>0.78931799703941907</c:v>
                </c:pt>
                <c:pt idx="73">
                  <c:v>2.6983090997458596</c:v>
                </c:pt>
                <c:pt idx="74">
                  <c:v>3.1129704549979103</c:v>
                </c:pt>
                <c:pt idx="75">
                  <c:v>3.6231390527652856</c:v>
                </c:pt>
                <c:pt idx="76">
                  <c:v>2.6318042201950615</c:v>
                </c:pt>
                <c:pt idx="77">
                  <c:v>2.7932461816528149</c:v>
                </c:pt>
                <c:pt idx="78">
                  <c:v>2.9300220011974401</c:v>
                </c:pt>
                <c:pt idx="79">
                  <c:v>2.6520189550403304</c:v>
                </c:pt>
                <c:pt idx="80">
                  <c:v>2.4882555700245912</c:v>
                </c:pt>
                <c:pt idx="81">
                  <c:v>2.5872205201476208</c:v>
                </c:pt>
                <c:pt idx="82">
                  <c:v>2.0573765772236756</c:v>
                </c:pt>
                <c:pt idx="83">
                  <c:v>2.5397908135036693</c:v>
                </c:pt>
                <c:pt idx="84">
                  <c:v>3.4476283009727453</c:v>
                </c:pt>
                <c:pt idx="85">
                  <c:v>6.8946690010382383</c:v>
                </c:pt>
                <c:pt idx="86">
                  <c:v>8.22802206016169</c:v>
                </c:pt>
                <c:pt idx="87">
                  <c:v>10.689917353582294</c:v>
                </c:pt>
                <c:pt idx="88">
                  <c:v>8.0385246855150214</c:v>
                </c:pt>
                <c:pt idx="89">
                  <c:v>6.9450291912976745</c:v>
                </c:pt>
                <c:pt idx="90">
                  <c:v>6.0423602142285437</c:v>
                </c:pt>
                <c:pt idx="91">
                  <c:v>5.4814714666705973</c:v>
                </c:pt>
                <c:pt idx="92">
                  <c:v>4.7656235042309021</c:v>
                </c:pt>
                <c:pt idx="93">
                  <c:v>2.6010366381153971</c:v>
                </c:pt>
                <c:pt idx="94">
                  <c:v>2.3261538539171434</c:v>
                </c:pt>
                <c:pt idx="95">
                  <c:v>2.0651082358243023</c:v>
                </c:pt>
                <c:pt idx="96">
                  <c:v>1.7328422978475009</c:v>
                </c:pt>
                <c:pt idx="97">
                  <c:v>3.8218877601263341</c:v>
                </c:pt>
                <c:pt idx="98">
                  <c:v>4.4821171264752584</c:v>
                </c:pt>
                <c:pt idx="99">
                  <c:v>4.5747505008552443</c:v>
                </c:pt>
                <c:pt idx="100">
                  <c:v>3.368161828312779</c:v>
                </c:pt>
                <c:pt idx="101">
                  <c:v>3.2253839787105982</c:v>
                </c:pt>
                <c:pt idx="102">
                  <c:v>3.3583607459943634</c:v>
                </c:pt>
                <c:pt idx="103">
                  <c:v>2.8845697403284363</c:v>
                </c:pt>
                <c:pt idx="104">
                  <c:v>2.6650652162874127</c:v>
                </c:pt>
                <c:pt idx="105">
                  <c:v>2.6189698305509199</c:v>
                </c:pt>
                <c:pt idx="106">
                  <c:v>2.6730457743700375</c:v>
                </c:pt>
                <c:pt idx="107">
                  <c:v>2.6576207327452117</c:v>
                </c:pt>
                <c:pt idx="108">
                  <c:v>2.4099072873797733</c:v>
                </c:pt>
                <c:pt idx="109">
                  <c:v>3.0152416770164443</c:v>
                </c:pt>
                <c:pt idx="110">
                  <c:v>2.9209084503837119</c:v>
                </c:pt>
                <c:pt idx="111">
                  <c:v>3.1309301130315457</c:v>
                </c:pt>
                <c:pt idx="112">
                  <c:v>2.6709180061420623</c:v>
                </c:pt>
                <c:pt idx="113">
                  <c:v>2.6670447186792718</c:v>
                </c:pt>
                <c:pt idx="114">
                  <c:v>2.5861241011827456</c:v>
                </c:pt>
                <c:pt idx="115">
                  <c:v>2.2065304908477139</c:v>
                </c:pt>
                <c:pt idx="116">
                  <c:v>2.1686582590769667</c:v>
                </c:pt>
                <c:pt idx="117">
                  <c:v>1.9417724792006295</c:v>
                </c:pt>
                <c:pt idx="118">
                  <c:v>2.0472345561352414</c:v>
                </c:pt>
                <c:pt idx="119">
                  <c:v>2.0344965413370297</c:v>
                </c:pt>
                <c:pt idx="120">
                  <c:v>2.2078373997740415</c:v>
                </c:pt>
                <c:pt idx="121">
                  <c:v>2.3699371856790852</c:v>
                </c:pt>
                <c:pt idx="122">
                  <c:v>2.5208345272530397</c:v>
                </c:pt>
                <c:pt idx="123">
                  <c:v>2.924197969315748</c:v>
                </c:pt>
                <c:pt idx="124">
                  <c:v>2.8268941960096918</c:v>
                </c:pt>
                <c:pt idx="125">
                  <c:v>2.8857058752202067</c:v>
                </c:pt>
                <c:pt idx="126">
                  <c:v>2.7277071829868511</c:v>
                </c:pt>
                <c:pt idx="127">
                  <c:v>2.5383855945578233</c:v>
                </c:pt>
                <c:pt idx="128">
                  <c:v>2.4075235931433183</c:v>
                </c:pt>
                <c:pt idx="129">
                  <c:v>2.0399754711912665</c:v>
                </c:pt>
                <c:pt idx="130">
                  <c:v>1.9764684959419769</c:v>
                </c:pt>
                <c:pt idx="131">
                  <c:v>1.7532000000552515</c:v>
                </c:pt>
                <c:pt idx="132">
                  <c:v>1.5489441739163332</c:v>
                </c:pt>
                <c:pt idx="133">
                  <c:v>2.1113793241258749</c:v>
                </c:pt>
                <c:pt idx="134">
                  <c:v>2.1862018813704518</c:v>
                </c:pt>
                <c:pt idx="135">
                  <c:v>2.76867978825531</c:v>
                </c:pt>
                <c:pt idx="136">
                  <c:v>2.4254929107833898</c:v>
                </c:pt>
                <c:pt idx="137">
                  <c:v>2.448790754245445</c:v>
                </c:pt>
                <c:pt idx="138">
                  <c:v>2.2475745849465691</c:v>
                </c:pt>
                <c:pt idx="139">
                  <c:v>2.1189137142448762</c:v>
                </c:pt>
                <c:pt idx="140">
                  <c:v>2.1326030677777998</c:v>
                </c:pt>
                <c:pt idx="141">
                  <c:v>2.0406404475954814</c:v>
                </c:pt>
                <c:pt idx="142">
                  <c:v>1.8438012459703346</c:v>
                </c:pt>
                <c:pt idx="143">
                  <c:v>1.7343669934189838</c:v>
                </c:pt>
                <c:pt idx="144">
                  <c:v>1.4352813402356395</c:v>
                </c:pt>
                <c:pt idx="145">
                  <c:v>2.1391884565799884</c:v>
                </c:pt>
                <c:pt idx="146">
                  <c:v>2.1328858132905868</c:v>
                </c:pt>
                <c:pt idx="147">
                  <c:v>2.5836796932459398</c:v>
                </c:pt>
                <c:pt idx="148">
                  <c:v>2.0711156240433244</c:v>
                </c:pt>
                <c:pt idx="149">
                  <c:v>2.2431383733879917</c:v>
                </c:pt>
                <c:pt idx="150">
                  <c:v>2.2645865778982275</c:v>
                </c:pt>
                <c:pt idx="151">
                  <c:v>1.9154605137321417</c:v>
                </c:pt>
                <c:pt idx="152">
                  <c:v>1.7558175286780313</c:v>
                </c:pt>
                <c:pt idx="153">
                  <c:v>1.5621797243497717</c:v>
                </c:pt>
                <c:pt idx="154">
                  <c:v>1.6859502112322349</c:v>
                </c:pt>
                <c:pt idx="155">
                  <c:v>1.790198871259872</c:v>
                </c:pt>
                <c:pt idx="156">
                  <c:v>1.6253274396139308</c:v>
                </c:pt>
                <c:pt idx="157">
                  <c:v>2.325633120294444</c:v>
                </c:pt>
                <c:pt idx="158">
                  <c:v>2.5255814579533102</c:v>
                </c:pt>
                <c:pt idx="159">
                  <c:v>2.7082213550389813</c:v>
                </c:pt>
                <c:pt idx="160">
                  <c:v>2.1749674743167549</c:v>
                </c:pt>
                <c:pt idx="161">
                  <c:v>1.9394302152094252</c:v>
                </c:pt>
                <c:pt idx="162">
                  <c:v>2.1599372853522989</c:v>
                </c:pt>
                <c:pt idx="163">
                  <c:v>1.9870664523891066</c:v>
                </c:pt>
                <c:pt idx="164">
                  <c:v>1.9141291421321558</c:v>
                </c:pt>
                <c:pt idx="165">
                  <c:v>1.6829620212141942</c:v>
                </c:pt>
                <c:pt idx="166">
                  <c:v>1.6440743627302044</c:v>
                </c:pt>
                <c:pt idx="167">
                  <c:v>1.7025889570186656</c:v>
                </c:pt>
                <c:pt idx="168">
                  <c:v>1.538877254774913</c:v>
                </c:pt>
                <c:pt idx="169">
                  <c:v>2.8579419926546423</c:v>
                </c:pt>
                <c:pt idx="170">
                  <c:v>2.7706619005785629</c:v>
                </c:pt>
                <c:pt idx="171">
                  <c:v>3.046783923598313</c:v>
                </c:pt>
                <c:pt idx="172">
                  <c:v>1.7190944374152102</c:v>
                </c:pt>
                <c:pt idx="173">
                  <c:v>1.7891163523352678</c:v>
                </c:pt>
              </c:numCache>
            </c:numRef>
          </c:val>
        </c:ser>
        <c:ser>
          <c:idx val="7"/>
          <c:order val="7"/>
          <c:tx>
            <c:strRef>
              <c:f>'total_credit_%_flow_data'!$I$1</c:f>
              <c:strCache>
                <c:ptCount val="1"/>
                <c:pt idx="0">
                  <c:v>TSF: Foreign Currency Bank Loans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'total_credit_%_flow_data'!$I$2:$I$175</c:f>
              <c:numCache>
                <c:formatCode>0.00</c:formatCode>
                <c:ptCount val="174"/>
                <c:pt idx="4">
                  <c:v>0.1462707374298152</c:v>
                </c:pt>
                <c:pt idx="5">
                  <c:v>0.13353637353462086</c:v>
                </c:pt>
                <c:pt idx="6">
                  <c:v>0.14902607991055664</c:v>
                </c:pt>
                <c:pt idx="7">
                  <c:v>0.13111073159585485</c:v>
                </c:pt>
                <c:pt idx="8">
                  <c:v>7.0932649917326673E-2</c:v>
                </c:pt>
                <c:pt idx="9">
                  <c:v>6.9768269956868079E-2</c:v>
                </c:pt>
                <c:pt idx="10">
                  <c:v>5.7496946040020584E-2</c:v>
                </c:pt>
                <c:pt idx="11">
                  <c:v>9.3707580872691015E-2</c:v>
                </c:pt>
                <c:pt idx="12">
                  <c:v>0.1664348075807954</c:v>
                </c:pt>
                <c:pt idx="13">
                  <c:v>0.21823690178282237</c:v>
                </c:pt>
                <c:pt idx="14">
                  <c:v>0.22393684291993218</c:v>
                </c:pt>
                <c:pt idx="15">
                  <c:v>0.26087969969470404</c:v>
                </c:pt>
                <c:pt idx="16">
                  <c:v>0.32756102637294282</c:v>
                </c:pt>
                <c:pt idx="17">
                  <c:v>0.44998573669063968</c:v>
                </c:pt>
                <c:pt idx="18">
                  <c:v>0.45604727624755309</c:v>
                </c:pt>
                <c:pt idx="19">
                  <c:v>0.37715806366484661</c:v>
                </c:pt>
                <c:pt idx="20">
                  <c:v>0.36021549211902343</c:v>
                </c:pt>
                <c:pt idx="21">
                  <c:v>0.40961910175118721</c:v>
                </c:pt>
                <c:pt idx="22">
                  <c:v>0.43104399451885544</c:v>
                </c:pt>
                <c:pt idx="23">
                  <c:v>0.39890024797235013</c:v>
                </c:pt>
                <c:pt idx="24">
                  <c:v>0.16312641520634213</c:v>
                </c:pt>
                <c:pt idx="25">
                  <c:v>0.1784663717367618</c:v>
                </c:pt>
                <c:pt idx="26">
                  <c:v>0.21999832903594738</c:v>
                </c:pt>
                <c:pt idx="27">
                  <c:v>0.38473945739898369</c:v>
                </c:pt>
                <c:pt idx="28">
                  <c:v>0.37637552807292796</c:v>
                </c:pt>
                <c:pt idx="29">
                  <c:v>0.30932364801209633</c:v>
                </c:pt>
                <c:pt idx="30">
                  <c:v>0.25459542341951863</c:v>
                </c:pt>
                <c:pt idx="31">
                  <c:v>0.13936827902379845</c:v>
                </c:pt>
                <c:pt idx="32">
                  <c:v>9.0561147680490936E-2</c:v>
                </c:pt>
                <c:pt idx="33">
                  <c:v>4.6482398045508166E-4</c:v>
                </c:pt>
                <c:pt idx="34">
                  <c:v>-1.8027829421602519E-2</c:v>
                </c:pt>
                <c:pt idx="35">
                  <c:v>3.9353376435042609E-2</c:v>
                </c:pt>
                <c:pt idx="36">
                  <c:v>3.1922654734727683E-2</c:v>
                </c:pt>
                <c:pt idx="37">
                  <c:v>0.40478447176836763</c:v>
                </c:pt>
                <c:pt idx="38">
                  <c:v>0.32054429664678696</c:v>
                </c:pt>
                <c:pt idx="39">
                  <c:v>0.39119184898119719</c:v>
                </c:pt>
                <c:pt idx="40">
                  <c:v>0.11082725343070721</c:v>
                </c:pt>
                <c:pt idx="41">
                  <c:v>0.20175403842541167</c:v>
                </c:pt>
                <c:pt idx="42">
                  <c:v>0.19253461399296981</c:v>
                </c:pt>
                <c:pt idx="43">
                  <c:v>0.23129372657858713</c:v>
                </c:pt>
                <c:pt idx="44">
                  <c:v>7.7080494149148221E-2</c:v>
                </c:pt>
                <c:pt idx="45">
                  <c:v>4.1918669481310299E-4</c:v>
                </c:pt>
                <c:pt idx="46">
                  <c:v>4.2582414715146601E-2</c:v>
                </c:pt>
                <c:pt idx="47">
                  <c:v>5.0009111164095961E-2</c:v>
                </c:pt>
                <c:pt idx="48">
                  <c:v>2.8983270937657801E-2</c:v>
                </c:pt>
                <c:pt idx="49">
                  <c:v>-4.1764755836276597E-2</c:v>
                </c:pt>
                <c:pt idx="50">
                  <c:v>4.2559022981021231E-2</c:v>
                </c:pt>
                <c:pt idx="51">
                  <c:v>0.13684761727413153</c:v>
                </c:pt>
                <c:pt idx="52">
                  <c:v>0.1389229836590094</c:v>
                </c:pt>
                <c:pt idx="53">
                  <c:v>0.15236060971398788</c:v>
                </c:pt>
                <c:pt idx="54">
                  <c:v>9.6908110350835713E-2</c:v>
                </c:pt>
                <c:pt idx="55">
                  <c:v>2.2637553414722129E-2</c:v>
                </c:pt>
                <c:pt idx="56">
                  <c:v>0.1133243459076665</c:v>
                </c:pt>
                <c:pt idx="57">
                  <c:v>0.11162436552913919</c:v>
                </c:pt>
                <c:pt idx="58">
                  <c:v>0.12971118799188625</c:v>
                </c:pt>
                <c:pt idx="59">
                  <c:v>8.4737582311292914E-2</c:v>
                </c:pt>
                <c:pt idx="60">
                  <c:v>0.19917613379419338</c:v>
                </c:pt>
                <c:pt idx="61">
                  <c:v>0.1289109504287381</c:v>
                </c:pt>
                <c:pt idx="62">
                  <c:v>0.11495625461653868</c:v>
                </c:pt>
                <c:pt idx="63">
                  <c:v>6.8131918519539744E-2</c:v>
                </c:pt>
                <c:pt idx="64">
                  <c:v>0.17524400562220083</c:v>
                </c:pt>
                <c:pt idx="65">
                  <c:v>0.1958242748122708</c:v>
                </c:pt>
                <c:pt idx="66">
                  <c:v>0.34679866640799234</c:v>
                </c:pt>
                <c:pt idx="67">
                  <c:v>0.40318646711156991</c:v>
                </c:pt>
                <c:pt idx="68">
                  <c:v>0.49864720317120742</c:v>
                </c:pt>
                <c:pt idx="69">
                  <c:v>0.4802993046550591</c:v>
                </c:pt>
                <c:pt idx="70">
                  <c:v>0.51831841557727798</c:v>
                </c:pt>
                <c:pt idx="71">
                  <c:v>0.48037335914185864</c:v>
                </c:pt>
                <c:pt idx="72">
                  <c:v>0.30440977165233474</c:v>
                </c:pt>
                <c:pt idx="73">
                  <c:v>0.52321465606200912</c:v>
                </c:pt>
                <c:pt idx="74">
                  <c:v>0.8034112507068486</c:v>
                </c:pt>
                <c:pt idx="75">
                  <c:v>0.95159737990983784</c:v>
                </c:pt>
                <c:pt idx="76">
                  <c:v>0.63799712668717412</c:v>
                </c:pt>
                <c:pt idx="77">
                  <c:v>0.28456733440874227</c:v>
                </c:pt>
                <c:pt idx="78">
                  <c:v>0.1190427726176297</c:v>
                </c:pt>
                <c:pt idx="79">
                  <c:v>6.753955506687391E-2</c:v>
                </c:pt>
                <c:pt idx="80">
                  <c:v>-3.7865307446858947E-2</c:v>
                </c:pt>
                <c:pt idx="81">
                  <c:v>-0.10522068276140355</c:v>
                </c:pt>
                <c:pt idx="82">
                  <c:v>-0.27758058180442635</c:v>
                </c:pt>
                <c:pt idx="83">
                  <c:v>-0.35545771420251571</c:v>
                </c:pt>
                <c:pt idx="84">
                  <c:v>-0.38497991421775857</c:v>
                </c:pt>
                <c:pt idx="85">
                  <c:v>-0.34476961469681017</c:v>
                </c:pt>
                <c:pt idx="86">
                  <c:v>-0.28207366358489272</c:v>
                </c:pt>
                <c:pt idx="87">
                  <c:v>-0.13510569605614572</c:v>
                </c:pt>
                <c:pt idx="88">
                  <c:v>0.10875398345379361</c:v>
                </c:pt>
                <c:pt idx="89">
                  <c:v>0.40184048674058659</c:v>
                </c:pt>
                <c:pt idx="90">
                  <c:v>0.8825992439413104</c:v>
                </c:pt>
                <c:pt idx="91">
                  <c:v>0.92867198944372487</c:v>
                </c:pt>
                <c:pt idx="92">
                  <c:v>0.95089652067190045</c:v>
                </c:pt>
                <c:pt idx="93">
                  <c:v>0.65718214703193367</c:v>
                </c:pt>
                <c:pt idx="94">
                  <c:v>0.71651294458002002</c:v>
                </c:pt>
                <c:pt idx="95">
                  <c:v>0.66948694427709421</c:v>
                </c:pt>
                <c:pt idx="96">
                  <c:v>0.46598852480378472</c:v>
                </c:pt>
                <c:pt idx="97">
                  <c:v>0.37402092769053769</c:v>
                </c:pt>
                <c:pt idx="98">
                  <c:v>0.28197850033540217</c:v>
                </c:pt>
                <c:pt idx="99">
                  <c:v>0.34539014918131372</c:v>
                </c:pt>
                <c:pt idx="100">
                  <c:v>0.28410273609773218</c:v>
                </c:pt>
                <c:pt idx="101">
                  <c:v>0.14992865547367257</c:v>
                </c:pt>
                <c:pt idx="102">
                  <c:v>3.6302122575161182E-2</c:v>
                </c:pt>
                <c:pt idx="103">
                  <c:v>-8.2106876678816915E-2</c:v>
                </c:pt>
                <c:pt idx="104">
                  <c:v>-3.6486011889649089E-2</c:v>
                </c:pt>
                <c:pt idx="105">
                  <c:v>0.11020997200744762</c:v>
                </c:pt>
                <c:pt idx="106">
                  <c:v>0.22060688274653162</c:v>
                </c:pt>
                <c:pt idx="107">
                  <c:v>0.2707536204674974</c:v>
                </c:pt>
                <c:pt idx="108">
                  <c:v>0.28878263591517228</c:v>
                </c:pt>
                <c:pt idx="109">
                  <c:v>0.35992913317822395</c:v>
                </c:pt>
                <c:pt idx="110">
                  <c:v>0.32841827786140526</c:v>
                </c:pt>
                <c:pt idx="111">
                  <c:v>0.24855962072341908</c:v>
                </c:pt>
                <c:pt idx="112">
                  <c:v>0.19226903253234276</c:v>
                </c:pt>
                <c:pt idx="113">
                  <c:v>0.25751708377926513</c:v>
                </c:pt>
                <c:pt idx="114">
                  <c:v>0.21174435860863652</c:v>
                </c:pt>
                <c:pt idx="115">
                  <c:v>0.14419876083531658</c:v>
                </c:pt>
                <c:pt idx="116">
                  <c:v>8.162104684978129E-2</c:v>
                </c:pt>
                <c:pt idx="117">
                  <c:v>0.18140192113382944</c:v>
                </c:pt>
                <c:pt idx="118">
                  <c:v>0.2317094393232533</c:v>
                </c:pt>
                <c:pt idx="119">
                  <c:v>0.18711336319029265</c:v>
                </c:pt>
                <c:pt idx="120">
                  <c:v>0.11616951519785215</c:v>
                </c:pt>
                <c:pt idx="121">
                  <c:v>4.6261134804922388E-2</c:v>
                </c:pt>
                <c:pt idx="122">
                  <c:v>0.10327531134912424</c:v>
                </c:pt>
                <c:pt idx="123">
                  <c:v>0.15780439151601505</c:v>
                </c:pt>
                <c:pt idx="124">
                  <c:v>0.18479840606847353</c:v>
                </c:pt>
                <c:pt idx="125">
                  <c:v>0.15638001299468421</c:v>
                </c:pt>
                <c:pt idx="126">
                  <c:v>0.16379036336967634</c:v>
                </c:pt>
                <c:pt idx="127">
                  <c:v>0.15906016204921514</c:v>
                </c:pt>
                <c:pt idx="128">
                  <c:v>0.20619262567471469</c:v>
                </c:pt>
                <c:pt idx="129">
                  <c:v>0.28160832321016727</c:v>
                </c:pt>
                <c:pt idx="130">
                  <c:v>0.40971441582276996</c:v>
                </c:pt>
                <c:pt idx="131">
                  <c:v>0.43551326127972551</c:v>
                </c:pt>
                <c:pt idx="132">
                  <c:v>0.39932227630461864</c:v>
                </c:pt>
                <c:pt idx="133">
                  <c:v>0.44579464026179305</c:v>
                </c:pt>
                <c:pt idx="134">
                  <c:v>0.45114342770567534</c:v>
                </c:pt>
                <c:pt idx="135">
                  <c:v>0.44761575752923111</c:v>
                </c:pt>
                <c:pt idx="136">
                  <c:v>0.34353848897125272</c:v>
                </c:pt>
                <c:pt idx="137">
                  <c:v>0.26321529423396822</c:v>
                </c:pt>
                <c:pt idx="138">
                  <c:v>0.12929474869091023</c:v>
                </c:pt>
                <c:pt idx="139">
                  <c:v>-6.3293847880896426E-2</c:v>
                </c:pt>
                <c:pt idx="140">
                  <c:v>-0.12967683554067014</c:v>
                </c:pt>
                <c:pt idx="141">
                  <c:v>-5.8093329174814849E-2</c:v>
                </c:pt>
                <c:pt idx="142">
                  <c:v>5.3645375534313061E-2</c:v>
                </c:pt>
                <c:pt idx="143">
                  <c:v>9.6372916145406065E-2</c:v>
                </c:pt>
                <c:pt idx="144">
                  <c:v>6.0814819093865331E-2</c:v>
                </c:pt>
                <c:pt idx="145">
                  <c:v>0.1956227906000397</c:v>
                </c:pt>
                <c:pt idx="146">
                  <c:v>0.29628919188090291</c:v>
                </c:pt>
                <c:pt idx="147">
                  <c:v>0.36456966257113405</c:v>
                </c:pt>
                <c:pt idx="148">
                  <c:v>0.23904137240262391</c:v>
                </c:pt>
                <c:pt idx="149">
                  <c:v>0.11535650335635746</c:v>
                </c:pt>
                <c:pt idx="150">
                  <c:v>3.1591483438071312E-2</c:v>
                </c:pt>
                <c:pt idx="151">
                  <c:v>2.1308885933385953E-3</c:v>
                </c:pt>
                <c:pt idx="152">
                  <c:v>-1.088139705017077E-3</c:v>
                </c:pt>
                <c:pt idx="153">
                  <c:v>-7.0366668752842532E-2</c:v>
                </c:pt>
                <c:pt idx="154">
                  <c:v>-0.1138461263341464</c:v>
                </c:pt>
                <c:pt idx="155">
                  <c:v>-9.8935798039691797E-2</c:v>
                </c:pt>
                <c:pt idx="156">
                  <c:v>-1.5646768469809551E-2</c:v>
                </c:pt>
                <c:pt idx="157">
                  <c:v>5.5855296204328872E-2</c:v>
                </c:pt>
                <c:pt idx="158">
                  <c:v>4.6158136095007352E-2</c:v>
                </c:pt>
                <c:pt idx="159">
                  <c:v>4.5746880871104711E-3</c:v>
                </c:pt>
                <c:pt idx="160">
                  <c:v>-3.0764184396887686E-2</c:v>
                </c:pt>
                <c:pt idx="161">
                  <c:v>-1.3847369550295849E-2</c:v>
                </c:pt>
                <c:pt idx="162">
                  <c:v>2.720256108299424E-2</c:v>
                </c:pt>
                <c:pt idx="163">
                  <c:v>3.6508114682079477E-2</c:v>
                </c:pt>
                <c:pt idx="164">
                  <c:v>-1.3726280775017429E-2</c:v>
                </c:pt>
                <c:pt idx="165">
                  <c:v>-0.21654901219331865</c:v>
                </c:pt>
                <c:pt idx="166">
                  <c:v>-0.29637608982343688</c:v>
                </c:pt>
                <c:pt idx="167">
                  <c:v>-0.32888503017084803</c:v>
                </c:pt>
                <c:pt idx="168">
                  <c:v>-0.25458943448473931</c:v>
                </c:pt>
                <c:pt idx="169">
                  <c:v>-0.28043195547626221</c:v>
                </c:pt>
                <c:pt idx="170">
                  <c:v>-0.23884905526654707</c:v>
                </c:pt>
                <c:pt idx="171">
                  <c:v>-0.14953716625721292</c:v>
                </c:pt>
                <c:pt idx="172">
                  <c:v>-8.1036031668491937E-2</c:v>
                </c:pt>
                <c:pt idx="173">
                  <c:v>-7.7708201125936613E-2</c:v>
                </c:pt>
              </c:numCache>
            </c:numRef>
          </c:val>
        </c:ser>
        <c:ser>
          <c:idx val="8"/>
          <c:order val="8"/>
          <c:tx>
            <c:strRef>
              <c:f>'total_credit_%_flow_data'!$J$1</c:f>
              <c:strCache>
                <c:ptCount val="1"/>
                <c:pt idx="0">
                  <c:v>TSF: Entrusted Loans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'total_credit_%_flow_data'!$J$2:$J$175</c:f>
              <c:numCache>
                <c:formatCode>0.00</c:formatCode>
                <c:ptCount val="174"/>
                <c:pt idx="4">
                  <c:v>9.1505864174102391E-2</c:v>
                </c:pt>
                <c:pt idx="5">
                  <c:v>0.13214536964363524</c:v>
                </c:pt>
                <c:pt idx="6">
                  <c:v>0.14625350167966258</c:v>
                </c:pt>
                <c:pt idx="7">
                  <c:v>9.2588506333155213E-2</c:v>
                </c:pt>
                <c:pt idx="8">
                  <c:v>3.278962118819817E-2</c:v>
                </c:pt>
                <c:pt idx="9">
                  <c:v>5.265529808065517E-3</c:v>
                </c:pt>
                <c:pt idx="10">
                  <c:v>-4.1346118500688964E-2</c:v>
                </c:pt>
                <c:pt idx="11">
                  <c:v>-4.2360961216421959E-2</c:v>
                </c:pt>
                <c:pt idx="12">
                  <c:v>-2.7211774623476057E-2</c:v>
                </c:pt>
                <c:pt idx="13">
                  <c:v>1.2982931834105581E-2</c:v>
                </c:pt>
                <c:pt idx="14">
                  <c:v>3.3836610880758983E-2</c:v>
                </c:pt>
                <c:pt idx="15">
                  <c:v>4.732236413066724E-2</c:v>
                </c:pt>
                <c:pt idx="16">
                  <c:v>6.4798823728948768E-2</c:v>
                </c:pt>
                <c:pt idx="17">
                  <c:v>5.4847540645123843E-2</c:v>
                </c:pt>
                <c:pt idx="18">
                  <c:v>0.14183012636775988</c:v>
                </c:pt>
                <c:pt idx="19">
                  <c:v>0.11309087366262267</c:v>
                </c:pt>
                <c:pt idx="20">
                  <c:v>0.16539940932429734</c:v>
                </c:pt>
                <c:pt idx="21">
                  <c:v>0.10923176046698327</c:v>
                </c:pt>
                <c:pt idx="22">
                  <c:v>9.108854223794681E-2</c:v>
                </c:pt>
                <c:pt idx="23">
                  <c:v>7.1270177637726556E-2</c:v>
                </c:pt>
                <c:pt idx="24">
                  <c:v>4.0130140482071384E-2</c:v>
                </c:pt>
                <c:pt idx="25">
                  <c:v>0.11380464284663071</c:v>
                </c:pt>
                <c:pt idx="26">
                  <c:v>0.14939421413603871</c:v>
                </c:pt>
                <c:pt idx="27">
                  <c:v>0.18201135869259619</c:v>
                </c:pt>
                <c:pt idx="28">
                  <c:v>0.16353541103039024</c:v>
                </c:pt>
                <c:pt idx="29">
                  <c:v>0.73701839282252235</c:v>
                </c:pt>
                <c:pt idx="30">
                  <c:v>0.74748449173451892</c:v>
                </c:pt>
                <c:pt idx="31">
                  <c:v>0.7365259220274637</c:v>
                </c:pt>
                <c:pt idx="32">
                  <c:v>0.18905806603401459</c:v>
                </c:pt>
                <c:pt idx="33">
                  <c:v>0.17477381665111058</c:v>
                </c:pt>
                <c:pt idx="34">
                  <c:v>0.17334451366925496</c:v>
                </c:pt>
                <c:pt idx="35">
                  <c:v>0.26128811563266663</c:v>
                </c:pt>
                <c:pt idx="36">
                  <c:v>0.36553687745540292</c:v>
                </c:pt>
                <c:pt idx="37">
                  <c:v>0.40433620546519106</c:v>
                </c:pt>
                <c:pt idx="38">
                  <c:v>0.26504840041292499</c:v>
                </c:pt>
                <c:pt idx="39">
                  <c:v>0.22647949151542993</c:v>
                </c:pt>
                <c:pt idx="40">
                  <c:v>0.22855425804776197</c:v>
                </c:pt>
                <c:pt idx="41">
                  <c:v>0.25208500323516253</c:v>
                </c:pt>
                <c:pt idx="42">
                  <c:v>0.1706654262120311</c:v>
                </c:pt>
                <c:pt idx="43">
                  <c:v>0.17006891660190229</c:v>
                </c:pt>
                <c:pt idx="44">
                  <c:v>0.18701496941104817</c:v>
                </c:pt>
                <c:pt idx="45">
                  <c:v>0.22049220147168902</c:v>
                </c:pt>
                <c:pt idx="46">
                  <c:v>0.22501883854376489</c:v>
                </c:pt>
                <c:pt idx="47">
                  <c:v>0.21036890564070124</c:v>
                </c:pt>
                <c:pt idx="48">
                  <c:v>0.21308827365432917</c:v>
                </c:pt>
                <c:pt idx="49">
                  <c:v>0.26696687063972885</c:v>
                </c:pt>
                <c:pt idx="50">
                  <c:v>0.26264997039715959</c:v>
                </c:pt>
                <c:pt idx="51">
                  <c:v>0.26573897772999955</c:v>
                </c:pt>
                <c:pt idx="52">
                  <c:v>0.2879353460195111</c:v>
                </c:pt>
                <c:pt idx="53">
                  <c:v>0.33943629505901102</c:v>
                </c:pt>
                <c:pt idx="54">
                  <c:v>0.3083439874799318</c:v>
                </c:pt>
                <c:pt idx="55">
                  <c:v>0.21882968300898056</c:v>
                </c:pt>
                <c:pt idx="56">
                  <c:v>0.19469494182169589</c:v>
                </c:pt>
                <c:pt idx="57">
                  <c:v>0.23027145604189977</c:v>
                </c:pt>
                <c:pt idx="58">
                  <c:v>0.2133840388373566</c:v>
                </c:pt>
                <c:pt idx="59">
                  <c:v>0.22969293588210032</c:v>
                </c:pt>
                <c:pt idx="60">
                  <c:v>0.2115803414148282</c:v>
                </c:pt>
                <c:pt idx="61">
                  <c:v>0.22999685964471581</c:v>
                </c:pt>
                <c:pt idx="62">
                  <c:v>0.19542563284811579</c:v>
                </c:pt>
                <c:pt idx="63">
                  <c:v>0.16113198729871148</c:v>
                </c:pt>
                <c:pt idx="64">
                  <c:v>0.24054405334454185</c:v>
                </c:pt>
                <c:pt idx="65">
                  <c:v>0.2604396920903938</c:v>
                </c:pt>
                <c:pt idx="66">
                  <c:v>0.30324569424428943</c:v>
                </c:pt>
                <c:pt idx="67">
                  <c:v>0.25625448186379624</c:v>
                </c:pt>
                <c:pt idx="68">
                  <c:v>0.31303089410432267</c:v>
                </c:pt>
                <c:pt idx="69">
                  <c:v>0.31709682775030384</c:v>
                </c:pt>
                <c:pt idx="70">
                  <c:v>0.13525350370981037</c:v>
                </c:pt>
                <c:pt idx="71">
                  <c:v>4.5679675255820916E-2</c:v>
                </c:pt>
                <c:pt idx="72">
                  <c:v>0.27364958500300451</c:v>
                </c:pt>
                <c:pt idx="73">
                  <c:v>0.50344367508266707</c:v>
                </c:pt>
                <c:pt idx="74">
                  <c:v>0.48635732261286468</c:v>
                </c:pt>
                <c:pt idx="75">
                  <c:v>0.20092298964382005</c:v>
                </c:pt>
                <c:pt idx="76">
                  <c:v>0.18817479461527253</c:v>
                </c:pt>
                <c:pt idx="77">
                  <c:v>0.27178658336746969</c:v>
                </c:pt>
                <c:pt idx="78">
                  <c:v>0.36811688147913185</c:v>
                </c:pt>
                <c:pt idx="79">
                  <c:v>0.31920785911834326</c:v>
                </c:pt>
                <c:pt idx="80">
                  <c:v>0.28929094889400236</c:v>
                </c:pt>
                <c:pt idx="81">
                  <c:v>0.33907239157801572</c:v>
                </c:pt>
                <c:pt idx="82">
                  <c:v>0.28130816347592713</c:v>
                </c:pt>
                <c:pt idx="83">
                  <c:v>0.28520138644721538</c:v>
                </c:pt>
                <c:pt idx="84">
                  <c:v>0.18595256233914376</c:v>
                </c:pt>
                <c:pt idx="85">
                  <c:v>0.21023713567525767</c:v>
                </c:pt>
                <c:pt idx="86">
                  <c:v>0.2058375382916785</c:v>
                </c:pt>
                <c:pt idx="87">
                  <c:v>0.23707666181872894</c:v>
                </c:pt>
                <c:pt idx="88">
                  <c:v>0.24712703516631282</c:v>
                </c:pt>
                <c:pt idx="89">
                  <c:v>0.30088440175584236</c:v>
                </c:pt>
                <c:pt idx="90">
                  <c:v>0.35442620596170443</c:v>
                </c:pt>
                <c:pt idx="91">
                  <c:v>0.38424123942255312</c:v>
                </c:pt>
                <c:pt idx="92">
                  <c:v>0.40354818711960011</c:v>
                </c:pt>
                <c:pt idx="93">
                  <c:v>0.4822011295626677</c:v>
                </c:pt>
                <c:pt idx="94">
                  <c:v>0.51427297727902943</c:v>
                </c:pt>
                <c:pt idx="95">
                  <c:v>0.48557688250523529</c:v>
                </c:pt>
                <c:pt idx="96">
                  <c:v>0.3221764349845806</c:v>
                </c:pt>
                <c:pt idx="97">
                  <c:v>0.34630198542098206</c:v>
                </c:pt>
                <c:pt idx="98">
                  <c:v>0.23558615066582445</c:v>
                </c:pt>
                <c:pt idx="99">
                  <c:v>0.26703612754608186</c:v>
                </c:pt>
                <c:pt idx="100">
                  <c:v>0.22028993515821765</c:v>
                </c:pt>
                <c:pt idx="101">
                  <c:v>0.30436017379249436</c:v>
                </c:pt>
                <c:pt idx="102">
                  <c:v>0.27831627307623574</c:v>
                </c:pt>
                <c:pt idx="103">
                  <c:v>0.28284849249592448</c:v>
                </c:pt>
                <c:pt idx="104">
                  <c:v>0.26143020693105096</c:v>
                </c:pt>
                <c:pt idx="105">
                  <c:v>0.2892621503254964</c:v>
                </c:pt>
                <c:pt idx="106">
                  <c:v>0.33538416999367815</c:v>
                </c:pt>
                <c:pt idx="107">
                  <c:v>0.41959248222169709</c:v>
                </c:pt>
                <c:pt idx="108">
                  <c:v>0.54415362129377776</c:v>
                </c:pt>
                <c:pt idx="109">
                  <c:v>0.57257491646027392</c:v>
                </c:pt>
                <c:pt idx="110">
                  <c:v>0.46284263604652165</c:v>
                </c:pt>
                <c:pt idx="111">
                  <c:v>0.4471561060066449</c:v>
                </c:pt>
                <c:pt idx="112">
                  <c:v>0.45498674672253175</c:v>
                </c:pt>
                <c:pt idx="113">
                  <c:v>0.55880936962803796</c:v>
                </c:pt>
                <c:pt idx="114">
                  <c:v>0.51293361094239043</c:v>
                </c:pt>
                <c:pt idx="115">
                  <c:v>0.48022397540958534</c:v>
                </c:pt>
                <c:pt idx="116">
                  <c:v>0.49788838578366584</c:v>
                </c:pt>
                <c:pt idx="117">
                  <c:v>0.46945787958676855</c:v>
                </c:pt>
                <c:pt idx="118">
                  <c:v>0.374486346042813</c:v>
                </c:pt>
                <c:pt idx="119">
                  <c:v>0.26653286993056458</c:v>
                </c:pt>
                <c:pt idx="120">
                  <c:v>0.28191455598969217</c:v>
                </c:pt>
                <c:pt idx="121">
                  <c:v>0.41671639636940655</c:v>
                </c:pt>
                <c:pt idx="122">
                  <c:v>0.38764436374385064</c:v>
                </c:pt>
                <c:pt idx="123">
                  <c:v>0.33397593196284103</c:v>
                </c:pt>
                <c:pt idx="124">
                  <c:v>0.25622334044744716</c:v>
                </c:pt>
                <c:pt idx="125">
                  <c:v>0.23204229530169185</c:v>
                </c:pt>
                <c:pt idx="126">
                  <c:v>0.22985801213157164</c:v>
                </c:pt>
                <c:pt idx="127">
                  <c:v>0.25705608376955236</c:v>
                </c:pt>
                <c:pt idx="128">
                  <c:v>0.34634722486138836</c:v>
                </c:pt>
                <c:pt idx="129">
                  <c:v>0.41233603724839896</c:v>
                </c:pt>
                <c:pt idx="130">
                  <c:v>0.37064441750757127</c:v>
                </c:pt>
                <c:pt idx="131">
                  <c:v>0.3832880082979841</c:v>
                </c:pt>
                <c:pt idx="132">
                  <c:v>0.44286783186005801</c:v>
                </c:pt>
                <c:pt idx="133">
                  <c:v>0.55215131344508983</c:v>
                </c:pt>
                <c:pt idx="134">
                  <c:v>0.56683449485561122</c:v>
                </c:pt>
                <c:pt idx="135">
                  <c:v>0.52619971217644135</c:v>
                </c:pt>
                <c:pt idx="136">
                  <c:v>0.49981583586534922</c:v>
                </c:pt>
                <c:pt idx="137">
                  <c:v>0.5472140875803303</c:v>
                </c:pt>
                <c:pt idx="138">
                  <c:v>0.56881490178783589</c:v>
                </c:pt>
                <c:pt idx="139">
                  <c:v>0.55858190186511558</c:v>
                </c:pt>
                <c:pt idx="140">
                  <c:v>0.64248496189696136</c:v>
                </c:pt>
                <c:pt idx="141">
                  <c:v>0.65701425133757496</c:v>
                </c:pt>
                <c:pt idx="142">
                  <c:v>0.64244285365195364</c:v>
                </c:pt>
                <c:pt idx="143">
                  <c:v>0.61095210200495464</c:v>
                </c:pt>
                <c:pt idx="144">
                  <c:v>0.64645498678313218</c:v>
                </c:pt>
                <c:pt idx="145">
                  <c:v>0.82903194864802099</c:v>
                </c:pt>
                <c:pt idx="146">
                  <c:v>0.6536335681883525</c:v>
                </c:pt>
                <c:pt idx="147">
                  <c:v>0.61577496163023626</c:v>
                </c:pt>
                <c:pt idx="148">
                  <c:v>0.3956266282356854</c:v>
                </c:pt>
                <c:pt idx="149">
                  <c:v>0.49148966653789822</c:v>
                </c:pt>
                <c:pt idx="150">
                  <c:v>0.50771694499600251</c:v>
                </c:pt>
                <c:pt idx="151">
                  <c:v>0.47756674635326057</c:v>
                </c:pt>
                <c:pt idx="152">
                  <c:v>0.4526256057567597</c:v>
                </c:pt>
                <c:pt idx="153">
                  <c:v>0.36787885264097658</c:v>
                </c:pt>
                <c:pt idx="154">
                  <c:v>0.37895151003891558</c:v>
                </c:pt>
                <c:pt idx="155">
                  <c:v>0.33747571494789103</c:v>
                </c:pt>
                <c:pt idx="156">
                  <c:v>0.557551680424204</c:v>
                </c:pt>
                <c:pt idx="157">
                  <c:v>0.51217407334511522</c:v>
                </c:pt>
                <c:pt idx="158">
                  <c:v>0.50955830773430377</c:v>
                </c:pt>
                <c:pt idx="159">
                  <c:v>0.24344744829688197</c:v>
                </c:pt>
                <c:pt idx="160">
                  <c:v>0.20373689858185084</c:v>
                </c:pt>
                <c:pt idx="161">
                  <c:v>0.1303292181892946</c:v>
                </c:pt>
                <c:pt idx="162">
                  <c:v>0.15093129770062677</c:v>
                </c:pt>
                <c:pt idx="163">
                  <c:v>0.20671444782308676</c:v>
                </c:pt>
                <c:pt idx="164">
                  <c:v>0.26696192219361686</c:v>
                </c:pt>
                <c:pt idx="165">
                  <c:v>0.3327244135221839</c:v>
                </c:pt>
                <c:pt idx="166">
                  <c:v>0.34684014170865168</c:v>
                </c:pt>
                <c:pt idx="167">
                  <c:v>0.32332817489625054</c:v>
                </c:pt>
                <c:pt idx="168">
                  <c:v>0.39402060488934126</c:v>
                </c:pt>
                <c:pt idx="169">
                  <c:v>0.44415881918027178</c:v>
                </c:pt>
                <c:pt idx="170">
                  <c:v>0.48754489783694688</c:v>
                </c:pt>
                <c:pt idx="171">
                  <c:v>0.35821193375227606</c:v>
                </c:pt>
                <c:pt idx="172">
                  <c:v>0.31949313658104278</c:v>
                </c:pt>
                <c:pt idx="173">
                  <c:v>0.31219281066978466</c:v>
                </c:pt>
              </c:numCache>
            </c:numRef>
          </c:val>
        </c:ser>
        <c:ser>
          <c:idx val="9"/>
          <c:order val="9"/>
          <c:tx>
            <c:strRef>
              <c:f>'total_credit_%_flow_data'!$K$1</c:f>
              <c:strCache>
                <c:ptCount val="1"/>
                <c:pt idx="0">
                  <c:v>TSF: Trust Loans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'total_credit_%_flow_data'!$K$2:$K$175</c:f>
              <c:numCache>
                <c:formatCode>0.00</c:formatCode>
                <c:ptCount val="174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1.269321010710367E-2</c:v>
                </c:pt>
                <c:pt idx="50">
                  <c:v>2.310346961826867E-2</c:v>
                </c:pt>
                <c:pt idx="51">
                  <c:v>3.7792219886751438E-2</c:v>
                </c:pt>
                <c:pt idx="52">
                  <c:v>3.5312825455223074E-2</c:v>
                </c:pt>
                <c:pt idx="53">
                  <c:v>5.8629905510192808E-2</c:v>
                </c:pt>
                <c:pt idx="54">
                  <c:v>7.2393805756157906E-2</c:v>
                </c:pt>
                <c:pt idx="55">
                  <c:v>9.809606479712922E-2</c:v>
                </c:pt>
                <c:pt idx="56">
                  <c:v>8.9544811028680754E-2</c:v>
                </c:pt>
                <c:pt idx="57">
                  <c:v>9.6100447144292042E-2</c:v>
                </c:pt>
                <c:pt idx="58">
                  <c:v>9.8288195971316647E-2</c:v>
                </c:pt>
                <c:pt idx="59">
                  <c:v>9.6997487837182095E-2</c:v>
                </c:pt>
                <c:pt idx="60">
                  <c:v>9.9942472829114809E-2</c:v>
                </c:pt>
                <c:pt idx="61">
                  <c:v>0.10531249775462483</c:v>
                </c:pt>
                <c:pt idx="62">
                  <c:v>0.11809142519698976</c:v>
                </c:pt>
                <c:pt idx="63">
                  <c:v>0.10117589900151654</c:v>
                </c:pt>
                <c:pt idx="64">
                  <c:v>9.4618436495636948E-2</c:v>
                </c:pt>
                <c:pt idx="65">
                  <c:v>0.13879127894943771</c:v>
                </c:pt>
                <c:pt idx="66">
                  <c:v>0.16511126760567957</c:v>
                </c:pt>
                <c:pt idx="67">
                  <c:v>0.16669290300343961</c:v>
                </c:pt>
                <c:pt idx="68">
                  <c:v>0.15132448247656199</c:v>
                </c:pt>
                <c:pt idx="69">
                  <c:v>0.1011483031767114</c:v>
                </c:pt>
                <c:pt idx="70">
                  <c:v>0.19444608016331016</c:v>
                </c:pt>
                <c:pt idx="71">
                  <c:v>7.721338656145213E-2</c:v>
                </c:pt>
                <c:pt idx="72">
                  <c:v>0.16598893173034843</c:v>
                </c:pt>
                <c:pt idx="73">
                  <c:v>3.4097778790459526E-2</c:v>
                </c:pt>
                <c:pt idx="74">
                  <c:v>8.7912985428564461E-2</c:v>
                </c:pt>
                <c:pt idx="75">
                  <c:v>6.6611816593688658E-2</c:v>
                </c:pt>
                <c:pt idx="76">
                  <c:v>0.24420436829285372</c:v>
                </c:pt>
                <c:pt idx="77">
                  <c:v>0.30334721348979582</c:v>
                </c:pt>
                <c:pt idx="78">
                  <c:v>0.26581858676815778</c:v>
                </c:pt>
                <c:pt idx="79">
                  <c:v>0.2439641722947917</c:v>
                </c:pt>
                <c:pt idx="80">
                  <c:v>0.25546460757480832</c:v>
                </c:pt>
                <c:pt idx="81">
                  <c:v>0.34284825339959718</c:v>
                </c:pt>
                <c:pt idx="82">
                  <c:v>0.30292813717063183</c:v>
                </c:pt>
                <c:pt idx="83">
                  <c:v>0.18497557622287097</c:v>
                </c:pt>
                <c:pt idx="84">
                  <c:v>0.1263896322148868</c:v>
                </c:pt>
                <c:pt idx="85">
                  <c:v>-6.63018489801558E-2</c:v>
                </c:pt>
                <c:pt idx="86">
                  <c:v>-2.2394361804881694E-2</c:v>
                </c:pt>
                <c:pt idx="87">
                  <c:v>-0.10383771113123461</c:v>
                </c:pt>
                <c:pt idx="88">
                  <c:v>-5.4263941848046691E-3</c:v>
                </c:pt>
                <c:pt idx="89">
                  <c:v>5.0698470625526557E-2</c:v>
                </c:pt>
                <c:pt idx="90">
                  <c:v>0.14385024496245219</c:v>
                </c:pt>
                <c:pt idx="91">
                  <c:v>0.24797336240666157</c:v>
                </c:pt>
                <c:pt idx="92">
                  <c:v>0.27872883476410015</c:v>
                </c:pt>
                <c:pt idx="93">
                  <c:v>0.38588130343279647</c:v>
                </c:pt>
                <c:pt idx="94">
                  <c:v>0.30927340028777212</c:v>
                </c:pt>
                <c:pt idx="95">
                  <c:v>0.46190913193965855</c:v>
                </c:pt>
                <c:pt idx="96">
                  <c:v>0.41500060204970335</c:v>
                </c:pt>
                <c:pt idx="97">
                  <c:v>0.41929520006414539</c:v>
                </c:pt>
                <c:pt idx="98">
                  <c:v>0.26657479048417521</c:v>
                </c:pt>
                <c:pt idx="99">
                  <c:v>0.37560739519310721</c:v>
                </c:pt>
                <c:pt idx="100">
                  <c:v>0.66392467360473606</c:v>
                </c:pt>
                <c:pt idx="101">
                  <c:v>0.69677633211235157</c:v>
                </c:pt>
                <c:pt idx="102">
                  <c:v>0.64282936687888159</c:v>
                </c:pt>
                <c:pt idx="103">
                  <c:v>0.3345693596951792</c:v>
                </c:pt>
                <c:pt idx="104">
                  <c:v>8.6773254363643762E-2</c:v>
                </c:pt>
                <c:pt idx="105">
                  <c:v>-0.19403823683464219</c:v>
                </c:pt>
                <c:pt idx="106">
                  <c:v>-0.27321313940147374</c:v>
                </c:pt>
                <c:pt idx="107">
                  <c:v>-0.20177951380091708</c:v>
                </c:pt>
                <c:pt idx="108">
                  <c:v>-0.13379379003409356</c:v>
                </c:pt>
                <c:pt idx="109">
                  <c:v>-0.1031273948977155</c:v>
                </c:pt>
                <c:pt idx="110">
                  <c:v>-3.499890303438203E-2</c:v>
                </c:pt>
                <c:pt idx="111">
                  <c:v>1.2560564775467555E-2</c:v>
                </c:pt>
                <c:pt idx="112">
                  <c:v>9.3886154085601817E-2</c:v>
                </c:pt>
                <c:pt idx="113">
                  <c:v>9.8359096008029903E-2</c:v>
                </c:pt>
                <c:pt idx="114">
                  <c:v>0.11023043874369805</c:v>
                </c:pt>
                <c:pt idx="115">
                  <c:v>3.8549486245207806E-2</c:v>
                </c:pt>
                <c:pt idx="116">
                  <c:v>3.7442035777121893E-2</c:v>
                </c:pt>
                <c:pt idx="117">
                  <c:v>-9.6490383581824182E-3</c:v>
                </c:pt>
                <c:pt idx="118">
                  <c:v>5.4865120544602937E-3</c:v>
                </c:pt>
                <c:pt idx="119">
                  <c:v>7.3261981692371123E-2</c:v>
                </c:pt>
                <c:pt idx="120">
                  <c:v>0.14737003254929229</c:v>
                </c:pt>
                <c:pt idx="121">
                  <c:v>0.16502652838062029</c:v>
                </c:pt>
                <c:pt idx="122">
                  <c:v>0.13971122726902555</c:v>
                </c:pt>
                <c:pt idx="123">
                  <c:v>0.21238999396521546</c:v>
                </c:pt>
                <c:pt idx="124">
                  <c:v>0.18548516166920656</c:v>
                </c:pt>
                <c:pt idx="125">
                  <c:v>0.18709801293489153</c:v>
                </c:pt>
                <c:pt idx="126">
                  <c:v>0.18023751185897496</c:v>
                </c:pt>
                <c:pt idx="127">
                  <c:v>0.21727414449509644</c:v>
                </c:pt>
                <c:pt idx="128">
                  <c:v>0.29038485110480544</c:v>
                </c:pt>
                <c:pt idx="129">
                  <c:v>0.3970637250368319</c:v>
                </c:pt>
                <c:pt idx="130">
                  <c:v>0.50636608039264153</c:v>
                </c:pt>
                <c:pt idx="131">
                  <c:v>0.55854096294496547</c:v>
                </c:pt>
                <c:pt idx="132">
                  <c:v>0.61066830575660658</c:v>
                </c:pt>
                <c:pt idx="133">
                  <c:v>0.67058097313403386</c:v>
                </c:pt>
                <c:pt idx="134">
                  <c:v>0.66500824676421288</c:v>
                </c:pt>
                <c:pt idx="135">
                  <c:v>0.82862722627777652</c:v>
                </c:pt>
                <c:pt idx="136">
                  <c:v>0.79174798842997218</c:v>
                </c:pt>
                <c:pt idx="137">
                  <c:v>0.70091535869541099</c:v>
                </c:pt>
                <c:pt idx="138">
                  <c:v>0.39845237699502967</c:v>
                </c:pt>
                <c:pt idx="139">
                  <c:v>0.31611988007253611</c:v>
                </c:pt>
                <c:pt idx="140">
                  <c:v>0.33440980431296413</c:v>
                </c:pt>
                <c:pt idx="141">
                  <c:v>0.32380146951740985</c:v>
                </c:pt>
                <c:pt idx="142">
                  <c:v>0.25465052907726343</c:v>
                </c:pt>
                <c:pt idx="143">
                  <c:v>0.2321704995028458</c:v>
                </c:pt>
                <c:pt idx="144">
                  <c:v>0.22672640142098011</c:v>
                </c:pt>
                <c:pt idx="145">
                  <c:v>0.2800771098673468</c:v>
                </c:pt>
                <c:pt idx="146">
                  <c:v>0.25440459424459522</c:v>
                </c:pt>
                <c:pt idx="147">
                  <c:v>0.24672477205447463</c:v>
                </c:pt>
                <c:pt idx="148">
                  <c:v>0.18589702121868495</c:v>
                </c:pt>
                <c:pt idx="149">
                  <c:v>0.13266925904951246</c:v>
                </c:pt>
                <c:pt idx="150">
                  <c:v>0.14324963263576276</c:v>
                </c:pt>
                <c:pt idx="151">
                  <c:v>9.5794022895225026E-2</c:v>
                </c:pt>
                <c:pt idx="152">
                  <c:v>4.2741284973239542E-2</c:v>
                </c:pt>
                <c:pt idx="153">
                  <c:v>-8.0237182773293642E-2</c:v>
                </c:pt>
                <c:pt idx="154">
                  <c:v>-8.4461862815309804E-2</c:v>
                </c:pt>
                <c:pt idx="155">
                  <c:v>-6.7780534714692711E-2</c:v>
                </c:pt>
                <c:pt idx="156">
                  <c:v>0.12184340001490314</c:v>
                </c:pt>
                <c:pt idx="157">
                  <c:v>0.14166263026932699</c:v>
                </c:pt>
                <c:pt idx="158">
                  <c:v>0.16716128530661392</c:v>
                </c:pt>
                <c:pt idx="159">
                  <c:v>1.0100058235659197E-3</c:v>
                </c:pt>
                <c:pt idx="160">
                  <c:v>-6.235243586644376E-3</c:v>
                </c:pt>
                <c:pt idx="161">
                  <c:v>-2.3230586847536473E-2</c:v>
                </c:pt>
                <c:pt idx="162">
                  <c:v>2.1408134296500989E-2</c:v>
                </c:pt>
                <c:pt idx="163">
                  <c:v>3.1610220006124776E-2</c:v>
                </c:pt>
                <c:pt idx="164">
                  <c:v>6.7762832166294515E-2</c:v>
                </c:pt>
                <c:pt idx="165">
                  <c:v>1.7964972632528432E-2</c:v>
                </c:pt>
                <c:pt idx="166">
                  <c:v>-2.933409079951369E-3</c:v>
                </c:pt>
                <c:pt idx="167">
                  <c:v>-4.522794011483551E-2</c:v>
                </c:pt>
                <c:pt idx="168">
                  <c:v>-8.9136951555996366E-3</c:v>
                </c:pt>
                <c:pt idx="169">
                  <c:v>4.166187808974834E-2</c:v>
                </c:pt>
                <c:pt idx="170">
                  <c:v>8.1524505130497665E-2</c:v>
                </c:pt>
                <c:pt idx="171">
                  <c:v>0.10402128308381227</c:v>
                </c:pt>
                <c:pt idx="172">
                  <c:v>8.3636729451095376E-2</c:v>
                </c:pt>
                <c:pt idx="173">
                  <c:v>7.1231195558700902E-2</c:v>
                </c:pt>
              </c:numCache>
            </c:numRef>
          </c:val>
        </c:ser>
        <c:ser>
          <c:idx val="10"/>
          <c:order val="10"/>
          <c:tx>
            <c:strRef>
              <c:f>'total_credit_%_flow_data'!$L$1</c:f>
              <c:strCache>
                <c:ptCount val="1"/>
                <c:pt idx="0">
                  <c:v>TSF: Undiscounted Bankers' Acceptences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'total_credit_%_flow_data'!$L$2:$L$175</c:f>
              <c:numCache>
                <c:formatCode>0.00</c:formatCode>
                <c:ptCount val="174"/>
                <c:pt idx="4">
                  <c:v>-2.4956144774755218E-2</c:v>
                </c:pt>
                <c:pt idx="5">
                  <c:v>0.55083754083031111</c:v>
                </c:pt>
                <c:pt idx="6">
                  <c:v>-7.7632190465034126E-2</c:v>
                </c:pt>
                <c:pt idx="7">
                  <c:v>-8.5830221199348231E-2</c:v>
                </c:pt>
                <c:pt idx="8">
                  <c:v>-0.52597229089640329</c:v>
                </c:pt>
                <c:pt idx="9">
                  <c:v>6.5160931374810757E-2</c:v>
                </c:pt>
                <c:pt idx="10">
                  <c:v>1.2920662031465368E-3</c:v>
                </c:pt>
                <c:pt idx="11">
                  <c:v>0.21950679903055018</c:v>
                </c:pt>
                <c:pt idx="12">
                  <c:v>0.10062028291006261</c:v>
                </c:pt>
                <c:pt idx="13">
                  <c:v>6.6151128869014142E-2</c:v>
                </c:pt>
                <c:pt idx="14">
                  <c:v>-0.1704134766176407</c:v>
                </c:pt>
                <c:pt idx="15">
                  <c:v>-0.26148639667073825</c:v>
                </c:pt>
                <c:pt idx="16">
                  <c:v>-2.2590415611927078E-2</c:v>
                </c:pt>
                <c:pt idx="17">
                  <c:v>0.21231306056176974</c:v>
                </c:pt>
                <c:pt idx="18">
                  <c:v>0.23868972486281539</c:v>
                </c:pt>
                <c:pt idx="19">
                  <c:v>5.6545436831311337E-2</c:v>
                </c:pt>
                <c:pt idx="20">
                  <c:v>-1.4430820947757482E-2</c:v>
                </c:pt>
                <c:pt idx="21">
                  <c:v>0.21464040931762213</c:v>
                </c:pt>
                <c:pt idx="22">
                  <c:v>0.43646593155682839</c:v>
                </c:pt>
                <c:pt idx="23">
                  <c:v>0.61962505185038397</c:v>
                </c:pt>
                <c:pt idx="24">
                  <c:v>0.85211402192450281</c:v>
                </c:pt>
                <c:pt idx="25">
                  <c:v>0.21002129543514583</c:v>
                </c:pt>
                <c:pt idx="26">
                  <c:v>-1.0861777966123636</c:v>
                </c:pt>
                <c:pt idx="27">
                  <c:v>-0.3497183016613839</c:v>
                </c:pt>
                <c:pt idx="28">
                  <c:v>0.23090223706678975</c:v>
                </c:pt>
                <c:pt idx="29">
                  <c:v>1.1613032706469881</c:v>
                </c:pt>
                <c:pt idx="30">
                  <c:v>-2.4452667786055458E-2</c:v>
                </c:pt>
                <c:pt idx="31">
                  <c:v>-2.5039046739868894E-2</c:v>
                </c:pt>
                <c:pt idx="32">
                  <c:v>9.6629678195163007E-2</c:v>
                </c:pt>
                <c:pt idx="33">
                  <c:v>0.21381903100933736</c:v>
                </c:pt>
                <c:pt idx="34">
                  <c:v>0.10909148060251779</c:v>
                </c:pt>
                <c:pt idx="35">
                  <c:v>4.0268571235857552E-2</c:v>
                </c:pt>
                <c:pt idx="36">
                  <c:v>5.3953782650243984E-3</c:v>
                </c:pt>
                <c:pt idx="37">
                  <c:v>-0.12685936379894577</c:v>
                </c:pt>
                <c:pt idx="38">
                  <c:v>-0.17003942606055319</c:v>
                </c:pt>
                <c:pt idx="39">
                  <c:v>-0.16296009834379099</c:v>
                </c:pt>
                <c:pt idx="40">
                  <c:v>-2.1561722457336188E-3</c:v>
                </c:pt>
                <c:pt idx="41">
                  <c:v>0.145400565005947</c:v>
                </c:pt>
                <c:pt idx="42">
                  <c:v>-2.3155610591582106E-2</c:v>
                </c:pt>
                <c:pt idx="43">
                  <c:v>-2.5085165198780582E-2</c:v>
                </c:pt>
                <c:pt idx="44">
                  <c:v>-4.2541693492152838E-2</c:v>
                </c:pt>
                <c:pt idx="45">
                  <c:v>0.9842503594211518</c:v>
                </c:pt>
                <c:pt idx="46">
                  <c:v>1.4611612892452264E-2</c:v>
                </c:pt>
                <c:pt idx="47">
                  <c:v>-9.2165551980110755E-2</c:v>
                </c:pt>
                <c:pt idx="48">
                  <c:v>-0.77520044381143893</c:v>
                </c:pt>
                <c:pt idx="49">
                  <c:v>1.3921585278758858E-2</c:v>
                </c:pt>
                <c:pt idx="50">
                  <c:v>8.5118045962042383E-3</c:v>
                </c:pt>
                <c:pt idx="51">
                  <c:v>0.29716619216214019</c:v>
                </c:pt>
                <c:pt idx="52">
                  <c:v>7.8774764477036061E-2</c:v>
                </c:pt>
                <c:pt idx="53">
                  <c:v>0.50529721196284594</c:v>
                </c:pt>
                <c:pt idx="54">
                  <c:v>-0.10954829865746649</c:v>
                </c:pt>
                <c:pt idx="55">
                  <c:v>0.21354758721221206</c:v>
                </c:pt>
                <c:pt idx="56">
                  <c:v>-2.4894200576438211E-2</c:v>
                </c:pt>
                <c:pt idx="57">
                  <c:v>0.28386593618006262</c:v>
                </c:pt>
                <c:pt idx="58">
                  <c:v>0.29084536800434219</c:v>
                </c:pt>
                <c:pt idx="59">
                  <c:v>0.13125310621834305</c:v>
                </c:pt>
                <c:pt idx="60">
                  <c:v>9.6044007576915322E-2</c:v>
                </c:pt>
                <c:pt idx="61">
                  <c:v>0.37193979140094918</c:v>
                </c:pt>
                <c:pt idx="62">
                  <c:v>-0.117743072910273</c:v>
                </c:pt>
                <c:pt idx="63">
                  <c:v>0.16453858322468842</c:v>
                </c:pt>
                <c:pt idx="64">
                  <c:v>0.19190218106157347</c:v>
                </c:pt>
                <c:pt idx="65">
                  <c:v>0.82252788831080059</c:v>
                </c:pt>
                <c:pt idx="66">
                  <c:v>0.77257772263523683</c:v>
                </c:pt>
                <c:pt idx="67">
                  <c:v>0.32509896952869671</c:v>
                </c:pt>
                <c:pt idx="68">
                  <c:v>0.87680110740577621</c:v>
                </c:pt>
                <c:pt idx="69">
                  <c:v>0.72913654130451466</c:v>
                </c:pt>
                <c:pt idx="70">
                  <c:v>0.95045489341655887</c:v>
                </c:pt>
                <c:pt idx="71">
                  <c:v>0.22810366869680893</c:v>
                </c:pt>
                <c:pt idx="72">
                  <c:v>0.43296413661132832</c:v>
                </c:pt>
                <c:pt idx="73">
                  <c:v>0.37622171051994413</c:v>
                </c:pt>
                <c:pt idx="74">
                  <c:v>0.34824885840734571</c:v>
                </c:pt>
                <c:pt idx="75">
                  <c:v>0.40891498839554169</c:v>
                </c:pt>
                <c:pt idx="76">
                  <c:v>0.41335025109309864</c:v>
                </c:pt>
                <c:pt idx="77">
                  <c:v>0.77493084374736332</c:v>
                </c:pt>
                <c:pt idx="78">
                  <c:v>0.81158391353821413</c:v>
                </c:pt>
                <c:pt idx="79">
                  <c:v>0.53928922296743431</c:v>
                </c:pt>
                <c:pt idx="80">
                  <c:v>0.41348915731969976</c:v>
                </c:pt>
                <c:pt idx="81">
                  <c:v>3.297585990847815E-2</c:v>
                </c:pt>
                <c:pt idx="82">
                  <c:v>-0.15283084853153286</c:v>
                </c:pt>
                <c:pt idx="83">
                  <c:v>-0.48638996138284801</c:v>
                </c:pt>
                <c:pt idx="84">
                  <c:v>-0.88908568868403126</c:v>
                </c:pt>
                <c:pt idx="85">
                  <c:v>-1.0692680008254216</c:v>
                </c:pt>
                <c:pt idx="86">
                  <c:v>-0.95843103767062798</c:v>
                </c:pt>
                <c:pt idx="87">
                  <c:v>-0.36518206274243187</c:v>
                </c:pt>
                <c:pt idx="88">
                  <c:v>-0.58333737486650228</c:v>
                </c:pt>
                <c:pt idx="89">
                  <c:v>0.60838164750631862</c:v>
                </c:pt>
                <c:pt idx="90">
                  <c:v>0.52015728637778269</c:v>
                </c:pt>
                <c:pt idx="91">
                  <c:v>1.2693416819834535</c:v>
                </c:pt>
                <c:pt idx="92">
                  <c:v>0.16608194817550007</c:v>
                </c:pt>
                <c:pt idx="93">
                  <c:v>0.30140078926472191</c:v>
                </c:pt>
                <c:pt idx="94">
                  <c:v>0.28069172849572177</c:v>
                </c:pt>
                <c:pt idx="95">
                  <c:v>0.52476446950725575</c:v>
                </c:pt>
                <c:pt idx="96">
                  <c:v>0.42377874259710924</c:v>
                </c:pt>
                <c:pt idx="97">
                  <c:v>1.0165460094988379</c:v>
                </c:pt>
                <c:pt idx="98">
                  <c:v>1.0416532261747375</c:v>
                </c:pt>
                <c:pt idx="99">
                  <c:v>1.5955408620878391</c:v>
                </c:pt>
                <c:pt idx="100">
                  <c:v>1.3478757049511281</c:v>
                </c:pt>
                <c:pt idx="101">
                  <c:v>1.2891529552964283</c:v>
                </c:pt>
                <c:pt idx="102">
                  <c:v>0.76698594134826836</c:v>
                </c:pt>
                <c:pt idx="103">
                  <c:v>0.52011797077250566</c:v>
                </c:pt>
                <c:pt idx="104">
                  <c:v>0.85440721755500026</c:v>
                </c:pt>
                <c:pt idx="105">
                  <c:v>0.9303844662385099</c:v>
                </c:pt>
                <c:pt idx="106">
                  <c:v>0.82781575721530687</c:v>
                </c:pt>
                <c:pt idx="107">
                  <c:v>0.57191030111039542</c:v>
                </c:pt>
                <c:pt idx="108">
                  <c:v>0.54135705142507828</c:v>
                </c:pt>
                <c:pt idx="109">
                  <c:v>0.94833628350307675</c:v>
                </c:pt>
                <c:pt idx="110">
                  <c:v>0.5081269309930484</c:v>
                </c:pt>
                <c:pt idx="111">
                  <c:v>1.062344656342878</c:v>
                </c:pt>
                <c:pt idx="112">
                  <c:v>0.92482631027428086</c:v>
                </c:pt>
                <c:pt idx="113">
                  <c:v>1.3048793258867482</c:v>
                </c:pt>
                <c:pt idx="114">
                  <c:v>0.75860534303296834</c:v>
                </c:pt>
                <c:pt idx="115">
                  <c:v>0.21037757169313068</c:v>
                </c:pt>
                <c:pt idx="116">
                  <c:v>0.20159102999723755</c:v>
                </c:pt>
                <c:pt idx="117">
                  <c:v>-0.44192595680475466</c:v>
                </c:pt>
                <c:pt idx="118">
                  <c:v>-0.36938261389912902</c:v>
                </c:pt>
                <c:pt idx="119">
                  <c:v>-0.59991886895262392</c:v>
                </c:pt>
                <c:pt idx="120">
                  <c:v>5.4015124900912162E-2</c:v>
                </c:pt>
                <c:pt idx="121">
                  <c:v>0.17210606879931556</c:v>
                </c:pt>
                <c:pt idx="122">
                  <c:v>0.16323772927028629</c:v>
                </c:pt>
                <c:pt idx="123">
                  <c:v>0.27613123921607491</c:v>
                </c:pt>
                <c:pt idx="124">
                  <c:v>0.33121846318913545</c:v>
                </c:pt>
                <c:pt idx="125">
                  <c:v>0.4039252191019258</c:v>
                </c:pt>
                <c:pt idx="126">
                  <c:v>0.42961910932677011</c:v>
                </c:pt>
                <c:pt idx="127">
                  <c:v>0.41804157811996939</c:v>
                </c:pt>
                <c:pt idx="128">
                  <c:v>0.27645739738435565</c:v>
                </c:pt>
                <c:pt idx="129">
                  <c:v>0.16685342600801878</c:v>
                </c:pt>
                <c:pt idx="130">
                  <c:v>0.21979234133521888</c:v>
                </c:pt>
                <c:pt idx="131">
                  <c:v>0.25435797752480199</c:v>
                </c:pt>
                <c:pt idx="132">
                  <c:v>0.3006298867119479</c:v>
                </c:pt>
                <c:pt idx="133">
                  <c:v>0.8188916608836907</c:v>
                </c:pt>
                <c:pt idx="134">
                  <c:v>0.67338959113001617</c:v>
                </c:pt>
                <c:pt idx="135">
                  <c:v>0.6740534538741606</c:v>
                </c:pt>
                <c:pt idx="136">
                  <c:v>0.30632931683485609</c:v>
                </c:pt>
                <c:pt idx="137">
                  <c:v>0.36943484559288153</c:v>
                </c:pt>
                <c:pt idx="138">
                  <c:v>-0.148679002005663</c:v>
                </c:pt>
                <c:pt idx="139">
                  <c:v>-0.52523517389246832</c:v>
                </c:pt>
                <c:pt idx="140">
                  <c:v>-0.12582931712865428</c:v>
                </c:pt>
                <c:pt idx="141">
                  <c:v>0.11069239657351411</c:v>
                </c:pt>
                <c:pt idx="142">
                  <c:v>0.24134811588015173</c:v>
                </c:pt>
                <c:pt idx="143">
                  <c:v>-3.2921722562927878E-2</c:v>
                </c:pt>
                <c:pt idx="144">
                  <c:v>0.12404105321069323</c:v>
                </c:pt>
                <c:pt idx="145">
                  <c:v>0.58559333008218273</c:v>
                </c:pt>
                <c:pt idx="146">
                  <c:v>0.45012122756450851</c:v>
                </c:pt>
                <c:pt idx="147">
                  <c:v>0.49175198508308582</c:v>
                </c:pt>
                <c:pt idx="148">
                  <c:v>0.13613228034663577</c:v>
                </c:pt>
                <c:pt idx="149">
                  <c:v>0.24529663756005216</c:v>
                </c:pt>
                <c:pt idx="150">
                  <c:v>0.17787974968208423</c:v>
                </c:pt>
                <c:pt idx="151">
                  <c:v>-0.23018189947442017</c:v>
                </c:pt>
                <c:pt idx="152">
                  <c:v>-0.31016437861324364</c:v>
                </c:pt>
                <c:pt idx="153">
                  <c:v>-0.53680206976060685</c:v>
                </c:pt>
                <c:pt idx="154">
                  <c:v>-0.39484529270432589</c:v>
                </c:pt>
                <c:pt idx="155">
                  <c:v>-0.35586762612193634</c:v>
                </c:pt>
                <c:pt idx="156">
                  <c:v>-0.19194402112964398</c:v>
                </c:pt>
                <c:pt idx="157">
                  <c:v>0.1446674575092754</c:v>
                </c:pt>
                <c:pt idx="158">
                  <c:v>0.14905859006939279</c:v>
                </c:pt>
                <c:pt idx="159">
                  <c:v>3.3341456183142652E-2</c:v>
                </c:pt>
                <c:pt idx="160">
                  <c:v>-0.11657516156356473</c:v>
                </c:pt>
                <c:pt idx="161">
                  <c:v>-1.6555602382515207E-3</c:v>
                </c:pt>
                <c:pt idx="162">
                  <c:v>-1.0257868013121424E-2</c:v>
                </c:pt>
                <c:pt idx="163">
                  <c:v>-0.2433562786962315</c:v>
                </c:pt>
                <c:pt idx="164">
                  <c:v>-0.42170580349927755</c:v>
                </c:pt>
                <c:pt idx="165">
                  <c:v>-0.43180417148944517</c:v>
                </c:pt>
                <c:pt idx="166">
                  <c:v>-0.45374722136165402</c:v>
                </c:pt>
                <c:pt idx="167">
                  <c:v>-0.51501057942387907</c:v>
                </c:pt>
                <c:pt idx="168">
                  <c:v>-0.31743000535916577</c:v>
                </c:pt>
                <c:pt idx="169">
                  <c:v>2.1975363328189133E-2</c:v>
                </c:pt>
                <c:pt idx="170">
                  <c:v>-5.5229506439381286E-2</c:v>
                </c:pt>
                <c:pt idx="171">
                  <c:v>-0.14398907712850317</c:v>
                </c:pt>
                <c:pt idx="172">
                  <c:v>-0.40287509598174315</c:v>
                </c:pt>
                <c:pt idx="173">
                  <c:v>-0.48679082111974714</c:v>
                </c:pt>
              </c:numCache>
            </c:numRef>
          </c:val>
        </c:ser>
        <c:ser>
          <c:idx val="11"/>
          <c:order val="11"/>
          <c:tx>
            <c:strRef>
              <c:f>'total_credit_%_flow_data'!$M$1</c:f>
              <c:strCache>
                <c:ptCount val="1"/>
                <c:pt idx="0">
                  <c:v>TSF: Net Financing of Corporate Bonds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'total_credit_%_flow_data'!$M$2:$M$175</c:f>
              <c:numCache>
                <c:formatCode>0.00</c:formatCode>
                <c:ptCount val="174"/>
                <c:pt idx="4">
                  <c:v>6.9322624374319984E-3</c:v>
                </c:pt>
                <c:pt idx="5">
                  <c:v>1.3910038909856343E-2</c:v>
                </c:pt>
                <c:pt idx="6">
                  <c:v>6.792816665690489E-2</c:v>
                </c:pt>
                <c:pt idx="7">
                  <c:v>6.6231194311308111E-2</c:v>
                </c:pt>
                <c:pt idx="8">
                  <c:v>7.4278529630408111E-2</c:v>
                </c:pt>
                <c:pt idx="9">
                  <c:v>5.9895401566745235E-2</c:v>
                </c:pt>
                <c:pt idx="10">
                  <c:v>0.10853356106430852</c:v>
                </c:pt>
                <c:pt idx="11">
                  <c:v>0.13157571286918943</c:v>
                </c:pt>
                <c:pt idx="12">
                  <c:v>0.11201125833384329</c:v>
                </c:pt>
                <c:pt idx="13">
                  <c:v>7.1097007662959136E-2</c:v>
                </c:pt>
                <c:pt idx="14">
                  <c:v>6.8288432868440843E-2</c:v>
                </c:pt>
                <c:pt idx="15">
                  <c:v>4.9142455058769824E-2</c:v>
                </c:pt>
                <c:pt idx="16">
                  <c:v>4.0424954252922168E-2</c:v>
                </c:pt>
                <c:pt idx="17">
                  <c:v>1.0025894526528016E-2</c:v>
                </c:pt>
                <c:pt idx="18">
                  <c:v>1.9025992561528763E-2</c:v>
                </c:pt>
                <c:pt idx="19">
                  <c:v>4.4670895096735955E-2</c:v>
                </c:pt>
                <c:pt idx="20">
                  <c:v>7.1599073163873678E-2</c:v>
                </c:pt>
                <c:pt idx="21">
                  <c:v>6.9362167896534377E-2</c:v>
                </c:pt>
                <c:pt idx="22">
                  <c:v>4.5544271118973405E-2</c:v>
                </c:pt>
                <c:pt idx="23">
                  <c:v>3.3507620829677412E-2</c:v>
                </c:pt>
                <c:pt idx="24">
                  <c:v>0.13498319980333104</c:v>
                </c:pt>
                <c:pt idx="25">
                  <c:v>0.12828887011802007</c:v>
                </c:pt>
                <c:pt idx="26">
                  <c:v>0.13251062144258224</c:v>
                </c:pt>
                <c:pt idx="27">
                  <c:v>2.9102087162230821E-2</c:v>
                </c:pt>
                <c:pt idx="28">
                  <c:v>3.6124240048504112E-2</c:v>
                </c:pt>
                <c:pt idx="29">
                  <c:v>2.533044046713229E-2</c:v>
                </c:pt>
                <c:pt idx="30">
                  <c:v>2.8288380379946507E-2</c:v>
                </c:pt>
                <c:pt idx="31">
                  <c:v>2.0787133142532652E-2</c:v>
                </c:pt>
                <c:pt idx="32">
                  <c:v>2.240688190032766E-2</c:v>
                </c:pt>
                <c:pt idx="33">
                  <c:v>7.4836660853268094E-2</c:v>
                </c:pt>
                <c:pt idx="34">
                  <c:v>0.10493121227445566</c:v>
                </c:pt>
                <c:pt idx="35">
                  <c:v>0.10845058389657092</c:v>
                </c:pt>
                <c:pt idx="36">
                  <c:v>8.4977207674134247E-2</c:v>
                </c:pt>
                <c:pt idx="37">
                  <c:v>6.2309016141531649E-2</c:v>
                </c:pt>
                <c:pt idx="38">
                  <c:v>4.5284651326831397E-2</c:v>
                </c:pt>
                <c:pt idx="39">
                  <c:v>8.7612956098812346E-3</c:v>
                </c:pt>
                <c:pt idx="40">
                  <c:v>2.0268019109895875E-2</c:v>
                </c:pt>
                <c:pt idx="41">
                  <c:v>8.5175478908809193E-2</c:v>
                </c:pt>
                <c:pt idx="42">
                  <c:v>0.12135255180403218</c:v>
                </c:pt>
                <c:pt idx="43">
                  <c:v>0.24064751699169176</c:v>
                </c:pt>
                <c:pt idx="44">
                  <c:v>0.21270846746076424</c:v>
                </c:pt>
                <c:pt idx="45">
                  <c:v>0.28211264560921423</c:v>
                </c:pt>
                <c:pt idx="46">
                  <c:v>0.28805751130834467</c:v>
                </c:pt>
                <c:pt idx="47">
                  <c:v>0.35750315005738026</c:v>
                </c:pt>
                <c:pt idx="48">
                  <c:v>0.42209439647236857</c:v>
                </c:pt>
                <c:pt idx="49">
                  <c:v>0.40536380664621396</c:v>
                </c:pt>
                <c:pt idx="50">
                  <c:v>0.37654602237494028</c:v>
                </c:pt>
                <c:pt idx="51">
                  <c:v>0.32063714977601743</c:v>
                </c:pt>
                <c:pt idx="52">
                  <c:v>0.30035304288288633</c:v>
                </c:pt>
                <c:pt idx="53">
                  <c:v>0.33133611074510283</c:v>
                </c:pt>
                <c:pt idx="54">
                  <c:v>0.29455469114542554</c:v>
                </c:pt>
                <c:pt idx="55">
                  <c:v>0.23165762994398978</c:v>
                </c:pt>
                <c:pt idx="56">
                  <c:v>0.17760340112742487</c:v>
                </c:pt>
                <c:pt idx="57">
                  <c:v>9.6470064248693158E-2</c:v>
                </c:pt>
                <c:pt idx="58">
                  <c:v>0.13957654595183258</c:v>
                </c:pt>
                <c:pt idx="59">
                  <c:v>0.1590181863799156</c:v>
                </c:pt>
                <c:pt idx="60">
                  <c:v>0.16834281770861537</c:v>
                </c:pt>
                <c:pt idx="61">
                  <c:v>7.0090926599231926E-2</c:v>
                </c:pt>
                <c:pt idx="62">
                  <c:v>-3.2396762664660905E-2</c:v>
                </c:pt>
                <c:pt idx="63">
                  <c:v>1.975825637066652E-2</c:v>
                </c:pt>
                <c:pt idx="64">
                  <c:v>1.8657156492097426E-2</c:v>
                </c:pt>
                <c:pt idx="65">
                  <c:v>6.1978053307587391E-2</c:v>
                </c:pt>
                <c:pt idx="66">
                  <c:v>0.10400709770436507</c:v>
                </c:pt>
                <c:pt idx="67">
                  <c:v>0.15744989308546686</c:v>
                </c:pt>
                <c:pt idx="68">
                  <c:v>0.22179575913924368</c:v>
                </c:pt>
                <c:pt idx="69">
                  <c:v>0.21905123325999462</c:v>
                </c:pt>
                <c:pt idx="70">
                  <c:v>0.24106406783653278</c:v>
                </c:pt>
                <c:pt idx="71">
                  <c:v>0.38695105555414755</c:v>
                </c:pt>
                <c:pt idx="72">
                  <c:v>0.34851871854571409</c:v>
                </c:pt>
                <c:pt idx="73">
                  <c:v>0.30458772146435692</c:v>
                </c:pt>
                <c:pt idx="74">
                  <c:v>0.16703467231427249</c:v>
                </c:pt>
                <c:pt idx="75">
                  <c:v>0.22240190193321355</c:v>
                </c:pt>
                <c:pt idx="76">
                  <c:v>0.28437651545791187</c:v>
                </c:pt>
                <c:pt idx="77">
                  <c:v>0.19875372027448357</c:v>
                </c:pt>
                <c:pt idx="78">
                  <c:v>8.7646876542650451E-2</c:v>
                </c:pt>
                <c:pt idx="79">
                  <c:v>0.14740572094443205</c:v>
                </c:pt>
                <c:pt idx="80">
                  <c:v>0.23325029387265112</c:v>
                </c:pt>
                <c:pt idx="81">
                  <c:v>0.38765514701569725</c:v>
                </c:pt>
                <c:pt idx="82">
                  <c:v>0.47613643217303575</c:v>
                </c:pt>
                <c:pt idx="83">
                  <c:v>0.52495724619956874</c:v>
                </c:pt>
                <c:pt idx="84">
                  <c:v>0.68521582216116783</c:v>
                </c:pt>
                <c:pt idx="85">
                  <c:v>0.57598224441306245</c:v>
                </c:pt>
                <c:pt idx="86">
                  <c:v>0.53913234855794956</c:v>
                </c:pt>
                <c:pt idx="87">
                  <c:v>0.51195491735264897</c:v>
                </c:pt>
                <c:pt idx="88">
                  <c:v>0.73346761397943139</c:v>
                </c:pt>
                <c:pt idx="89">
                  <c:v>0.80963253307634353</c:v>
                </c:pt>
                <c:pt idx="90">
                  <c:v>0.79529254406199079</c:v>
                </c:pt>
                <c:pt idx="91">
                  <c:v>0.57689582416915841</c:v>
                </c:pt>
                <c:pt idx="92">
                  <c:v>0.5073236156069002</c:v>
                </c:pt>
                <c:pt idx="93">
                  <c:v>0.58173161656353456</c:v>
                </c:pt>
                <c:pt idx="94">
                  <c:v>0.59824395785429463</c:v>
                </c:pt>
                <c:pt idx="95">
                  <c:v>0.83613118801340935</c:v>
                </c:pt>
                <c:pt idx="96">
                  <c:v>0.67330205688081923</c:v>
                </c:pt>
                <c:pt idx="97">
                  <c:v>0.65527579525229596</c:v>
                </c:pt>
                <c:pt idx="98">
                  <c:v>0.42133676946003218</c:v>
                </c:pt>
                <c:pt idx="99">
                  <c:v>0.47012412981139157</c:v>
                </c:pt>
                <c:pt idx="100">
                  <c:v>0.54376652715479912</c:v>
                </c:pt>
                <c:pt idx="101">
                  <c:v>0.64574388653399362</c:v>
                </c:pt>
                <c:pt idx="102">
                  <c:v>0.56690985939292804</c:v>
                </c:pt>
                <c:pt idx="103">
                  <c:v>0.34895422588497194</c:v>
                </c:pt>
                <c:pt idx="104">
                  <c:v>0.31901465178297539</c:v>
                </c:pt>
                <c:pt idx="105">
                  <c:v>0.47174863372026449</c:v>
                </c:pt>
                <c:pt idx="106">
                  <c:v>0.57388643623573266</c:v>
                </c:pt>
                <c:pt idx="107">
                  <c:v>0.48871784789412526</c:v>
                </c:pt>
                <c:pt idx="108">
                  <c:v>0.28583887815864661</c:v>
                </c:pt>
                <c:pt idx="109">
                  <c:v>0.33770590582702609</c:v>
                </c:pt>
                <c:pt idx="110">
                  <c:v>0.35470316830355347</c:v>
                </c:pt>
                <c:pt idx="111">
                  <c:v>0.6379371287629132</c:v>
                </c:pt>
                <c:pt idx="112">
                  <c:v>0.58866209818548587</c:v>
                </c:pt>
                <c:pt idx="113">
                  <c:v>0.56259241178219288</c:v>
                </c:pt>
                <c:pt idx="114">
                  <c:v>0.27061438611287431</c:v>
                </c:pt>
                <c:pt idx="115">
                  <c:v>0.22090302868840922</c:v>
                </c:pt>
                <c:pt idx="116">
                  <c:v>0.24045819516380013</c:v>
                </c:pt>
                <c:pt idx="117">
                  <c:v>0.23672307438740861</c:v>
                </c:pt>
                <c:pt idx="118">
                  <c:v>0.39005272908104927</c:v>
                </c:pt>
                <c:pt idx="119">
                  <c:v>0.53231175720220258</c:v>
                </c:pt>
                <c:pt idx="120">
                  <c:v>0.64497512153372261</c:v>
                </c:pt>
                <c:pt idx="121">
                  <c:v>0.49227218118272309</c:v>
                </c:pt>
                <c:pt idx="122">
                  <c:v>0.42227054874057807</c:v>
                </c:pt>
                <c:pt idx="123">
                  <c:v>0.47067349433801992</c:v>
                </c:pt>
                <c:pt idx="124">
                  <c:v>0.51794895736035607</c:v>
                </c:pt>
                <c:pt idx="125">
                  <c:v>0.49922668816230309</c:v>
                </c:pt>
                <c:pt idx="126">
                  <c:v>0.49087448645658194</c:v>
                </c:pt>
                <c:pt idx="127">
                  <c:v>0.66574926666695056</c:v>
                </c:pt>
                <c:pt idx="128">
                  <c:v>0.78406402009220455</c:v>
                </c:pt>
                <c:pt idx="129">
                  <c:v>0.80249307082354193</c:v>
                </c:pt>
                <c:pt idx="130">
                  <c:v>0.84681764166485984</c:v>
                </c:pt>
                <c:pt idx="131">
                  <c:v>0.75333163633845268</c:v>
                </c:pt>
                <c:pt idx="132">
                  <c:v>0.72516142760943325</c:v>
                </c:pt>
                <c:pt idx="133">
                  <c:v>0.63846054262545393</c:v>
                </c:pt>
                <c:pt idx="134">
                  <c:v>0.59368942206414466</c:v>
                </c:pt>
                <c:pt idx="135">
                  <c:v>0.76118067220670182</c:v>
                </c:pt>
                <c:pt idx="136">
                  <c:v>0.72160665061567431</c:v>
                </c:pt>
                <c:pt idx="137">
                  <c:v>0.78952850016864284</c:v>
                </c:pt>
                <c:pt idx="138">
                  <c:v>0.44395625416476697</c:v>
                </c:pt>
                <c:pt idx="139">
                  <c:v>0.28755690664792083</c:v>
                </c:pt>
                <c:pt idx="140">
                  <c:v>0.1909231426376676</c:v>
                </c:pt>
                <c:pt idx="141">
                  <c:v>0.29234074394698101</c:v>
                </c:pt>
                <c:pt idx="142">
                  <c:v>0.34499313612577009</c:v>
                </c:pt>
                <c:pt idx="143">
                  <c:v>0.35626006916311243</c:v>
                </c:pt>
                <c:pt idx="144">
                  <c:v>0.24817108852555475</c:v>
                </c:pt>
                <c:pt idx="145">
                  <c:v>0.18391110035271391</c:v>
                </c:pt>
                <c:pt idx="146">
                  <c:v>0.14714103268054493</c:v>
                </c:pt>
                <c:pt idx="147">
                  <c:v>0.33134037331637833</c:v>
                </c:pt>
                <c:pt idx="148">
                  <c:v>0.60005404692271425</c:v>
                </c:pt>
                <c:pt idx="149">
                  <c:v>0.7428388188520787</c:v>
                </c:pt>
                <c:pt idx="150">
                  <c:v>0.75521847297740052</c:v>
                </c:pt>
                <c:pt idx="151">
                  <c:v>0.56246190565022414</c:v>
                </c:pt>
                <c:pt idx="152">
                  <c:v>0.48566518944342107</c:v>
                </c:pt>
                <c:pt idx="153">
                  <c:v>0.45835039863736304</c:v>
                </c:pt>
                <c:pt idx="154">
                  <c:v>0.54880056684972334</c:v>
                </c:pt>
                <c:pt idx="155">
                  <c:v>0.5339203524017021</c:v>
                </c:pt>
                <c:pt idx="156">
                  <c:v>0.39953481072909758</c:v>
                </c:pt>
                <c:pt idx="157">
                  <c:v>0.3378640682519985</c:v>
                </c:pt>
                <c:pt idx="158">
                  <c:v>0.24798435166967775</c:v>
                </c:pt>
                <c:pt idx="159">
                  <c:v>0.28604491323933584</c:v>
                </c:pt>
                <c:pt idx="160">
                  <c:v>0.26478961645307164</c:v>
                </c:pt>
                <c:pt idx="161">
                  <c:v>0.33579742963431286</c:v>
                </c:pt>
                <c:pt idx="162">
                  <c:v>0.38768941588248829</c:v>
                </c:pt>
                <c:pt idx="163">
                  <c:v>0.4670512449760994</c:v>
                </c:pt>
                <c:pt idx="164">
                  <c:v>0.54834996613745046</c:v>
                </c:pt>
                <c:pt idx="165">
                  <c:v>0.63947455528824715</c:v>
                </c:pt>
                <c:pt idx="166">
                  <c:v>0.6538580608849166</c:v>
                </c:pt>
                <c:pt idx="167">
                  <c:v>0.67870533283834056</c:v>
                </c:pt>
                <c:pt idx="168">
                  <c:v>0.67233754028565773</c:v>
                </c:pt>
                <c:pt idx="169">
                  <c:v>0.77123789786427199</c:v>
                </c:pt>
                <c:pt idx="170">
                  <c:v>0.62691985838019726</c:v>
                </c:pt>
                <c:pt idx="171">
                  <c:v>0.8547695028247938</c:v>
                </c:pt>
                <c:pt idx="172">
                  <c:v>0.67716219239270048</c:v>
                </c:pt>
                <c:pt idx="173">
                  <c:v>0.56416774682866455</c:v>
                </c:pt>
              </c:numCache>
            </c:numRef>
          </c:val>
        </c:ser>
        <c:ser>
          <c:idx val="12"/>
          <c:order val="12"/>
          <c:tx>
            <c:strRef>
              <c:f>'total_credit_%_flow_data'!$N$1</c:f>
              <c:strCache>
                <c:ptCount val="1"/>
                <c:pt idx="0">
                  <c:v>TSF: Equity on Domestic Stk Mkt by Non-MFIs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'total_credit_%_flow_data'!$N$2:$N$175</c:f>
              <c:numCache>
                <c:formatCode>0.00</c:formatCode>
                <c:ptCount val="174"/>
                <c:pt idx="4">
                  <c:v>9.9824579099020788E-2</c:v>
                </c:pt>
                <c:pt idx="5">
                  <c:v>0.11614882489730048</c:v>
                </c:pt>
                <c:pt idx="6">
                  <c:v>3.3964083328452445E-2</c:v>
                </c:pt>
                <c:pt idx="7">
                  <c:v>9.394016335991659E-2</c:v>
                </c:pt>
                <c:pt idx="8">
                  <c:v>9.1677104138431609E-2</c:v>
                </c:pt>
                <c:pt idx="9">
                  <c:v>0.16059865914599819</c:v>
                </c:pt>
                <c:pt idx="10">
                  <c:v>0.15310984507286379</c:v>
                </c:pt>
                <c:pt idx="11">
                  <c:v>0.14312870229184993</c:v>
                </c:pt>
                <c:pt idx="12">
                  <c:v>6.0119036958842444E-2</c:v>
                </c:pt>
                <c:pt idx="13">
                  <c:v>5.9968780376582917E-2</c:v>
                </c:pt>
                <c:pt idx="14">
                  <c:v>5.106252187459992E-2</c:v>
                </c:pt>
                <c:pt idx="15">
                  <c:v>4.5502273202564655E-2</c:v>
                </c:pt>
                <c:pt idx="16">
                  <c:v>5.5287069787084739E-2</c:v>
                </c:pt>
                <c:pt idx="17">
                  <c:v>4.7770438626398196E-2</c:v>
                </c:pt>
                <c:pt idx="18">
                  <c:v>5.4771796768037354E-2</c:v>
                </c:pt>
                <c:pt idx="19">
                  <c:v>7.9163611563835862E-2</c:v>
                </c:pt>
                <c:pt idx="20">
                  <c:v>0.11378147285731864</c:v>
                </c:pt>
                <c:pt idx="21">
                  <c:v>0.10868560166464834</c:v>
                </c:pt>
                <c:pt idx="22">
                  <c:v>7.7533699643014237E-2</c:v>
                </c:pt>
                <c:pt idx="23">
                  <c:v>9.5736059513364044E-2</c:v>
                </c:pt>
                <c:pt idx="24">
                  <c:v>9.902242456615018E-2</c:v>
                </c:pt>
                <c:pt idx="25">
                  <c:v>0.1158738181711149</c:v>
                </c:pt>
                <c:pt idx="26">
                  <c:v>6.8557618815853372E-2</c:v>
                </c:pt>
                <c:pt idx="27">
                  <c:v>6.6589521472901037E-2</c:v>
                </c:pt>
                <c:pt idx="28">
                  <c:v>6.5902329818216962E-2</c:v>
                </c:pt>
                <c:pt idx="29">
                  <c:v>7.6478445256534036E-2</c:v>
                </c:pt>
                <c:pt idx="30">
                  <c:v>0.10308477596082204</c:v>
                </c:pt>
                <c:pt idx="31">
                  <c:v>0.16015541216633108</c:v>
                </c:pt>
                <c:pt idx="32">
                  <c:v>0.16618437409409681</c:v>
                </c:pt>
                <c:pt idx="33">
                  <c:v>0.12922106656651255</c:v>
                </c:pt>
                <c:pt idx="34">
                  <c:v>4.622520364513466E-2</c:v>
                </c:pt>
                <c:pt idx="35">
                  <c:v>2.1049480418743723E-2</c:v>
                </c:pt>
                <c:pt idx="36">
                  <c:v>1.9783053638422792E-2</c:v>
                </c:pt>
                <c:pt idx="37">
                  <c:v>1.9723717339765422E-2</c:v>
                </c:pt>
                <c:pt idx="38">
                  <c:v>3.0189767551220936E-2</c:v>
                </c:pt>
                <c:pt idx="39">
                  <c:v>2.2341303805197148E-2</c:v>
                </c:pt>
                <c:pt idx="40">
                  <c:v>1.9405550211602431E-2</c:v>
                </c:pt>
                <c:pt idx="41">
                  <c:v>0.1247519640583569</c:v>
                </c:pt>
                <c:pt idx="42">
                  <c:v>0.12392539742531908</c:v>
                </c:pt>
                <c:pt idx="43">
                  <c:v>0.11862306932982686</c:v>
                </c:pt>
                <c:pt idx="44">
                  <c:v>2.1060244303045964E-3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5.0522230795972969E-2</c:v>
                </c:pt>
                <c:pt idx="52">
                  <c:v>4.9282734426520106E-2</c:v>
                </c:pt>
                <c:pt idx="53">
                  <c:v>5.1301167321418706E-2</c:v>
                </c:pt>
                <c:pt idx="54">
                  <c:v>4.2133961022102484E-2</c:v>
                </c:pt>
                <c:pt idx="55">
                  <c:v>8.4513532748295941E-2</c:v>
                </c:pt>
                <c:pt idx="56">
                  <c:v>0.21364425867838768</c:v>
                </c:pt>
                <c:pt idx="57">
                  <c:v>0.19330974560178746</c:v>
                </c:pt>
                <c:pt idx="58">
                  <c:v>0.16551878355020982</c:v>
                </c:pt>
                <c:pt idx="59">
                  <c:v>0.10060334240362011</c:v>
                </c:pt>
                <c:pt idx="60">
                  <c:v>0.27466459731405668</c:v>
                </c:pt>
                <c:pt idx="61">
                  <c:v>0.313119767571443</c:v>
                </c:pt>
                <c:pt idx="62">
                  <c:v>0.26857961305864037</c:v>
                </c:pt>
                <c:pt idx="63">
                  <c:v>0.11957151700179225</c:v>
                </c:pt>
                <c:pt idx="64">
                  <c:v>0.11260926597015945</c:v>
                </c:pt>
                <c:pt idx="65">
                  <c:v>0.13516490348995122</c:v>
                </c:pt>
                <c:pt idx="66">
                  <c:v>9.8156698458494535E-2</c:v>
                </c:pt>
                <c:pt idx="67">
                  <c:v>9.7529690858609019E-2</c:v>
                </c:pt>
                <c:pt idx="68">
                  <c:v>0.13370666331089159</c:v>
                </c:pt>
                <c:pt idx="69">
                  <c:v>0.29568813781412873</c:v>
                </c:pt>
                <c:pt idx="70">
                  <c:v>0.55082832803360426</c:v>
                </c:pt>
                <c:pt idx="71">
                  <c:v>0.75356728792989724</c:v>
                </c:pt>
                <c:pt idx="72">
                  <c:v>0.79134933012003517</c:v>
                </c:pt>
                <c:pt idx="73">
                  <c:v>0.67335949712251997</c:v>
                </c:pt>
                <c:pt idx="74">
                  <c:v>0.53598562083866719</c:v>
                </c:pt>
                <c:pt idx="75">
                  <c:v>0.41843096219464015</c:v>
                </c:pt>
                <c:pt idx="76">
                  <c:v>0.32798443836735008</c:v>
                </c:pt>
                <c:pt idx="77">
                  <c:v>0.27361240494479433</c:v>
                </c:pt>
                <c:pt idx="78">
                  <c:v>0.22683534914172518</c:v>
                </c:pt>
                <c:pt idx="79">
                  <c:v>0.18952164121426976</c:v>
                </c:pt>
                <c:pt idx="80">
                  <c:v>0.16736465891511654</c:v>
                </c:pt>
                <c:pt idx="81">
                  <c:v>0.13291033611966763</c:v>
                </c:pt>
                <c:pt idx="82">
                  <c:v>8.6231389334051889E-2</c:v>
                </c:pt>
                <c:pt idx="83">
                  <c:v>3.095208845163578E-2</c:v>
                </c:pt>
                <c:pt idx="84">
                  <c:v>9.467116129505887E-2</c:v>
                </c:pt>
                <c:pt idx="85">
                  <c:v>9.5956857796734574E-2</c:v>
                </c:pt>
                <c:pt idx="86">
                  <c:v>8.9815685111068036E-2</c:v>
                </c:pt>
                <c:pt idx="87">
                  <c:v>4.2235113965738133E-2</c:v>
                </c:pt>
                <c:pt idx="88">
                  <c:v>6.8734326340859186E-2</c:v>
                </c:pt>
                <c:pt idx="89">
                  <c:v>0.10889149777830485</c:v>
                </c:pt>
                <c:pt idx="90">
                  <c:v>0.12240269337919499</c:v>
                </c:pt>
                <c:pt idx="91">
                  <c:v>0.25972059318389357</c:v>
                </c:pt>
                <c:pt idx="92">
                  <c:v>0.2500513306692001</c:v>
                </c:pt>
                <c:pt idx="93">
                  <c:v>0.26508018816158302</c:v>
                </c:pt>
                <c:pt idx="94">
                  <c:v>0.16459100652663458</c:v>
                </c:pt>
                <c:pt idx="95">
                  <c:v>0.14918442774531596</c:v>
                </c:pt>
                <c:pt idx="96">
                  <c:v>0.23999809794503546</c:v>
                </c:pt>
                <c:pt idx="97">
                  <c:v>0.277559008592484</c:v>
                </c:pt>
                <c:pt idx="98">
                  <c:v>0.3080741970245397</c:v>
                </c:pt>
                <c:pt idx="99">
                  <c:v>0.21960207857408048</c:v>
                </c:pt>
                <c:pt idx="100">
                  <c:v>0.1973784241825941</c:v>
                </c:pt>
                <c:pt idx="101">
                  <c:v>0.17511133286691458</c:v>
                </c:pt>
                <c:pt idx="102">
                  <c:v>0.19112487364913627</c:v>
                </c:pt>
                <c:pt idx="103">
                  <c:v>0.15888003892771069</c:v>
                </c:pt>
                <c:pt idx="104">
                  <c:v>0.18227142461394269</c:v>
                </c:pt>
                <c:pt idx="105">
                  <c:v>0.19107224608656642</c:v>
                </c:pt>
                <c:pt idx="106">
                  <c:v>0.22292094095715961</c:v>
                </c:pt>
                <c:pt idx="107">
                  <c:v>0.26440074222189136</c:v>
                </c:pt>
                <c:pt idx="108">
                  <c:v>0.31777864981695059</c:v>
                </c:pt>
                <c:pt idx="109">
                  <c:v>0.34961639368845238</c:v>
                </c:pt>
                <c:pt idx="110">
                  <c:v>0.279276960947824</c:v>
                </c:pt>
                <c:pt idx="111">
                  <c:v>0.21743733244642721</c:v>
                </c:pt>
                <c:pt idx="112">
                  <c:v>0.17373707758946633</c:v>
                </c:pt>
                <c:pt idx="113">
                  <c:v>0.18320732717979193</c:v>
                </c:pt>
                <c:pt idx="114">
                  <c:v>0.15005822500510721</c:v>
                </c:pt>
                <c:pt idx="115">
                  <c:v>0.12143746008302664</c:v>
                </c:pt>
                <c:pt idx="116">
                  <c:v>0.11945175427856879</c:v>
                </c:pt>
                <c:pt idx="117">
                  <c:v>0.10781192192209155</c:v>
                </c:pt>
                <c:pt idx="118">
                  <c:v>0.10590244198144287</c:v>
                </c:pt>
                <c:pt idx="119">
                  <c:v>9.3996504812853515E-2</c:v>
                </c:pt>
                <c:pt idx="120">
                  <c:v>0.10630373896024263</c:v>
                </c:pt>
                <c:pt idx="121">
                  <c:v>8.5320668149447901E-2</c:v>
                </c:pt>
                <c:pt idx="122">
                  <c:v>7.9628160619651875E-2</c:v>
                </c:pt>
                <c:pt idx="123">
                  <c:v>0.10395214381283874</c:v>
                </c:pt>
                <c:pt idx="124">
                  <c:v>0.11563600212753122</c:v>
                </c:pt>
                <c:pt idx="125">
                  <c:v>0.10893005729136779</c:v>
                </c:pt>
                <c:pt idx="126">
                  <c:v>7.0663510545435515E-2</c:v>
                </c:pt>
                <c:pt idx="127">
                  <c:v>8.4168227943301893E-2</c:v>
                </c:pt>
                <c:pt idx="128">
                  <c:v>8.5782122487649728E-2</c:v>
                </c:pt>
                <c:pt idx="129">
                  <c:v>7.455183304192449E-2</c:v>
                </c:pt>
                <c:pt idx="130">
                  <c:v>4.896885327175983E-2</c:v>
                </c:pt>
                <c:pt idx="131">
                  <c:v>3.7498649662915384E-2</c:v>
                </c:pt>
                <c:pt idx="132">
                  <c:v>3.4550906671268158E-2</c:v>
                </c:pt>
                <c:pt idx="133">
                  <c:v>5.0150042025123048E-2</c:v>
                </c:pt>
                <c:pt idx="134">
                  <c:v>5.5443153093931517E-2</c:v>
                </c:pt>
                <c:pt idx="135">
                  <c:v>6.2037160523492209E-2</c:v>
                </c:pt>
                <c:pt idx="136">
                  <c:v>6.3416127383914098E-2</c:v>
                </c:pt>
                <c:pt idx="137">
                  <c:v>6.9135401780427208E-2</c:v>
                </c:pt>
                <c:pt idx="138">
                  <c:v>6.1009926172565059E-2</c:v>
                </c:pt>
                <c:pt idx="139">
                  <c:v>4.6007206371645876E-2</c:v>
                </c:pt>
                <c:pt idx="140">
                  <c:v>3.6571576350413117E-2</c:v>
                </c:pt>
                <c:pt idx="141">
                  <c:v>3.4952856831033198E-2</c:v>
                </c:pt>
                <c:pt idx="142">
                  <c:v>3.0066707957371937E-2</c:v>
                </c:pt>
                <c:pt idx="143">
                  <c:v>3.0563839850797303E-2</c:v>
                </c:pt>
                <c:pt idx="144">
                  <c:v>5.2855369876005573E-2</c:v>
                </c:pt>
                <c:pt idx="145">
                  <c:v>8.5568878556015068E-2</c:v>
                </c:pt>
                <c:pt idx="146">
                  <c:v>8.6526160544400377E-2</c:v>
                </c:pt>
                <c:pt idx="147">
                  <c:v>8.3612498201166147E-2</c:v>
                </c:pt>
                <c:pt idx="148">
                  <c:v>9.2491772506879344E-2</c:v>
                </c:pt>
                <c:pt idx="149">
                  <c:v>9.1233003956789904E-2</c:v>
                </c:pt>
                <c:pt idx="150">
                  <c:v>7.4637684706805568E-2</c:v>
                </c:pt>
                <c:pt idx="151">
                  <c:v>5.3137701465756075E-2</c:v>
                </c:pt>
                <c:pt idx="152">
                  <c:v>5.6898444366957582E-2</c:v>
                </c:pt>
                <c:pt idx="153">
                  <c:v>9.3212864602603418E-2</c:v>
                </c:pt>
                <c:pt idx="154">
                  <c:v>8.8603059747906512E-2</c:v>
                </c:pt>
                <c:pt idx="155">
                  <c:v>0.10067985858205816</c:v>
                </c:pt>
                <c:pt idx="156">
                  <c:v>0.1019534138382809</c:v>
                </c:pt>
                <c:pt idx="157">
                  <c:v>0.12035322387052313</c:v>
                </c:pt>
                <c:pt idx="158">
                  <c:v>0.13168113129567308</c:v>
                </c:pt>
                <c:pt idx="159">
                  <c:v>0.12825872465370675</c:v>
                </c:pt>
                <c:pt idx="160">
                  <c:v>0.13161623498238548</c:v>
                </c:pt>
                <c:pt idx="161">
                  <c:v>0.13340079521539575</c:v>
                </c:pt>
                <c:pt idx="162">
                  <c:v>0.16186480762104355</c:v>
                </c:pt>
                <c:pt idx="163">
                  <c:v>0.16176855392308853</c:v>
                </c:pt>
                <c:pt idx="164">
                  <c:v>0.15270202584597442</c:v>
                </c:pt>
                <c:pt idx="165">
                  <c:v>0.10087226876483076</c:v>
                </c:pt>
                <c:pt idx="166">
                  <c:v>6.567388527616401E-2</c:v>
                </c:pt>
                <c:pt idx="167">
                  <c:v>7.1071596913182281E-2</c:v>
                </c:pt>
                <c:pt idx="168">
                  <c:v>0.15007907905396667</c:v>
                </c:pt>
                <c:pt idx="169">
                  <c:v>0.23958450194248984</c:v>
                </c:pt>
                <c:pt idx="170">
                  <c:v>0.25257158577912597</c:v>
                </c:pt>
                <c:pt idx="171">
                  <c:v>0.18550798496727128</c:v>
                </c:pt>
                <c:pt idx="172">
                  <c:v>0.14832469695852768</c:v>
                </c:pt>
                <c:pt idx="173">
                  <c:v>0.16409810283582227</c:v>
                </c:pt>
              </c:numCache>
            </c:numRef>
          </c:val>
        </c:ser>
        <c:ser>
          <c:idx val="13"/>
          <c:order val="13"/>
          <c:tx>
            <c:strRef>
              <c:f>'total_credit_%_flow_data'!$O$1</c:f>
              <c:strCache>
                <c:ptCount val="1"/>
                <c:pt idx="0">
                  <c:v>TSF Statistical Discrepency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'total_credit_%_flow_data'!$O$2:$O$175</c:f>
              <c:numCache>
                <c:formatCode>0.00</c:formatCode>
                <c:ptCount val="174"/>
                <c:pt idx="4">
                  <c:v>6.5163266911860945E-2</c:v>
                </c:pt>
                <c:pt idx="5">
                  <c:v>6.8854692603789028E-2</c:v>
                </c:pt>
                <c:pt idx="6">
                  <c:v>7.555275679186374E-2</c:v>
                </c:pt>
                <c:pt idx="7">
                  <c:v>7.2989479445115316E-2</c:v>
                </c:pt>
                <c:pt idx="8">
                  <c:v>7.8293585286106138E-2</c:v>
                </c:pt>
                <c:pt idx="9">
                  <c:v>7.6350182216949739E-2</c:v>
                </c:pt>
                <c:pt idx="10">
                  <c:v>7.2355707376205419E-2</c:v>
                </c:pt>
                <c:pt idx="11">
                  <c:v>7.1243434773073072E-2</c:v>
                </c:pt>
                <c:pt idx="12">
                  <c:v>7.8471164030488941E-2</c:v>
                </c:pt>
                <c:pt idx="13">
                  <c:v>7.9752295552362878E-2</c:v>
                </c:pt>
                <c:pt idx="14">
                  <c:v>7.8131810579207206E-2</c:v>
                </c:pt>
                <c:pt idx="15">
                  <c:v>6.6736667363761673E-2</c:v>
                </c:pt>
                <c:pt idx="16">
                  <c:v>6.95547006998809E-2</c:v>
                </c:pt>
                <c:pt idx="17">
                  <c:v>6.8411986181014822E-2</c:v>
                </c:pt>
                <c:pt idx="18">
                  <c:v>7.3221244100429475E-2</c:v>
                </c:pt>
                <c:pt idx="19">
                  <c:v>7.0681796039139808E-2</c:v>
                </c:pt>
                <c:pt idx="20">
                  <c:v>7.3264167888615492E-2</c:v>
                </c:pt>
                <c:pt idx="21">
                  <c:v>7.1546803105874468E-2</c:v>
                </c:pt>
                <c:pt idx="22">
                  <c:v>6.7774212974663101E-2</c:v>
                </c:pt>
                <c:pt idx="23">
                  <c:v>6.4887773670169055E-2</c:v>
                </c:pt>
                <c:pt idx="24">
                  <c:v>7.192155047436162E-2</c:v>
                </c:pt>
                <c:pt idx="25">
                  <c:v>7.2938430188067685E-2</c:v>
                </c:pt>
                <c:pt idx="26">
                  <c:v>7.0604114899908671E-2</c:v>
                </c:pt>
                <c:pt idx="27">
                  <c:v>6.1163708612145949E-2</c:v>
                </c:pt>
                <c:pt idx="28">
                  <c:v>6.4437833600034383E-2</c:v>
                </c:pt>
                <c:pt idx="29">
                  <c:v>6.673596815379107E-2</c:v>
                </c:pt>
                <c:pt idx="30">
                  <c:v>6.8083898541566407E-2</c:v>
                </c:pt>
                <c:pt idx="31">
                  <c:v>6.80306175573797E-2</c:v>
                </c:pt>
                <c:pt idx="32">
                  <c:v>7.048831597811403E-2</c:v>
                </c:pt>
                <c:pt idx="33">
                  <c:v>7.2512540950993146E-2</c:v>
                </c:pt>
                <c:pt idx="34">
                  <c:v>6.9800057504153731E-2</c:v>
                </c:pt>
                <c:pt idx="35">
                  <c:v>7.3215584065195849E-2</c:v>
                </c:pt>
                <c:pt idx="36">
                  <c:v>8.2279518541621882E-2</c:v>
                </c:pt>
                <c:pt idx="37">
                  <c:v>8.5170597603532364E-2</c:v>
                </c:pt>
                <c:pt idx="38">
                  <c:v>7.6362353217794082E-2</c:v>
                </c:pt>
                <c:pt idx="39">
                  <c:v>6.4833587513121183E-2</c:v>
                </c:pt>
                <c:pt idx="40">
                  <c:v>6.5547636270301746E-2</c:v>
                </c:pt>
                <c:pt idx="41">
                  <c:v>6.8398490638892501E-2</c:v>
                </c:pt>
                <c:pt idx="42">
                  <c:v>6.9895639378294558E-2</c:v>
                </c:pt>
                <c:pt idx="43">
                  <c:v>6.8877911223770683E-2</c:v>
                </c:pt>
                <c:pt idx="44">
                  <c:v>7.4553264832782837E-2</c:v>
                </c:pt>
                <c:pt idx="45">
                  <c:v>7.671116515079697E-2</c:v>
                </c:pt>
                <c:pt idx="46">
                  <c:v>7.6815336348892108E-2</c:v>
                </c:pt>
                <c:pt idx="47">
                  <c:v>8.0593195677675616E-2</c:v>
                </c:pt>
                <c:pt idx="48">
                  <c:v>9.0215533482005311E-2</c:v>
                </c:pt>
                <c:pt idx="49">
                  <c:v>9.4584888217449897E-2</c:v>
                </c:pt>
                <c:pt idx="50">
                  <c:v>8.3091425820088952E-2</c:v>
                </c:pt>
                <c:pt idx="51">
                  <c:v>7.0810685682544838E-2</c:v>
                </c:pt>
                <c:pt idx="52">
                  <c:v>7.1013703937426662E-2</c:v>
                </c:pt>
                <c:pt idx="53">
                  <c:v>7.4830274138009384E-2</c:v>
                </c:pt>
                <c:pt idx="54">
                  <c:v>7.6990237867660294E-2</c:v>
                </c:pt>
                <c:pt idx="55">
                  <c:v>7.3572048597847231E-2</c:v>
                </c:pt>
                <c:pt idx="56">
                  <c:v>7.9512819751608871E-2</c:v>
                </c:pt>
                <c:pt idx="57">
                  <c:v>8.1685380072648014E-2</c:v>
                </c:pt>
                <c:pt idx="58">
                  <c:v>8.1845932704739333E-2</c:v>
                </c:pt>
                <c:pt idx="59">
                  <c:v>8.2574069571429931E-2</c:v>
                </c:pt>
                <c:pt idx="60">
                  <c:v>8.8247077072516084E-2</c:v>
                </c:pt>
                <c:pt idx="61">
                  <c:v>9.4746026408006875E-2</c:v>
                </c:pt>
                <c:pt idx="62">
                  <c:v>8.8133128539346364E-2</c:v>
                </c:pt>
                <c:pt idx="63">
                  <c:v>7.5626429556689273E-2</c:v>
                </c:pt>
                <c:pt idx="64">
                  <c:v>7.329597193323989E-2</c:v>
                </c:pt>
                <c:pt idx="65">
                  <c:v>7.5824214152899277E-2</c:v>
                </c:pt>
                <c:pt idx="66">
                  <c:v>8.2555633802839895E-2</c:v>
                </c:pt>
                <c:pt idx="67">
                  <c:v>8.0318568942384039E-2</c:v>
                </c:pt>
                <c:pt idx="68">
                  <c:v>8.399924495060751E-2</c:v>
                </c:pt>
                <c:pt idx="69">
                  <c:v>8.3152592795578725E-2</c:v>
                </c:pt>
                <c:pt idx="70">
                  <c:v>8.219487300278748E-2</c:v>
                </c:pt>
                <c:pt idx="71">
                  <c:v>8.5465198865729619E-2</c:v>
                </c:pt>
                <c:pt idx="72">
                  <c:v>9.8084368749751544E-2</c:v>
                </c:pt>
                <c:pt idx="73">
                  <c:v>0.10544523188982527</c:v>
                </c:pt>
                <c:pt idx="74">
                  <c:v>9.3301200664509476E-2</c:v>
                </c:pt>
                <c:pt idx="75">
                  <c:v>8.42843393634434E-2</c:v>
                </c:pt>
                <c:pt idx="76">
                  <c:v>8.1665746539493211E-2</c:v>
                </c:pt>
                <c:pt idx="77">
                  <c:v>9.3377732097460669E-2</c:v>
                </c:pt>
                <c:pt idx="78">
                  <c:v>9.1309731084731602E-2</c:v>
                </c:pt>
                <c:pt idx="79">
                  <c:v>8.9624732769350041E-2</c:v>
                </c:pt>
                <c:pt idx="80">
                  <c:v>8.860481942565028E-2</c:v>
                </c:pt>
                <c:pt idx="81">
                  <c:v>8.9613787232200204E-2</c:v>
                </c:pt>
                <c:pt idx="82">
                  <c:v>8.9710465560786018E-2</c:v>
                </c:pt>
                <c:pt idx="83">
                  <c:v>9.2119310867963627E-2</c:v>
                </c:pt>
                <c:pt idx="84">
                  <c:v>0.11646247719417735</c:v>
                </c:pt>
                <c:pt idx="85">
                  <c:v>0.13380918612358661</c:v>
                </c:pt>
                <c:pt idx="86">
                  <c:v>0.12983965089000471</c:v>
                </c:pt>
                <c:pt idx="87">
                  <c:v>0.12087176262017703</c:v>
                </c:pt>
                <c:pt idx="88">
                  <c:v>0.11825017327720094</c:v>
                </c:pt>
                <c:pt idx="89">
                  <c:v>0.12564403589804382</c:v>
                </c:pt>
                <c:pt idx="90">
                  <c:v>0.12478575466622313</c:v>
                </c:pt>
                <c:pt idx="91">
                  <c:v>0.12430706022452717</c:v>
                </c:pt>
                <c:pt idx="92">
                  <c:v>0.12667616916739885</c:v>
                </c:pt>
                <c:pt idx="93">
                  <c:v>0.12521577396883182</c:v>
                </c:pt>
                <c:pt idx="94">
                  <c:v>0.11787475676997251</c:v>
                </c:pt>
                <c:pt idx="95">
                  <c:v>0.11504078758513953</c:v>
                </c:pt>
                <c:pt idx="96">
                  <c:v>0.13204564610672428</c:v>
                </c:pt>
                <c:pt idx="97">
                  <c:v>0.13914909019316976</c:v>
                </c:pt>
                <c:pt idx="98">
                  <c:v>0.12576676043237106</c:v>
                </c:pt>
                <c:pt idx="99">
                  <c:v>0.10277377277266965</c:v>
                </c:pt>
                <c:pt idx="100">
                  <c:v>9.9622644019933648E-2</c:v>
                </c:pt>
                <c:pt idx="101">
                  <c:v>0.11006998065920383</c:v>
                </c:pt>
                <c:pt idx="102">
                  <c:v>0.11338197187858576</c:v>
                </c:pt>
                <c:pt idx="103">
                  <c:v>0.11055335363840718</c:v>
                </c:pt>
                <c:pt idx="104">
                  <c:v>0.11627933354396822</c:v>
                </c:pt>
                <c:pt idx="105">
                  <c:v>0.12066899201382009</c:v>
                </c:pt>
                <c:pt idx="106">
                  <c:v>0.12141092078427988</c:v>
                </c:pt>
                <c:pt idx="107">
                  <c:v>0.12493993883025303</c:v>
                </c:pt>
                <c:pt idx="108">
                  <c:v>0.15307540333933681</c:v>
                </c:pt>
                <c:pt idx="109">
                  <c:v>0.16907082769146575</c:v>
                </c:pt>
                <c:pt idx="110">
                  <c:v>0.15313805735860178</c:v>
                </c:pt>
                <c:pt idx="111">
                  <c:v>0.1381662125301423</c:v>
                </c:pt>
                <c:pt idx="112">
                  <c:v>0.12686213273395483</c:v>
                </c:pt>
                <c:pt idx="113">
                  <c:v>0.14199918942917458</c:v>
                </c:pt>
                <c:pt idx="114">
                  <c:v>0.14683981803448798</c:v>
                </c:pt>
                <c:pt idx="115">
                  <c:v>0.14590914759704887</c:v>
                </c:pt>
                <c:pt idx="116">
                  <c:v>0.15184105858403704</c:v>
                </c:pt>
                <c:pt idx="117">
                  <c:v>0.14061865233991155</c:v>
                </c:pt>
                <c:pt idx="118">
                  <c:v>0.13996985404053358</c:v>
                </c:pt>
                <c:pt idx="119">
                  <c:v>0.14539298939635265</c:v>
                </c:pt>
                <c:pt idx="120">
                  <c:v>0.16759487383639235</c:v>
                </c:pt>
                <c:pt idx="121">
                  <c:v>0.16575889463083024</c:v>
                </c:pt>
                <c:pt idx="122">
                  <c:v>0.15624010303401362</c:v>
                </c:pt>
                <c:pt idx="123">
                  <c:v>0.1431325422697885</c:v>
                </c:pt>
                <c:pt idx="124">
                  <c:v>0.14121529635209262</c:v>
                </c:pt>
                <c:pt idx="125">
                  <c:v>0.14259590821571169</c:v>
                </c:pt>
                <c:pt idx="126">
                  <c:v>0.13462173278363407</c:v>
                </c:pt>
                <c:pt idx="127">
                  <c:v>0.13899795162217865</c:v>
                </c:pt>
                <c:pt idx="128">
                  <c:v>0.14249883508609706</c:v>
                </c:pt>
                <c:pt idx="129">
                  <c:v>0.1373349698257901</c:v>
                </c:pt>
                <c:pt idx="130">
                  <c:v>0.13567311264277601</c:v>
                </c:pt>
                <c:pt idx="131">
                  <c:v>0.13732079458333832</c:v>
                </c:pt>
                <c:pt idx="132">
                  <c:v>0.16156609316286472</c:v>
                </c:pt>
                <c:pt idx="133">
                  <c:v>0.1696772459418531</c:v>
                </c:pt>
                <c:pt idx="134">
                  <c:v>0.14804326007980614</c:v>
                </c:pt>
                <c:pt idx="135">
                  <c:v>0.12839922265145234</c:v>
                </c:pt>
                <c:pt idx="136">
                  <c:v>0.1244291338154381</c:v>
                </c:pt>
                <c:pt idx="137">
                  <c:v>0.14761290104276051</c:v>
                </c:pt>
                <c:pt idx="138">
                  <c:v>0.15507692719439606</c:v>
                </c:pt>
                <c:pt idx="139">
                  <c:v>0.15087386540810241</c:v>
                </c:pt>
                <c:pt idx="140">
                  <c:v>0.14330576738698508</c:v>
                </c:pt>
                <c:pt idx="141">
                  <c:v>0.137542098667534</c:v>
                </c:pt>
                <c:pt idx="142">
                  <c:v>0.13715890182535009</c:v>
                </c:pt>
                <c:pt idx="143">
                  <c:v>0.14393576081956125</c:v>
                </c:pt>
                <c:pt idx="144">
                  <c:v>0.18539866313998546</c:v>
                </c:pt>
                <c:pt idx="145">
                  <c:v>0.18445691696640881</c:v>
                </c:pt>
                <c:pt idx="146">
                  <c:v>0.15592373703939705</c:v>
                </c:pt>
                <c:pt idx="147">
                  <c:v>0.1101467175402818</c:v>
                </c:pt>
                <c:pt idx="148">
                  <c:v>0.10162150162939328</c:v>
                </c:pt>
                <c:pt idx="149">
                  <c:v>0.11674395413951649</c:v>
                </c:pt>
                <c:pt idx="150">
                  <c:v>0.11318910190731869</c:v>
                </c:pt>
                <c:pt idx="151">
                  <c:v>0.11108835684441108</c:v>
                </c:pt>
                <c:pt idx="152">
                  <c:v>0.10919801980936066</c:v>
                </c:pt>
                <c:pt idx="153">
                  <c:v>0.1068712656863183</c:v>
                </c:pt>
                <c:pt idx="154">
                  <c:v>0.10932344022873253</c:v>
                </c:pt>
                <c:pt idx="155">
                  <c:v>0.10852813102270686</c:v>
                </c:pt>
                <c:pt idx="156">
                  <c:v>0.12879769146648506</c:v>
                </c:pt>
                <c:pt idx="157">
                  <c:v>0.12438121672714876</c:v>
                </c:pt>
                <c:pt idx="158">
                  <c:v>0.11040829097035992</c:v>
                </c:pt>
                <c:pt idx="159">
                  <c:v>8.2401456529022504E-2</c:v>
                </c:pt>
                <c:pt idx="160">
                  <c:v>8.055958385530089E-2</c:v>
                </c:pt>
                <c:pt idx="161">
                  <c:v>8.7511742115930768E-2</c:v>
                </c:pt>
                <c:pt idx="162">
                  <c:v>9.1780733554857871E-2</c:v>
                </c:pt>
                <c:pt idx="163">
                  <c:v>9.2692638769836286E-2</c:v>
                </c:pt>
                <c:pt idx="164">
                  <c:v>9.1903430118539867E-2</c:v>
                </c:pt>
                <c:pt idx="165">
                  <c:v>8.1940753049102505E-2</c:v>
                </c:pt>
                <c:pt idx="166">
                  <c:v>8.150127847341887E-2</c:v>
                </c:pt>
                <c:pt idx="167">
                  <c:v>8.6741723358517014E-2</c:v>
                </c:pt>
                <c:pt idx="168">
                  <c:v>0.10179414185655508</c:v>
                </c:pt>
                <c:pt idx="169">
                  <c:v>0.10887171065554067</c:v>
                </c:pt>
                <c:pt idx="170">
                  <c:v>9.5078669168813204E-2</c:v>
                </c:pt>
                <c:pt idx="171">
                  <c:v>8.9856185366027228E-2</c:v>
                </c:pt>
                <c:pt idx="172">
                  <c:v>7.7181277798230197E-2</c:v>
                </c:pt>
                <c:pt idx="173">
                  <c:v>8.4727812979669428E-2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5190240"/>
        <c:axId val="1105398784"/>
      </c:barChart>
      <c:lineChart>
        <c:grouping val="standard"/>
        <c:varyColors val="0"/>
        <c:ser>
          <c:idx val="0"/>
          <c:order val="0"/>
          <c:tx>
            <c:strRef>
              <c:f>'total_credit_%_flow_data'!$B$1</c:f>
              <c:strCache>
                <c:ptCount val="1"/>
                <c:pt idx="0">
                  <c:v>Total Credit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'total_credit_%_flow_data'!$B$2:$B$175</c:f>
              <c:numCache>
                <c:formatCode>0.00</c:formatCode>
                <c:ptCount val="174"/>
                <c:pt idx="4">
                  <c:v>3.6990552366137144</c:v>
                </c:pt>
                <c:pt idx="5">
                  <c:v>5.1056797818627704</c:v>
                </c:pt>
                <c:pt idx="6">
                  <c:v>5.0918399210369722</c:v>
                </c:pt>
                <c:pt idx="7">
                  <c:v>4.6539578916934801</c:v>
                </c:pt>
                <c:pt idx="8">
                  <c:v>4.4013709273701194</c:v>
                </c:pt>
                <c:pt idx="9">
                  <c:v>4.7220613127505526</c:v>
                </c:pt>
                <c:pt idx="10">
                  <c:v>4.4847617911216053</c:v>
                </c:pt>
                <c:pt idx="11">
                  <c:v>4.3400730264461407</c:v>
                </c:pt>
                <c:pt idx="12">
                  <c:v>4.3672366942807104</c:v>
                </c:pt>
                <c:pt idx="13">
                  <c:v>5.7298624062701879</c:v>
                </c:pt>
                <c:pt idx="14">
                  <c:v>5.4206865842082808</c:v>
                </c:pt>
                <c:pt idx="15">
                  <c:v>5.3237659647000646</c:v>
                </c:pt>
                <c:pt idx="16">
                  <c:v>5.2261143064329243</c:v>
                </c:pt>
                <c:pt idx="17">
                  <c:v>6.3481605107969159</c:v>
                </c:pt>
                <c:pt idx="18">
                  <c:v>7.3941925636850421</c:v>
                </c:pt>
                <c:pt idx="19">
                  <c:v>6.2352653193887013</c:v>
                </c:pt>
                <c:pt idx="20">
                  <c:v>6.3756477010342403</c:v>
                </c:pt>
                <c:pt idx="21">
                  <c:v>5.2370075238290452</c:v>
                </c:pt>
                <c:pt idx="22">
                  <c:v>5.108982832141221</c:v>
                </c:pt>
                <c:pt idx="23">
                  <c:v>4.283550422826286</c:v>
                </c:pt>
                <c:pt idx="24">
                  <c:v>4.3604107721179748</c:v>
                </c:pt>
                <c:pt idx="25">
                  <c:v>4.6776656784802615</c:v>
                </c:pt>
                <c:pt idx="26">
                  <c:v>3.6164502062177362</c:v>
                </c:pt>
                <c:pt idx="27">
                  <c:v>4.6812926851164036</c:v>
                </c:pt>
                <c:pt idx="28">
                  <c:v>5.2135089036488411</c:v>
                </c:pt>
                <c:pt idx="29">
                  <c:v>6.3580866944067465</c:v>
                </c:pt>
                <c:pt idx="30">
                  <c:v>4.7524479038310137</c:v>
                </c:pt>
                <c:pt idx="31">
                  <c:v>3.6877319064541219</c:v>
                </c:pt>
                <c:pt idx="32">
                  <c:v>3.3197662775493781</c:v>
                </c:pt>
                <c:pt idx="33">
                  <c:v>3.1399650080507517</c:v>
                </c:pt>
                <c:pt idx="34">
                  <c:v>2.9479060445000789</c:v>
                </c:pt>
                <c:pt idx="35">
                  <c:v>3.1483936661015193</c:v>
                </c:pt>
                <c:pt idx="36">
                  <c:v>3.2736457623035538</c:v>
                </c:pt>
                <c:pt idx="37">
                  <c:v>4.5193760419950229</c:v>
                </c:pt>
                <c:pt idx="38">
                  <c:v>3.8121685008134363</c:v>
                </c:pt>
                <c:pt idx="39">
                  <c:v>4.0446521183016717</c:v>
                </c:pt>
                <c:pt idx="40">
                  <c:v>3.4265458094749275</c:v>
                </c:pt>
                <c:pt idx="41">
                  <c:v>4.0724633398071006</c:v>
                </c:pt>
                <c:pt idx="42">
                  <c:v>4.3115318113922347</c:v>
                </c:pt>
                <c:pt idx="43">
                  <c:v>3.699679211757783</c:v>
                </c:pt>
                <c:pt idx="44">
                  <c:v>3.7055499851209373</c:v>
                </c:pt>
                <c:pt idx="45">
                  <c:v>4.2310189854265126</c:v>
                </c:pt>
                <c:pt idx="46">
                  <c:v>3.537304491401065</c:v>
                </c:pt>
                <c:pt idx="47">
                  <c:v>3.6257432190848324</c:v>
                </c:pt>
                <c:pt idx="48">
                  <c:v>2.3141304875843423</c:v>
                </c:pt>
                <c:pt idx="49">
                  <c:v>5.1724421728056909</c:v>
                </c:pt>
                <c:pt idx="50">
                  <c:v>4.7256323146040797</c:v>
                </c:pt>
                <c:pt idx="51">
                  <c:v>6.576641885976577</c:v>
                </c:pt>
                <c:pt idx="52">
                  <c:v>5.3720508843068799</c:v>
                </c:pt>
                <c:pt idx="53">
                  <c:v>6.2391476816346758</c:v>
                </c:pt>
                <c:pt idx="54">
                  <c:v>4.9077637798544975</c:v>
                </c:pt>
                <c:pt idx="55">
                  <c:v>4.6037237794406574</c:v>
                </c:pt>
                <c:pt idx="56">
                  <c:v>4.3830512999993054</c:v>
                </c:pt>
                <c:pt idx="57">
                  <c:v>4.0657881484123557</c:v>
                </c:pt>
                <c:pt idx="58">
                  <c:v>3.5554750087646392</c:v>
                </c:pt>
                <c:pt idx="59">
                  <c:v>3.3071455741542723</c:v>
                </c:pt>
                <c:pt idx="60">
                  <c:v>3.2908362817544168</c:v>
                </c:pt>
                <c:pt idx="61">
                  <c:v>5.0856074375560283</c:v>
                </c:pt>
                <c:pt idx="62">
                  <c:v>5.0120927012810856</c:v>
                </c:pt>
                <c:pt idx="63">
                  <c:v>5.8463999281617047</c:v>
                </c:pt>
                <c:pt idx="64">
                  <c:v>5.6514525995615834</c:v>
                </c:pt>
                <c:pt idx="65">
                  <c:v>5.9478491604512236</c:v>
                </c:pt>
                <c:pt idx="66">
                  <c:v>6.2400000832056772</c:v>
                </c:pt>
                <c:pt idx="67">
                  <c:v>5.1803851472989972</c:v>
                </c:pt>
                <c:pt idx="68">
                  <c:v>7.9782262631347134</c:v>
                </c:pt>
                <c:pt idx="69">
                  <c:v>7.5133642195572241</c:v>
                </c:pt>
                <c:pt idx="70">
                  <c:v>7.5801768048521971</c:v>
                </c:pt>
                <c:pt idx="71">
                  <c:v>4.4944674545575634</c:v>
                </c:pt>
                <c:pt idx="72">
                  <c:v>6.0855779152771019</c:v>
                </c:pt>
                <c:pt idx="73">
                  <c:v>7.8987017456973927</c:v>
                </c:pt>
                <c:pt idx="74">
                  <c:v>8.1571566558354096</c:v>
                </c:pt>
                <c:pt idx="75">
                  <c:v>6.2071609551655982</c:v>
                </c:pt>
                <c:pt idx="76">
                  <c:v>5.1768683173666226</c:v>
                </c:pt>
                <c:pt idx="77">
                  <c:v>5.4847654099667169</c:v>
                </c:pt>
                <c:pt idx="78">
                  <c:v>5.4605809350095544</c:v>
                </c:pt>
                <c:pt idx="79">
                  <c:v>4.7895020624474327</c:v>
                </c:pt>
                <c:pt idx="80">
                  <c:v>4.3394904511015246</c:v>
                </c:pt>
                <c:pt idx="81">
                  <c:v>4.3420900603458241</c:v>
                </c:pt>
                <c:pt idx="82">
                  <c:v>3.3834761821323243</c:v>
                </c:pt>
                <c:pt idx="83">
                  <c:v>3.3792556695812483</c:v>
                </c:pt>
                <c:pt idx="84">
                  <c:v>3.8981516509004077</c:v>
                </c:pt>
                <c:pt idx="85">
                  <c:v>6.8297896280907473</c:v>
                </c:pt>
                <c:pt idx="86">
                  <c:v>8.2254490909330435</c:v>
                </c:pt>
                <c:pt idx="87">
                  <c:v>11.189108399476785</c:v>
                </c:pt>
                <c:pt idx="88">
                  <c:v>9.4279031745875628</c:v>
                </c:pt>
                <c:pt idx="89">
                  <c:v>10.311006461630297</c:v>
                </c:pt>
                <c:pt idx="90">
                  <c:v>10.36239104670876</c:v>
                </c:pt>
                <c:pt idx="91">
                  <c:v>10.663922513557104</c:v>
                </c:pt>
                <c:pt idx="92">
                  <c:v>8.7050873149537633</c:v>
                </c:pt>
                <c:pt idx="93">
                  <c:v>6.5552263669423763</c:v>
                </c:pt>
                <c:pt idx="94">
                  <c:v>5.8413841003747304</c:v>
                </c:pt>
                <c:pt idx="95">
                  <c:v>6.1676605990249458</c:v>
                </c:pt>
                <c:pt idx="96">
                  <c:v>5.0181267668459189</c:v>
                </c:pt>
                <c:pt idx="97">
                  <c:v>7.5540031058890014</c:v>
                </c:pt>
                <c:pt idx="98">
                  <c:v>7.4539639290782747</c:v>
                </c:pt>
                <c:pt idx="99">
                  <c:v>8.2670520091684025</c:v>
                </c:pt>
                <c:pt idx="100">
                  <c:v>7.3230110810080244</c:v>
                </c:pt>
                <c:pt idx="101">
                  <c:v>7.3446195867229127</c:v>
                </c:pt>
                <c:pt idx="102">
                  <c:v>6.8817884036798018</c:v>
                </c:pt>
                <c:pt idx="103">
                  <c:v>5.4322426819377281</c:v>
                </c:pt>
                <c:pt idx="104">
                  <c:v>5.4854973892910097</c:v>
                </c:pt>
                <c:pt idx="105">
                  <c:v>5.4454497401237933</c:v>
                </c:pt>
                <c:pt idx="106">
                  <c:v>5.5566523334415336</c:v>
                </c:pt>
                <c:pt idx="107">
                  <c:v>5.3403928129827891</c:v>
                </c:pt>
                <c:pt idx="108">
                  <c:v>5.0946261363622485</c:v>
                </c:pt>
                <c:pt idx="109">
                  <c:v>6.237290093265802</c:v>
                </c:pt>
                <c:pt idx="110">
                  <c:v>5.3519465404184334</c:v>
                </c:pt>
                <c:pt idx="111">
                  <c:v>6.2663262046499248</c:v>
                </c:pt>
                <c:pt idx="112">
                  <c:v>5.6993133352009737</c:v>
                </c:pt>
                <c:pt idx="113">
                  <c:v>6.4029109860854723</c:v>
                </c:pt>
                <c:pt idx="114">
                  <c:v>5.3927533329487334</c:v>
                </c:pt>
                <c:pt idx="115">
                  <c:v>4.239371206041465</c:v>
                </c:pt>
                <c:pt idx="116">
                  <c:v>4.223828282584086</c:v>
                </c:pt>
                <c:pt idx="117">
                  <c:v>3.3517916006356168</c:v>
                </c:pt>
                <c:pt idx="118">
                  <c:v>3.5497809548340244</c:v>
                </c:pt>
                <c:pt idx="119">
                  <c:v>3.199532952981754</c:v>
                </c:pt>
                <c:pt idx="120">
                  <c:v>4.0818169316673769</c:v>
                </c:pt>
                <c:pt idx="121">
                  <c:v>4.1466088842715099</c:v>
                </c:pt>
                <c:pt idx="122">
                  <c:v>4.1755318346750476</c:v>
                </c:pt>
                <c:pt idx="123">
                  <c:v>4.881368459448816</c:v>
                </c:pt>
                <c:pt idx="124">
                  <c:v>4.9454964178757308</c:v>
                </c:pt>
                <c:pt idx="125">
                  <c:v>5.0983767507681579</c:v>
                </c:pt>
                <c:pt idx="126">
                  <c:v>4.9815064116429237</c:v>
                </c:pt>
                <c:pt idx="127">
                  <c:v>5.1530476951338935</c:v>
                </c:pt>
                <c:pt idx="128">
                  <c:v>5.2210461471459402</c:v>
                </c:pt>
                <c:pt idx="129">
                  <c:v>5.0063393482856853</c:v>
                </c:pt>
                <c:pt idx="130">
                  <c:v>5.033751696884913</c:v>
                </c:pt>
                <c:pt idx="131">
                  <c:v>4.7473033342081816</c:v>
                </c:pt>
                <c:pt idx="132">
                  <c:v>4.5023046305510164</c:v>
                </c:pt>
                <c:pt idx="133">
                  <c:v>5.7477401873517264</c:v>
                </c:pt>
                <c:pt idx="134">
                  <c:v>5.5913058308666503</c:v>
                </c:pt>
                <c:pt idx="135">
                  <c:v>6.4319840173025016</c:v>
                </c:pt>
                <c:pt idx="136">
                  <c:v>5.6146069061579897</c:v>
                </c:pt>
                <c:pt idx="137">
                  <c:v>5.8190499162528981</c:v>
                </c:pt>
                <c:pt idx="138">
                  <c:v>4.4273439258686125</c:v>
                </c:pt>
                <c:pt idx="139">
                  <c:v>3.4327535310165391</c:v>
                </c:pt>
                <c:pt idx="140">
                  <c:v>3.7869328845730319</c:v>
                </c:pt>
                <c:pt idx="141">
                  <c:v>4.1318295879653437</c:v>
                </c:pt>
                <c:pt idx="142">
                  <c:v>4.1637968946260528</c:v>
                </c:pt>
                <c:pt idx="143">
                  <c:v>3.6420623339171456</c:v>
                </c:pt>
                <c:pt idx="144">
                  <c:v>3.371155532638511</c:v>
                </c:pt>
                <c:pt idx="145">
                  <c:v>4.7120939047239094</c:v>
                </c:pt>
                <c:pt idx="146">
                  <c:v>4.3569650974038359</c:v>
                </c:pt>
                <c:pt idx="147">
                  <c:v>4.9939271540555819</c:v>
                </c:pt>
                <c:pt idx="148">
                  <c:v>4.1203237567697899</c:v>
                </c:pt>
                <c:pt idx="149">
                  <c:v>4.5560579472023965</c:v>
                </c:pt>
                <c:pt idx="150">
                  <c:v>4.590023123619436</c:v>
                </c:pt>
                <c:pt idx="151">
                  <c:v>3.5542393331391531</c:v>
                </c:pt>
                <c:pt idx="152">
                  <c:v>3.2543041961551444</c:v>
                </c:pt>
                <c:pt idx="153">
                  <c:v>2.5006954098005454</c:v>
                </c:pt>
                <c:pt idx="154">
                  <c:v>2.7523364132439156</c:v>
                </c:pt>
                <c:pt idx="155">
                  <c:v>2.7645737860882793</c:v>
                </c:pt>
                <c:pt idx="156">
                  <c:v>3.0807944902306073</c:v>
                </c:pt>
                <c:pt idx="157">
                  <c:v>4.0062723362770454</c:v>
                </c:pt>
                <c:pt idx="158">
                  <c:v>4.0541595304402751</c:v>
                </c:pt>
                <c:pt idx="159">
                  <c:v>3.6224681134590826</c:v>
                </c:pt>
                <c:pt idx="160">
                  <c:v>2.967224374400864</c:v>
                </c:pt>
                <c:pt idx="161">
                  <c:v>3.0646324636858542</c:v>
                </c:pt>
                <c:pt idx="162">
                  <c:v>4.0654765442285123</c:v>
                </c:pt>
                <c:pt idx="163">
                  <c:v>4.1972994764320974</c:v>
                </c:pt>
                <c:pt idx="164">
                  <c:v>4.293161291395549</c:v>
                </c:pt>
                <c:pt idx="165">
                  <c:v>3.7562319036750718</c:v>
                </c:pt>
                <c:pt idx="166">
                  <c:v>3.4899938556953258</c:v>
                </c:pt>
                <c:pt idx="167">
                  <c:v>3.6387493521709926</c:v>
                </c:pt>
                <c:pt idx="168">
                  <c:v>3.5910357463708844</c:v>
                </c:pt>
                <c:pt idx="169">
                  <c:v>5.1793487419460345</c:v>
                </c:pt>
                <c:pt idx="170">
                  <c:v>4.4821972604414864</c:v>
                </c:pt>
                <c:pt idx="171">
                  <c:v>5.2373830754910893</c:v>
                </c:pt>
                <c:pt idx="172">
                  <c:v>4.1680865520905943</c:v>
                </c:pt>
                <c:pt idx="173">
                  <c:v>4.3882531387155828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190240"/>
        <c:axId val="11053987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'total_credit_%_flow_data'!$C$1</c15:sqref>
                        </c15:formulaRef>
                      </c:ext>
                    </c:extLst>
                    <c:strCache>
                      <c:ptCount val="1"/>
                      <c:pt idx="0">
                        <c:v>Gov't Bonds Total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'total_credit_%_flow_data'!$A$2:$A$175</c15:sqref>
                        </c15:formulaRef>
                      </c:ext>
                    </c:extLst>
                    <c:numCache>
                      <c:formatCode>mmm"-"yyyy</c:formatCode>
                      <c:ptCount val="174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'total_credit_%_flow_data'!$C$2:$C$175</c15:sqref>
                        </c15:formulaRef>
                      </c:ext>
                    </c:extLst>
                    <c:numCache>
                      <c:formatCode>0.00</c:formatCode>
                      <c:ptCount val="174"/>
                      <c:pt idx="4">
                        <c:v>0.52685194524483192</c:v>
                      </c:pt>
                      <c:pt idx="5">
                        <c:v>0.89024249023080593</c:v>
                      </c:pt>
                      <c:pt idx="6">
                        <c:v>1.2476602039023348</c:v>
                      </c:pt>
                      <c:pt idx="7">
                        <c:v>1.1342429940068202</c:v>
                      </c:pt>
                      <c:pt idx="8">
                        <c:v>1.0427768713789634</c:v>
                      </c:pt>
                      <c:pt idx="9">
                        <c:v>0.83544212317219479</c:v>
                      </c:pt>
                      <c:pt idx="10">
                        <c:v>0.68156492215979458</c:v>
                      </c:pt>
                      <c:pt idx="11">
                        <c:v>0.42040044843570273</c:v>
                      </c:pt>
                      <c:pt idx="12">
                        <c:v>0.75439898903827451</c:v>
                      </c:pt>
                      <c:pt idx="13">
                        <c:v>0.59851315755226719</c:v>
                      </c:pt>
                      <c:pt idx="14">
                        <c:v>0.8109097600350621</c:v>
                      </c:pt>
                      <c:pt idx="15">
                        <c:v>0.21234394161196837</c:v>
                      </c:pt>
                      <c:pt idx="16">
                        <c:v>0.67176762214414787</c:v>
                      </c:pt>
                      <c:pt idx="17">
                        <c:v>0.66642710676333283</c:v>
                      </c:pt>
                      <c:pt idx="18">
                        <c:v>0.801397868500757</c:v>
                      </c:pt>
                      <c:pt idx="19">
                        <c:v>0.49194530043240858</c:v>
                      </c:pt>
                      <c:pt idx="20">
                        <c:v>0.54393094341547443</c:v>
                      </c:pt>
                      <c:pt idx="21">
                        <c:v>0.48269514950359899</c:v>
                      </c:pt>
                      <c:pt idx="22">
                        <c:v>0.45750304726416374</c:v>
                      </c:pt>
                      <c:pt idx="23">
                        <c:v>0.51261341199433474</c:v>
                      </c:pt>
                      <c:pt idx="24">
                        <c:v>1.468955974786389</c:v>
                      </c:pt>
                      <c:pt idx="25">
                        <c:v>1.3442242307362233</c:v>
                      </c:pt>
                      <c:pt idx="26">
                        <c:v>1.0327489000978891</c:v>
                      </c:pt>
                      <c:pt idx="27">
                        <c:v>0.18822638069673356</c:v>
                      </c:pt>
                      <c:pt idx="28">
                        <c:v>0.46561216430085434</c:v>
                      </c:pt>
                      <c:pt idx="29">
                        <c:v>0.64363674979272878</c:v>
                      </c:pt>
                      <c:pt idx="30">
                        <c:v>0.72351128802269982</c:v>
                      </c:pt>
                      <c:pt idx="31">
                        <c:v>0.72934491239640686</c:v>
                      </c:pt>
                      <c:pt idx="32">
                        <c:v>0.83633686692972975</c:v>
                      </c:pt>
                      <c:pt idx="33">
                        <c:v>0.78237777918257911</c:v>
                      </c:pt>
                      <c:pt idx="34">
                        <c:v>0.65282468351914325</c:v>
                      </c:pt>
                      <c:pt idx="35">
                        <c:v>0.65860621048446266</c:v>
                      </c:pt>
                      <c:pt idx="36">
                        <c:v>0.55527434644209417</c:v>
                      </c:pt>
                      <c:pt idx="37">
                        <c:v>0.402946579925344</c:v>
                      </c:pt>
                      <c:pt idx="38">
                        <c:v>0.24711212675014074</c:v>
                      </c:pt>
                      <c:pt idx="39">
                        <c:v>0.26283886829643704</c:v>
                      </c:pt>
                      <c:pt idx="40">
                        <c:v>0.40272985205812251</c:v>
                      </c:pt>
                      <c:pt idx="41">
                        <c:v>0.563921895462414</c:v>
                      </c:pt>
                      <c:pt idx="42">
                        <c:v>0.5851937365617057</c:v>
                      </c:pt>
                      <c:pt idx="43">
                        <c:v>0.58741803794297065</c:v>
                      </c:pt>
                      <c:pt idx="44">
                        <c:v>0.56799478885314969</c:v>
                      </c:pt>
                      <c:pt idx="45">
                        <c:v>0.55600923200009178</c:v>
                      </c:pt>
                      <c:pt idx="46">
                        <c:v>0.54651606964312172</c:v>
                      </c:pt>
                      <c:pt idx="47">
                        <c:v>0.55286932234885278</c:v>
                      </c:pt>
                      <c:pt idx="48">
                        <c:v>0.71474378992598642</c:v>
                      </c:pt>
                      <c:pt idx="49">
                        <c:v>0.58036632276802402</c:v>
                      </c:pt>
                      <c:pt idx="50">
                        <c:v>0.43568279811714017</c:v>
                      </c:pt>
                      <c:pt idx="51">
                        <c:v>0.39781284091317304</c:v>
                      </c:pt>
                      <c:pt idx="52">
                        <c:v>0.50819424413362779</c:v>
                      </c:pt>
                      <c:pt idx="53">
                        <c:v>0.61453398328183673</c:v>
                      </c:pt>
                      <c:pt idx="54">
                        <c:v>0.71237037008096538</c:v>
                      </c:pt>
                      <c:pt idx="55">
                        <c:v>0.87531873203592225</c:v>
                      </c:pt>
                      <c:pt idx="56">
                        <c:v>0.86851035593170645</c:v>
                      </c:pt>
                      <c:pt idx="57">
                        <c:v>0.85270665985339134</c:v>
                      </c:pt>
                      <c:pt idx="58">
                        <c:v>0.87611686356885898</c:v>
                      </c:pt>
                      <c:pt idx="59">
                        <c:v>0.86994847269883102</c:v>
                      </c:pt>
                      <c:pt idx="60">
                        <c:v>0.62605807891004017</c:v>
                      </c:pt>
                      <c:pt idx="61">
                        <c:v>0.31907221309670447</c:v>
                      </c:pt>
                      <c:pt idx="62">
                        <c:v>0.19507728056139897</c:v>
                      </c:pt>
                      <c:pt idx="63">
                        <c:v>0.29296724963402088</c:v>
                      </c:pt>
                      <c:pt idx="64">
                        <c:v>0.48841770388240768</c:v>
                      </c:pt>
                      <c:pt idx="65">
                        <c:v>0.59465964125652193</c:v>
                      </c:pt>
                      <c:pt idx="66">
                        <c:v>0.72469870525139302</c:v>
                      </c:pt>
                      <c:pt idx="67">
                        <c:v>0.72907906059529259</c:v>
                      </c:pt>
                      <c:pt idx="68">
                        <c:v>2.5975555275907634</c:v>
                      </c:pt>
                      <c:pt idx="69">
                        <c:v>2.7503961150612213</c:v>
                      </c:pt>
                      <c:pt idx="70">
                        <c:v>2.691728742197621</c:v>
                      </c:pt>
                      <c:pt idx="71">
                        <c:v>0.94294638031306188</c:v>
                      </c:pt>
                      <c:pt idx="72">
                        <c:v>2.8812950758251654</c:v>
                      </c:pt>
                      <c:pt idx="73">
                        <c:v>2.6800223750197496</c:v>
                      </c:pt>
                      <c:pt idx="74">
                        <c:v>2.521934289864427</c:v>
                      </c:pt>
                      <c:pt idx="75">
                        <c:v>0.23085752436612667</c:v>
                      </c:pt>
                      <c:pt idx="76">
                        <c:v>0.36731085611840697</c:v>
                      </c:pt>
                      <c:pt idx="77">
                        <c:v>0.49114339598379253</c:v>
                      </c:pt>
                      <c:pt idx="78">
                        <c:v>0.5602048226398737</c:v>
                      </c:pt>
                      <c:pt idx="79">
                        <c:v>0.54093020303160666</c:v>
                      </c:pt>
                      <c:pt idx="80">
                        <c:v>0.44163570252186485</c:v>
                      </c:pt>
                      <c:pt idx="81">
                        <c:v>0.53501444770594997</c:v>
                      </c:pt>
                      <c:pt idx="82">
                        <c:v>0.52019644753017513</c:v>
                      </c:pt>
                      <c:pt idx="83">
                        <c:v>0.56310692347368807</c:v>
                      </c:pt>
                      <c:pt idx="84">
                        <c:v>0.51589729762501779</c:v>
                      </c:pt>
                      <c:pt idx="85">
                        <c:v>0.3994746675462551</c:v>
                      </c:pt>
                      <c:pt idx="86">
                        <c:v>0.2957008709810548</c:v>
                      </c:pt>
                      <c:pt idx="87">
                        <c:v>0.19117806006701241</c:v>
                      </c:pt>
                      <c:pt idx="88">
                        <c:v>0.70180912590625033</c:v>
                      </c:pt>
                      <c:pt idx="89">
                        <c:v>0.96000419695165518</c:v>
                      </c:pt>
                      <c:pt idx="90">
                        <c:v>1.3765168591295567</c:v>
                      </c:pt>
                      <c:pt idx="91">
                        <c:v>1.3912992960525352</c:v>
                      </c:pt>
                      <c:pt idx="92">
                        <c:v>1.2561572045482605</c:v>
                      </c:pt>
                      <c:pt idx="93">
                        <c:v>1.1554967808409111</c:v>
                      </c:pt>
                      <c:pt idx="94">
                        <c:v>0.81376947466414162</c:v>
                      </c:pt>
                      <c:pt idx="95">
                        <c:v>0.86045853162753505</c:v>
                      </c:pt>
                      <c:pt idx="96">
                        <c:v>0.61299436363066206</c:v>
                      </c:pt>
                      <c:pt idx="97">
                        <c:v>0.50396732905021469</c:v>
                      </c:pt>
                      <c:pt idx="98">
                        <c:v>0.29087640802593445</c:v>
                      </c:pt>
                      <c:pt idx="99">
                        <c:v>0.31622699314667591</c:v>
                      </c:pt>
                      <c:pt idx="100">
                        <c:v>0.5978886075261054</c:v>
                      </c:pt>
                      <c:pt idx="101">
                        <c:v>0.74809229127725585</c:v>
                      </c:pt>
                      <c:pt idx="102">
                        <c:v>0.9275772488862416</c:v>
                      </c:pt>
                      <c:pt idx="103">
                        <c:v>0.87385637687340867</c:v>
                      </c:pt>
                      <c:pt idx="104">
                        <c:v>1.0367420961026641</c:v>
                      </c:pt>
                      <c:pt idx="105">
                        <c:v>0.90717168601541132</c:v>
                      </c:pt>
                      <c:pt idx="106">
                        <c:v>0.85479459054028117</c:v>
                      </c:pt>
                      <c:pt idx="107">
                        <c:v>0.74423666129263588</c:v>
                      </c:pt>
                      <c:pt idx="108">
                        <c:v>0.68752639906760604</c:v>
                      </c:pt>
                      <c:pt idx="109">
                        <c:v>0.58794235079855317</c:v>
                      </c:pt>
                      <c:pt idx="110">
                        <c:v>0.37953096155814775</c:v>
                      </c:pt>
                      <c:pt idx="111">
                        <c:v>0.37123447003048549</c:v>
                      </c:pt>
                      <c:pt idx="112">
                        <c:v>0.47316577693524603</c:v>
                      </c:pt>
                      <c:pt idx="113">
                        <c:v>0.62850246371295837</c:v>
                      </c:pt>
                      <c:pt idx="114">
                        <c:v>0.64560305128582463</c:v>
                      </c:pt>
                      <c:pt idx="115">
                        <c:v>0.67124128464202548</c:v>
                      </c:pt>
                      <c:pt idx="116">
                        <c:v>0.72487651707290746</c:v>
                      </c:pt>
                      <c:pt idx="117">
                        <c:v>0.72558066722791492</c:v>
                      </c:pt>
                      <c:pt idx="118">
                        <c:v>0.62432169007436</c:v>
                      </c:pt>
                      <c:pt idx="119">
                        <c:v>0.46634581437271139</c:v>
                      </c:pt>
                      <c:pt idx="120">
                        <c:v>0.35563656892522932</c:v>
                      </c:pt>
                      <c:pt idx="121">
                        <c:v>0.23320982627515766</c:v>
                      </c:pt>
                      <c:pt idx="122">
                        <c:v>0.20268986339547751</c:v>
                      </c:pt>
                      <c:pt idx="123">
                        <c:v>0.2591107530522741</c:v>
                      </c:pt>
                      <c:pt idx="124">
                        <c:v>0.38607659465179667</c:v>
                      </c:pt>
                      <c:pt idx="125">
                        <c:v>0.48247268154537581</c:v>
                      </c:pt>
                      <c:pt idx="126">
                        <c:v>0.55413450218342741</c:v>
                      </c:pt>
                      <c:pt idx="127">
                        <c:v>0.67431468590980537</c:v>
                      </c:pt>
                      <c:pt idx="128">
                        <c:v>0.68179547731140688</c:v>
                      </c:pt>
                      <c:pt idx="129">
                        <c:v>0.69412249189974595</c:v>
                      </c:pt>
                      <c:pt idx="130">
                        <c:v>0.51930633830533846</c:v>
                      </c:pt>
                      <c:pt idx="131">
                        <c:v>0.43425204352074664</c:v>
                      </c:pt>
                      <c:pt idx="132">
                        <c:v>0.27859372855788478</c:v>
                      </c:pt>
                      <c:pt idx="133">
                        <c:v>0.29065444490881381</c:v>
                      </c:pt>
                      <c:pt idx="134">
                        <c:v>0.25155235380279972</c:v>
                      </c:pt>
                      <c:pt idx="135">
                        <c:v>0.23519102380793505</c:v>
                      </c:pt>
                      <c:pt idx="136">
                        <c:v>0.33823045345814301</c:v>
                      </c:pt>
                      <c:pt idx="137">
                        <c:v>0.48320277291303176</c:v>
                      </c:pt>
                      <c:pt idx="138">
                        <c:v>0.57184320792220367</c:v>
                      </c:pt>
                      <c:pt idx="139">
                        <c:v>0.54322907817970734</c:v>
                      </c:pt>
                      <c:pt idx="140">
                        <c:v>0.56214071687956568</c:v>
                      </c:pt>
                      <c:pt idx="141">
                        <c:v>0.59293865267063006</c:v>
                      </c:pt>
                      <c:pt idx="142">
                        <c:v>0.6156900286035436</c:v>
                      </c:pt>
                      <c:pt idx="143">
                        <c:v>0.47036187557441173</c:v>
                      </c:pt>
                      <c:pt idx="144">
                        <c:v>0.39141181035265493</c:v>
                      </c:pt>
                      <c:pt idx="145">
                        <c:v>0.22864337307119298</c:v>
                      </c:pt>
                      <c:pt idx="146">
                        <c:v>0.18003977197054793</c:v>
                      </c:pt>
                      <c:pt idx="147">
                        <c:v>0.16632649041288536</c:v>
                      </c:pt>
                      <c:pt idx="148">
                        <c:v>0.2983435094638483</c:v>
                      </c:pt>
                      <c:pt idx="149">
                        <c:v>0.37729173036219882</c:v>
                      </c:pt>
                      <c:pt idx="150">
                        <c:v>0.52195347537776315</c:v>
                      </c:pt>
                      <c:pt idx="151">
                        <c:v>0.56678109707921609</c:v>
                      </c:pt>
                      <c:pt idx="152">
                        <c:v>0.66261064144563542</c:v>
                      </c:pt>
                      <c:pt idx="153">
                        <c:v>0.59960822517025569</c:v>
                      </c:pt>
                      <c:pt idx="154">
                        <c:v>0.53386090700018551</c:v>
                      </c:pt>
                      <c:pt idx="155">
                        <c:v>0.41635481675036973</c:v>
                      </c:pt>
                      <c:pt idx="156">
                        <c:v>0.35337684374315936</c:v>
                      </c:pt>
                      <c:pt idx="157">
                        <c:v>0.24368124980488448</c:v>
                      </c:pt>
                      <c:pt idx="158">
                        <c:v>0.16656797934593665</c:v>
                      </c:pt>
                      <c:pt idx="159">
                        <c:v>0.13516806560733502</c:v>
                      </c:pt>
                      <c:pt idx="160">
                        <c:v>0.26512915575859658</c:v>
                      </c:pt>
                      <c:pt idx="161">
                        <c:v>0.47689657995757823</c:v>
                      </c:pt>
                      <c:pt idx="162">
                        <c:v>1.0749201767508225</c:v>
                      </c:pt>
                      <c:pt idx="163">
                        <c:v>1.4572440825589068</c:v>
                      </c:pt>
                      <c:pt idx="164">
                        <c:v>1.6867840570758119</c:v>
                      </c:pt>
                      <c:pt idx="165">
                        <c:v>1.5486461028867491</c:v>
                      </c:pt>
                      <c:pt idx="166">
                        <c:v>1.4511028468870126</c:v>
                      </c:pt>
                      <c:pt idx="167">
                        <c:v>1.665437116855599</c:v>
                      </c:pt>
                      <c:pt idx="168">
                        <c:v>1.3148602605099555</c:v>
                      </c:pt>
                      <c:pt idx="169">
                        <c:v>0.97434853370714247</c:v>
                      </c:pt>
                      <c:pt idx="170">
                        <c:v>0.46197440527326977</c:v>
                      </c:pt>
                      <c:pt idx="171">
                        <c:v>0.89175850528431178</c:v>
                      </c:pt>
                      <c:pt idx="172">
                        <c:v>1.6271052091440228</c:v>
                      </c:pt>
                      <c:pt idx="173">
                        <c:v>1.9672181397533579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'total_credit_%_flow_data'!$G$1</c15:sqref>
                        </c15:formulaRef>
                      </c:ext>
                    </c:extLst>
                    <c:strCache>
                      <c:ptCount val="1"/>
                      <c:pt idx="0">
                        <c:v>Total Social Financing (TSF)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'total_credit_%_flow_data'!$A$2:$A$175</c15:sqref>
                        </c15:formulaRef>
                      </c:ext>
                    </c:extLst>
                    <c:numCache>
                      <c:formatCode>mmm"-"yyyy</c:formatCode>
                      <c:ptCount val="174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'total_credit_%_flow_data'!$G$2:$G$175</c15:sqref>
                        </c15:formulaRef>
                      </c:ext>
                    </c:extLst>
                    <c:numCache>
                      <c:formatCode>0.00</c:formatCode>
                      <c:ptCount val="174"/>
                      <c:pt idx="4">
                        <c:v>3.1722032913688829</c:v>
                      </c:pt>
                      <c:pt idx="5">
                        <c:v>4.2154372916319645</c:v>
                      </c:pt>
                      <c:pt idx="6">
                        <c:v>3.8441797171346384</c:v>
                      </c:pt>
                      <c:pt idx="7">
                        <c:v>3.5197148976866592</c:v>
                      </c:pt>
                      <c:pt idx="8">
                        <c:v>3.3585940559911558</c:v>
                      </c:pt>
                      <c:pt idx="9">
                        <c:v>3.8866191895783579</c:v>
                      </c:pt>
                      <c:pt idx="10">
                        <c:v>3.8031968689618112</c:v>
                      </c:pt>
                      <c:pt idx="11">
                        <c:v>3.919672578010438</c:v>
                      </c:pt>
                      <c:pt idx="12">
                        <c:v>3.6128377052424367</c:v>
                      </c:pt>
                      <c:pt idx="13">
                        <c:v>5.1313492487179202</c:v>
                      </c:pt>
                      <c:pt idx="14">
                        <c:v>4.6097768241732187</c:v>
                      </c:pt>
                      <c:pt idx="15">
                        <c:v>5.111422023088096</c:v>
                      </c:pt>
                      <c:pt idx="16">
                        <c:v>4.5543466842887756</c:v>
                      </c:pt>
                      <c:pt idx="17">
                        <c:v>5.6817334040335821</c:v>
                      </c:pt>
                      <c:pt idx="18">
                        <c:v>6.5927946951842857</c:v>
                      </c:pt>
                      <c:pt idx="19">
                        <c:v>5.7433200189562923</c:v>
                      </c:pt>
                      <c:pt idx="20">
                        <c:v>5.8317167576187661</c:v>
                      </c:pt>
                      <c:pt idx="21">
                        <c:v>4.7543123743254467</c:v>
                      </c:pt>
                      <c:pt idx="22">
                        <c:v>4.6514797848770568</c:v>
                      </c:pt>
                      <c:pt idx="23">
                        <c:v>3.7709370108319504</c:v>
                      </c:pt>
                      <c:pt idx="24">
                        <c:v>2.8914547973315852</c:v>
                      </c:pt>
                      <c:pt idx="25">
                        <c:v>3.3334414477440379</c:v>
                      </c:pt>
                      <c:pt idx="26">
                        <c:v>2.5837013061198477</c:v>
                      </c:pt>
                      <c:pt idx="27">
                        <c:v>4.4930663044196706</c:v>
                      </c:pt>
                      <c:pt idx="28">
                        <c:v>4.7478967393479872</c:v>
                      </c:pt>
                      <c:pt idx="29">
                        <c:v>5.7144499446140182</c:v>
                      </c:pt>
                      <c:pt idx="30">
                        <c:v>4.0289366158083144</c:v>
                      </c:pt>
                      <c:pt idx="31">
                        <c:v>2.9583869940577148</c:v>
                      </c:pt>
                      <c:pt idx="32">
                        <c:v>2.4834294106196486</c:v>
                      </c:pt>
                      <c:pt idx="33">
                        <c:v>2.3575872288681721</c:v>
                      </c:pt>
                      <c:pt idx="34">
                        <c:v>2.295081360980936</c:v>
                      </c:pt>
                      <c:pt idx="35">
                        <c:v>2.4897874556170563</c:v>
                      </c:pt>
                      <c:pt idx="36">
                        <c:v>2.7183714158614589</c:v>
                      </c:pt>
                      <c:pt idx="37">
                        <c:v>4.1164294620696786</c:v>
                      </c:pt>
                      <c:pt idx="38">
                        <c:v>3.5650563740632952</c:v>
                      </c:pt>
                      <c:pt idx="39">
                        <c:v>3.7818132500052353</c:v>
                      </c:pt>
                      <c:pt idx="40">
                        <c:v>3.0238159574168053</c:v>
                      </c:pt>
                      <c:pt idx="41">
                        <c:v>3.5085414443446852</c:v>
                      </c:pt>
                      <c:pt idx="42">
                        <c:v>3.726338074830529</c:v>
                      </c:pt>
                      <c:pt idx="43">
                        <c:v>3.112261173814812</c:v>
                      </c:pt>
                      <c:pt idx="44">
                        <c:v>3.1375551962677886</c:v>
                      </c:pt>
                      <c:pt idx="45">
                        <c:v>3.6750097534264219</c:v>
                      </c:pt>
                      <c:pt idx="46">
                        <c:v>2.9907884217579435</c:v>
                      </c:pt>
                      <c:pt idx="47">
                        <c:v>3.0728738967359797</c:v>
                      </c:pt>
                      <c:pt idx="48">
                        <c:v>1.5993866976583559</c:v>
                      </c:pt>
                      <c:pt idx="49">
                        <c:v>4.5920758500376664</c:v>
                      </c:pt>
                      <c:pt idx="50">
                        <c:v>4.2899495164869395</c:v>
                      </c:pt>
                      <c:pt idx="51">
                        <c:v>6.1788290450634031</c:v>
                      </c:pt>
                      <c:pt idx="52">
                        <c:v>4.8638566401732524</c:v>
                      </c:pt>
                      <c:pt idx="53">
                        <c:v>5.6246136983528396</c:v>
                      </c:pt>
                      <c:pt idx="54">
                        <c:v>4.1953934097735317</c:v>
                      </c:pt>
                      <c:pt idx="55">
                        <c:v>3.7284050474047343</c:v>
                      </c:pt>
                      <c:pt idx="56">
                        <c:v>3.514540944067599</c:v>
                      </c:pt>
                      <c:pt idx="57">
                        <c:v>3.2130814885589642</c:v>
                      </c:pt>
                      <c:pt idx="58">
                        <c:v>2.6793581451957804</c:v>
                      </c:pt>
                      <c:pt idx="59">
                        <c:v>2.4371971014554421</c:v>
                      </c:pt>
                      <c:pt idx="60">
                        <c:v>2.6647782028443774</c:v>
                      </c:pt>
                      <c:pt idx="61">
                        <c:v>4.7665352244593233</c:v>
                      </c:pt>
                      <c:pt idx="62">
                        <c:v>4.8170154207196871</c:v>
                      </c:pt>
                      <c:pt idx="63">
                        <c:v>5.5534326785276837</c:v>
                      </c:pt>
                      <c:pt idx="64">
                        <c:v>5.1630348956791758</c:v>
                      </c:pt>
                      <c:pt idx="65">
                        <c:v>5.3531895191947028</c:v>
                      </c:pt>
                      <c:pt idx="66">
                        <c:v>5.5153013779542857</c:v>
                      </c:pt>
                      <c:pt idx="67">
                        <c:v>4.4513060867037035</c:v>
                      </c:pt>
                      <c:pt idx="68">
                        <c:v>5.3806707355439505</c:v>
                      </c:pt>
                      <c:pt idx="69">
                        <c:v>4.7629681044960019</c:v>
                      </c:pt>
                      <c:pt idx="70">
                        <c:v>4.8884480626545752</c:v>
                      </c:pt>
                      <c:pt idx="71">
                        <c:v>3.5515210742445023</c:v>
                      </c:pt>
                      <c:pt idx="72">
                        <c:v>3.2042828394519356</c:v>
                      </c:pt>
                      <c:pt idx="73">
                        <c:v>5.2186793706776413</c:v>
                      </c:pt>
                      <c:pt idx="74">
                        <c:v>5.6352223659709813</c:v>
                      </c:pt>
                      <c:pt idx="75">
                        <c:v>5.9763034307994705</c:v>
                      </c:pt>
                      <c:pt idx="76">
                        <c:v>4.8095574612482164</c:v>
                      </c:pt>
                      <c:pt idx="77">
                        <c:v>4.9936220139829244</c:v>
                      </c:pt>
                      <c:pt idx="78">
                        <c:v>4.9003761123696803</c:v>
                      </c:pt>
                      <c:pt idx="79">
                        <c:v>4.2485718594158257</c:v>
                      </c:pt>
                      <c:pt idx="80">
                        <c:v>3.8978547485796602</c:v>
                      </c:pt>
                      <c:pt idx="81">
                        <c:v>3.8070756126398742</c:v>
                      </c:pt>
                      <c:pt idx="82">
                        <c:v>2.8632797346021492</c:v>
                      </c:pt>
                      <c:pt idx="83">
                        <c:v>2.8161487461075603</c:v>
                      </c:pt>
                      <c:pt idx="84">
                        <c:v>3.3822543532753899</c:v>
                      </c:pt>
                      <c:pt idx="85">
                        <c:v>6.430314960544492</c:v>
                      </c:pt>
                      <c:pt idx="86">
                        <c:v>7.9297482199519891</c:v>
                      </c:pt>
                      <c:pt idx="87">
                        <c:v>10.997930339409775</c:v>
                      </c:pt>
                      <c:pt idx="88">
                        <c:v>8.726094048681313</c:v>
                      </c:pt>
                      <c:pt idx="89">
                        <c:v>9.3510022646786428</c:v>
                      </c:pt>
                      <c:pt idx="90">
                        <c:v>8.9858741875792045</c:v>
                      </c:pt>
                      <c:pt idx="91">
                        <c:v>9.2726232175045684</c:v>
                      </c:pt>
                      <c:pt idx="92">
                        <c:v>7.4489301104055032</c:v>
                      </c:pt>
                      <c:pt idx="93">
                        <c:v>5.3997295861014658</c:v>
                      </c:pt>
                      <c:pt idx="94">
                        <c:v>5.0276146257105889</c:v>
                      </c:pt>
                      <c:pt idx="95">
                        <c:v>5.3072020673974114</c:v>
                      </c:pt>
                      <c:pt idx="96">
                        <c:v>4.4051324032152568</c:v>
                      </c:pt>
                      <c:pt idx="97">
                        <c:v>7.0500357768387865</c:v>
                      </c:pt>
                      <c:pt idx="98">
                        <c:v>7.1630875210523399</c:v>
                      </c:pt>
                      <c:pt idx="99">
                        <c:v>7.9508250160217271</c:v>
                      </c:pt>
                      <c:pt idx="100">
                        <c:v>6.7251224734819202</c:v>
                      </c:pt>
                      <c:pt idx="101">
                        <c:v>6.5965272954456564</c:v>
                      </c:pt>
                      <c:pt idx="102">
                        <c:v>5.9542111547935601</c:v>
                      </c:pt>
                      <c:pt idx="103">
                        <c:v>4.5583863050643183</c:v>
                      </c:pt>
                      <c:pt idx="104">
                        <c:v>4.448755293188345</c:v>
                      </c:pt>
                      <c:pt idx="105">
                        <c:v>4.5382780541083818</c:v>
                      </c:pt>
                      <c:pt idx="106">
                        <c:v>4.7018577429012529</c:v>
                      </c:pt>
                      <c:pt idx="107">
                        <c:v>4.5961561516901543</c:v>
                      </c:pt>
                      <c:pt idx="108">
                        <c:v>4.4070997372946428</c:v>
                      </c:pt>
                      <c:pt idx="109">
                        <c:v>5.6493477424672482</c:v>
                      </c:pt>
                      <c:pt idx="110">
                        <c:v>4.9724155788602857</c:v>
                      </c:pt>
                      <c:pt idx="111">
                        <c:v>5.895091734619438</c:v>
                      </c:pt>
                      <c:pt idx="112">
                        <c:v>5.2261475582657271</c:v>
                      </c:pt>
                      <c:pt idx="113">
                        <c:v>5.7744085223725126</c:v>
                      </c:pt>
                      <c:pt idx="114">
                        <c:v>4.7471502816629085</c:v>
                      </c:pt>
                      <c:pt idx="115">
                        <c:v>3.5681299213994393</c:v>
                      </c:pt>
                      <c:pt idx="116">
                        <c:v>3.4989517655111788</c:v>
                      </c:pt>
                      <c:pt idx="117">
                        <c:v>2.6262109334077017</c:v>
                      </c:pt>
                      <c:pt idx="118">
                        <c:v>2.9254592647596649</c:v>
                      </c:pt>
                      <c:pt idx="119">
                        <c:v>2.7331871386090429</c:v>
                      </c:pt>
                      <c:pt idx="120">
                        <c:v>3.7261803627421473</c:v>
                      </c:pt>
                      <c:pt idx="121">
                        <c:v>3.9133990579963513</c:v>
                      </c:pt>
                      <c:pt idx="122">
                        <c:v>3.9728419712795704</c:v>
                      </c:pt>
                      <c:pt idx="123">
                        <c:v>4.6222577063965415</c:v>
                      </c:pt>
                      <c:pt idx="124">
                        <c:v>4.5594198232239345</c:v>
                      </c:pt>
                      <c:pt idx="125">
                        <c:v>4.6159040692227826</c:v>
                      </c:pt>
                      <c:pt idx="126">
                        <c:v>4.4273719094594961</c:v>
                      </c:pt>
                      <c:pt idx="127">
                        <c:v>4.4787330092240882</c:v>
                      </c:pt>
                      <c:pt idx="128">
                        <c:v>4.5392506698345336</c:v>
                      </c:pt>
                      <c:pt idx="129">
                        <c:v>4.3122168563859402</c:v>
                      </c:pt>
                      <c:pt idx="130">
                        <c:v>4.5144453585795743</c:v>
                      </c:pt>
                      <c:pt idx="131">
                        <c:v>4.3130512906874348</c:v>
                      </c:pt>
                      <c:pt idx="132">
                        <c:v>4.2237109019931305</c:v>
                      </c:pt>
                      <c:pt idx="133">
                        <c:v>5.4570857424429127</c:v>
                      </c:pt>
                      <c:pt idx="134">
                        <c:v>5.3397534770638497</c:v>
                      </c:pt>
                      <c:pt idx="135">
                        <c:v>6.1967929934945669</c:v>
                      </c:pt>
                      <c:pt idx="136">
                        <c:v>5.2763764526998465</c:v>
                      </c:pt>
                      <c:pt idx="137">
                        <c:v>5.3358471433398673</c:v>
                      </c:pt>
                      <c:pt idx="138">
                        <c:v>3.85550071794641</c:v>
                      </c:pt>
                      <c:pt idx="139">
                        <c:v>2.8895244528368322</c:v>
                      </c:pt>
                      <c:pt idx="140">
                        <c:v>3.2247921676934665</c:v>
                      </c:pt>
                      <c:pt idx="141">
                        <c:v>3.5388909352947131</c:v>
                      </c:pt>
                      <c:pt idx="142">
                        <c:v>3.5481068660225086</c:v>
                      </c:pt>
                      <c:pt idx="143">
                        <c:v>3.1717004583427335</c:v>
                      </c:pt>
                      <c:pt idx="144">
                        <c:v>2.979743722285856</c:v>
                      </c:pt>
                      <c:pt idx="145">
                        <c:v>4.4834505316527151</c:v>
                      </c:pt>
                      <c:pt idx="146">
                        <c:v>4.1769253254332881</c:v>
                      </c:pt>
                      <c:pt idx="147">
                        <c:v>4.8276006636426967</c:v>
                      </c:pt>
                      <c:pt idx="148">
                        <c:v>3.8219802473059414</c:v>
                      </c:pt>
                      <c:pt idx="149">
                        <c:v>4.1787662168401969</c:v>
                      </c:pt>
                      <c:pt idx="150">
                        <c:v>4.0680696482416732</c:v>
                      </c:pt>
                      <c:pt idx="151">
                        <c:v>2.9874582360599367</c:v>
                      </c:pt>
                      <c:pt idx="152">
                        <c:v>2.5916935547095088</c:v>
                      </c:pt>
                      <c:pt idx="153">
                        <c:v>1.9010871846302901</c:v>
                      </c:pt>
                      <c:pt idx="154">
                        <c:v>2.2184755062437298</c:v>
                      </c:pt>
                      <c:pt idx="155">
                        <c:v>2.3482189693379096</c:v>
                      </c:pt>
                      <c:pt idx="156">
                        <c:v>2.727417646487448</c:v>
                      </c:pt>
                      <c:pt idx="157">
                        <c:v>3.7625910864721606</c:v>
                      </c:pt>
                      <c:pt idx="158">
                        <c:v>3.8875915510943391</c:v>
                      </c:pt>
                      <c:pt idx="159">
                        <c:v>3.4873000478517477</c:v>
                      </c:pt>
                      <c:pt idx="160">
                        <c:v>2.7020952186422673</c:v>
                      </c:pt>
                      <c:pt idx="161">
                        <c:v>2.5877358837282753</c:v>
                      </c:pt>
                      <c:pt idx="162">
                        <c:v>2.9905563674776898</c:v>
                      </c:pt>
                      <c:pt idx="163">
                        <c:v>2.7400553938731904</c:v>
                      </c:pt>
                      <c:pt idx="164">
                        <c:v>2.6063772343197371</c:v>
                      </c:pt>
                      <c:pt idx="165">
                        <c:v>2.2075858007883231</c:v>
                      </c:pt>
                      <c:pt idx="166">
                        <c:v>2.0388910088083132</c:v>
                      </c:pt>
                      <c:pt idx="167">
                        <c:v>1.9733122353153936</c:v>
                      </c:pt>
                      <c:pt idx="168">
                        <c:v>2.2761754858609287</c:v>
                      </c:pt>
                      <c:pt idx="169">
                        <c:v>4.205000208238892</c:v>
                      </c:pt>
                      <c:pt idx="170">
                        <c:v>4.0202228551682158</c:v>
                      </c:pt>
                      <c:pt idx="171">
                        <c:v>4.3456245702067768</c:v>
                      </c:pt>
                      <c:pt idx="172">
                        <c:v>2.5409813429465711</c:v>
                      </c:pt>
                      <c:pt idx="173">
                        <c:v>2.421034998962226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105190240"/>
        <c:scaling>
          <c:orientation val="minMax"/>
        </c:scaling>
        <c:delete val="0"/>
        <c:axPos val="b"/>
        <c:numFmt formatCode="mmm&quot;-&quot;yyyy" sourceLinked="1"/>
        <c:majorTickMark val="in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98784"/>
        <c:crosses val="autoZero"/>
        <c:auto val="0"/>
        <c:lblAlgn val="ctr"/>
        <c:lblOffset val="100"/>
        <c:noMultiLvlLbl val="0"/>
      </c:catAx>
      <c:valAx>
        <c:axId val="11053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layout>
            <c:manualLayout>
              <c:xMode val="edge"/>
              <c:yMode val="edge"/>
              <c:x val="1.465766616715187E-3"/>
              <c:y val="0.3820799543766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902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816491559492588E-2"/>
          <c:y val="0.84683811350306337"/>
          <c:w val="0.93607964906546426"/>
          <c:h val="0.153161886496936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China: Total Credit Flows by Issuer Type</a:t>
            </a:r>
          </a:p>
          <a:p>
            <a:pPr>
              <a:defRPr/>
            </a:pPr>
            <a:r>
              <a:rPr lang="en-US" b="1"/>
              <a:t>From 12/31/2001 - 5/31/2016</a:t>
            </a:r>
          </a:p>
        </c:rich>
      </c:tx>
      <c:layout>
        <c:manualLayout>
          <c:xMode val="edge"/>
          <c:yMode val="edge"/>
          <c:x val="0.3511037338038559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462991124148358E-2"/>
          <c:y val="6.8813813147966169E-2"/>
          <c:w val="0.90141357609198469"/>
          <c:h val="0.71366505958105786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total_credit_flow_data!$E$1</c:f>
              <c:strCache>
                <c:ptCount val="1"/>
                <c:pt idx="0">
                  <c:v>Gov't Bonds: Trsy Bonds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total_credit_flow_data!$A$2:$A$175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total_credit_flow_data!$E$2:$E$175</c:f>
              <c:numCache>
                <c:formatCode>_(* #,##0_);_(* \(#,##0\);_(* "-"??_);_(@_)</c:formatCode>
                <c:ptCount val="174"/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56</c:v>
                </c:pt>
                <c:pt idx="5">
                  <c:v>52</c:v>
                </c:pt>
                <c:pt idx="6">
                  <c:v>72</c:v>
                </c:pt>
                <c:pt idx="7">
                  <c:v>43.83</c:v>
                </c:pt>
                <c:pt idx="8">
                  <c:v>40</c:v>
                </c:pt>
                <c:pt idx="9">
                  <c:v>43.1</c:v>
                </c:pt>
                <c:pt idx="10">
                  <c:v>22.4</c:v>
                </c:pt>
                <c:pt idx="11">
                  <c:v>0</c:v>
                </c:pt>
                <c:pt idx="12">
                  <c:v>96.81</c:v>
                </c:pt>
                <c:pt idx="13">
                  <c:v>0</c:v>
                </c:pt>
                <c:pt idx="14">
                  <c:v>35</c:v>
                </c:pt>
                <c:pt idx="15">
                  <c:v>0</c:v>
                </c:pt>
                <c:pt idx="16">
                  <c:v>78</c:v>
                </c:pt>
                <c:pt idx="17">
                  <c:v>35</c:v>
                </c:pt>
                <c:pt idx="18">
                  <c:v>26</c:v>
                </c:pt>
                <c:pt idx="19">
                  <c:v>26</c:v>
                </c:pt>
                <c:pt idx="20">
                  <c:v>46</c:v>
                </c:pt>
                <c:pt idx="21">
                  <c:v>16.38</c:v>
                </c:pt>
                <c:pt idx="22">
                  <c:v>22</c:v>
                </c:pt>
                <c:pt idx="23">
                  <c:v>58</c:v>
                </c:pt>
                <c:pt idx="24">
                  <c:v>201.857</c:v>
                </c:pt>
                <c:pt idx="25">
                  <c:v>0</c:v>
                </c:pt>
                <c:pt idx="26">
                  <c:v>0</c:v>
                </c:pt>
                <c:pt idx="27">
                  <c:v>38.159999999999997</c:v>
                </c:pt>
                <c:pt idx="28">
                  <c:v>57.22</c:v>
                </c:pt>
                <c:pt idx="29">
                  <c:v>36.75</c:v>
                </c:pt>
                <c:pt idx="30">
                  <c:v>56.93</c:v>
                </c:pt>
                <c:pt idx="31">
                  <c:v>60.7</c:v>
                </c:pt>
                <c:pt idx="32">
                  <c:v>61.53</c:v>
                </c:pt>
                <c:pt idx="33">
                  <c:v>46.087000000000003</c:v>
                </c:pt>
                <c:pt idx="34">
                  <c:v>33.61</c:v>
                </c:pt>
                <c:pt idx="35">
                  <c:v>64.23</c:v>
                </c:pt>
                <c:pt idx="36">
                  <c:v>25.66</c:v>
                </c:pt>
                <c:pt idx="37">
                  <c:v>0</c:v>
                </c:pt>
                <c:pt idx="38">
                  <c:v>30</c:v>
                </c:pt>
                <c:pt idx="39">
                  <c:v>30</c:v>
                </c:pt>
                <c:pt idx="40">
                  <c:v>33.39</c:v>
                </c:pt>
                <c:pt idx="41">
                  <c:v>67.7</c:v>
                </c:pt>
                <c:pt idx="42">
                  <c:v>35.380000000000003</c:v>
                </c:pt>
                <c:pt idx="43">
                  <c:v>35.08</c:v>
                </c:pt>
                <c:pt idx="44">
                  <c:v>64.39</c:v>
                </c:pt>
                <c:pt idx="45">
                  <c:v>33.17</c:v>
                </c:pt>
                <c:pt idx="46">
                  <c:v>33.35</c:v>
                </c:pt>
                <c:pt idx="47">
                  <c:v>67.25</c:v>
                </c:pt>
                <c:pt idx="48">
                  <c:v>74.489999999999995</c:v>
                </c:pt>
                <c:pt idx="49">
                  <c:v>0</c:v>
                </c:pt>
                <c:pt idx="50">
                  <c:v>33</c:v>
                </c:pt>
                <c:pt idx="51">
                  <c:v>67</c:v>
                </c:pt>
                <c:pt idx="52">
                  <c:v>30.96</c:v>
                </c:pt>
                <c:pt idx="53">
                  <c:v>61.36</c:v>
                </c:pt>
                <c:pt idx="54">
                  <c:v>93.66</c:v>
                </c:pt>
                <c:pt idx="55">
                  <c:v>61.98</c:v>
                </c:pt>
                <c:pt idx="56">
                  <c:v>63.11</c:v>
                </c:pt>
                <c:pt idx="57">
                  <c:v>90.61</c:v>
                </c:pt>
                <c:pt idx="58">
                  <c:v>61.06</c:v>
                </c:pt>
                <c:pt idx="59">
                  <c:v>64.59</c:v>
                </c:pt>
                <c:pt idx="60">
                  <c:v>26</c:v>
                </c:pt>
                <c:pt idx="61">
                  <c:v>0</c:v>
                </c:pt>
                <c:pt idx="62">
                  <c:v>30</c:v>
                </c:pt>
                <c:pt idx="63">
                  <c:v>56</c:v>
                </c:pt>
                <c:pt idx="64">
                  <c:v>60.6</c:v>
                </c:pt>
                <c:pt idx="65">
                  <c:v>63.78</c:v>
                </c:pt>
                <c:pt idx="66">
                  <c:v>95.22</c:v>
                </c:pt>
                <c:pt idx="67">
                  <c:v>66.38</c:v>
                </c:pt>
                <c:pt idx="68">
                  <c:v>660.69</c:v>
                </c:pt>
                <c:pt idx="69">
                  <c:v>159.38</c:v>
                </c:pt>
                <c:pt idx="70">
                  <c:v>57.58</c:v>
                </c:pt>
                <c:pt idx="71">
                  <c:v>103</c:v>
                </c:pt>
                <c:pt idx="72">
                  <c:v>832.31799999999998</c:v>
                </c:pt>
                <c:pt idx="73">
                  <c:v>0</c:v>
                </c:pt>
                <c:pt idx="74">
                  <c:v>56.97</c:v>
                </c:pt>
                <c:pt idx="75">
                  <c:v>27.94</c:v>
                </c:pt>
                <c:pt idx="76">
                  <c:v>54.07</c:v>
                </c:pt>
                <c:pt idx="77">
                  <c:v>83.15</c:v>
                </c:pt>
                <c:pt idx="78">
                  <c:v>53.76</c:v>
                </c:pt>
                <c:pt idx="79">
                  <c:v>50.59</c:v>
                </c:pt>
                <c:pt idx="80">
                  <c:v>70.599999999999994</c:v>
                </c:pt>
                <c:pt idx="81">
                  <c:v>76.349999999999994</c:v>
                </c:pt>
                <c:pt idx="82">
                  <c:v>47.38</c:v>
                </c:pt>
                <c:pt idx="83">
                  <c:v>70.5</c:v>
                </c:pt>
                <c:pt idx="84">
                  <c:v>75.19</c:v>
                </c:pt>
                <c:pt idx="85">
                  <c:v>0</c:v>
                </c:pt>
                <c:pt idx="86">
                  <c:v>48.93</c:v>
                </c:pt>
                <c:pt idx="87">
                  <c:v>26</c:v>
                </c:pt>
                <c:pt idx="88">
                  <c:v>139.52000000000001</c:v>
                </c:pt>
                <c:pt idx="89">
                  <c:v>128.65</c:v>
                </c:pt>
                <c:pt idx="90">
                  <c:v>178.77</c:v>
                </c:pt>
                <c:pt idx="91">
                  <c:v>182.58</c:v>
                </c:pt>
                <c:pt idx="92">
                  <c:v>120.31</c:v>
                </c:pt>
                <c:pt idx="93">
                  <c:v>148.84</c:v>
                </c:pt>
                <c:pt idx="94">
                  <c:v>81.489999999999995</c:v>
                </c:pt>
                <c:pt idx="95">
                  <c:v>132.21</c:v>
                </c:pt>
                <c:pt idx="96">
                  <c:v>84.51</c:v>
                </c:pt>
                <c:pt idx="97">
                  <c:v>26</c:v>
                </c:pt>
                <c:pt idx="98">
                  <c:v>50</c:v>
                </c:pt>
                <c:pt idx="99">
                  <c:v>104</c:v>
                </c:pt>
                <c:pt idx="100">
                  <c:v>158.29</c:v>
                </c:pt>
                <c:pt idx="101">
                  <c:v>146.28</c:v>
                </c:pt>
                <c:pt idx="102">
                  <c:v>141.21</c:v>
                </c:pt>
                <c:pt idx="103">
                  <c:v>156.16999999999999</c:v>
                </c:pt>
                <c:pt idx="104">
                  <c:v>172.66</c:v>
                </c:pt>
                <c:pt idx="105">
                  <c:v>106.8</c:v>
                </c:pt>
                <c:pt idx="106">
                  <c:v>142.69999999999999</c:v>
                </c:pt>
                <c:pt idx="107">
                  <c:v>136.4</c:v>
                </c:pt>
                <c:pt idx="108">
                  <c:v>117.68</c:v>
                </c:pt>
                <c:pt idx="109">
                  <c:v>90</c:v>
                </c:pt>
                <c:pt idx="110">
                  <c:v>58</c:v>
                </c:pt>
                <c:pt idx="111">
                  <c:v>118</c:v>
                </c:pt>
                <c:pt idx="112">
                  <c:v>123.97</c:v>
                </c:pt>
                <c:pt idx="113">
                  <c:v>146.1</c:v>
                </c:pt>
                <c:pt idx="114">
                  <c:v>134.25</c:v>
                </c:pt>
                <c:pt idx="115">
                  <c:v>130.79</c:v>
                </c:pt>
                <c:pt idx="116">
                  <c:v>133</c:v>
                </c:pt>
                <c:pt idx="117">
                  <c:v>110.56</c:v>
                </c:pt>
                <c:pt idx="118">
                  <c:v>59.82</c:v>
                </c:pt>
                <c:pt idx="119">
                  <c:v>84.16</c:v>
                </c:pt>
                <c:pt idx="120">
                  <c:v>56</c:v>
                </c:pt>
                <c:pt idx="121">
                  <c:v>28</c:v>
                </c:pt>
                <c:pt idx="122">
                  <c:v>84</c:v>
                </c:pt>
                <c:pt idx="123">
                  <c:v>56</c:v>
                </c:pt>
                <c:pt idx="124">
                  <c:v>138.31</c:v>
                </c:pt>
                <c:pt idx="125">
                  <c:v>141.41</c:v>
                </c:pt>
                <c:pt idx="126">
                  <c:v>135.19</c:v>
                </c:pt>
                <c:pt idx="127">
                  <c:v>125</c:v>
                </c:pt>
                <c:pt idx="128">
                  <c:v>133.06</c:v>
                </c:pt>
                <c:pt idx="129">
                  <c:v>118.33</c:v>
                </c:pt>
                <c:pt idx="130">
                  <c:v>93.82</c:v>
                </c:pt>
                <c:pt idx="131">
                  <c:v>93.15</c:v>
                </c:pt>
                <c:pt idx="132">
                  <c:v>57.01</c:v>
                </c:pt>
                <c:pt idx="133">
                  <c:v>112</c:v>
                </c:pt>
                <c:pt idx="134">
                  <c:v>78</c:v>
                </c:pt>
                <c:pt idx="135">
                  <c:v>44</c:v>
                </c:pt>
                <c:pt idx="136">
                  <c:v>173.11</c:v>
                </c:pt>
                <c:pt idx="137">
                  <c:v>181</c:v>
                </c:pt>
                <c:pt idx="138">
                  <c:v>70.930000000000007</c:v>
                </c:pt>
                <c:pt idx="139">
                  <c:v>116</c:v>
                </c:pt>
                <c:pt idx="140">
                  <c:v>132.72999999999999</c:v>
                </c:pt>
                <c:pt idx="141">
                  <c:v>101.17</c:v>
                </c:pt>
                <c:pt idx="142">
                  <c:v>126.8</c:v>
                </c:pt>
                <c:pt idx="143">
                  <c:v>105.21</c:v>
                </c:pt>
                <c:pt idx="144">
                  <c:v>96.49</c:v>
                </c:pt>
                <c:pt idx="145">
                  <c:v>54</c:v>
                </c:pt>
                <c:pt idx="146">
                  <c:v>56</c:v>
                </c:pt>
                <c:pt idx="147">
                  <c:v>84</c:v>
                </c:pt>
                <c:pt idx="148">
                  <c:v>175.67</c:v>
                </c:pt>
                <c:pt idx="149">
                  <c:v>153.63999999999999</c:v>
                </c:pt>
                <c:pt idx="150">
                  <c:v>81.89</c:v>
                </c:pt>
                <c:pt idx="151">
                  <c:v>142.59</c:v>
                </c:pt>
                <c:pt idx="152">
                  <c:v>145.02000000000001</c:v>
                </c:pt>
                <c:pt idx="153">
                  <c:v>121.51</c:v>
                </c:pt>
                <c:pt idx="154">
                  <c:v>165.49</c:v>
                </c:pt>
                <c:pt idx="155">
                  <c:v>138.1</c:v>
                </c:pt>
                <c:pt idx="156">
                  <c:v>118.42</c:v>
                </c:pt>
                <c:pt idx="157">
                  <c:v>60</c:v>
                </c:pt>
                <c:pt idx="158">
                  <c:v>40</c:v>
                </c:pt>
                <c:pt idx="159">
                  <c:v>80</c:v>
                </c:pt>
                <c:pt idx="160">
                  <c:v>198.41</c:v>
                </c:pt>
                <c:pt idx="161">
                  <c:v>198.5</c:v>
                </c:pt>
                <c:pt idx="162">
                  <c:v>140.46</c:v>
                </c:pt>
                <c:pt idx="163">
                  <c:v>188.1</c:v>
                </c:pt>
                <c:pt idx="164">
                  <c:v>157</c:v>
                </c:pt>
                <c:pt idx="165">
                  <c:v>213.04</c:v>
                </c:pt>
                <c:pt idx="166">
                  <c:v>182.01</c:v>
                </c:pt>
                <c:pt idx="167">
                  <c:v>210.05</c:v>
                </c:pt>
                <c:pt idx="168">
                  <c:v>134.05000000000001</c:v>
                </c:pt>
                <c:pt idx="169">
                  <c:v>170</c:v>
                </c:pt>
                <c:pt idx="170">
                  <c:v>90</c:v>
                </c:pt>
                <c:pt idx="171">
                  <c:v>150</c:v>
                </c:pt>
                <c:pt idx="172">
                  <c:v>248.2</c:v>
                </c:pt>
                <c:pt idx="173">
                  <c:v>281.20999999999998</c:v>
                </c:pt>
              </c:numCache>
            </c:numRef>
          </c:val>
        </c:ser>
        <c:ser>
          <c:idx val="2"/>
          <c:order val="2"/>
          <c:tx>
            <c:strRef>
              <c:f>total_credit_flow_data!$F$1</c:f>
              <c:strCache>
                <c:ptCount val="1"/>
                <c:pt idx="0">
                  <c:v>Gov't Bonds: Savings Bonds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total_credit_flow_data!$A$2:$A$175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total_credit_flow_data!$F$2:$F$175</c:f>
              <c:numCache>
                <c:formatCode>_(* #,##0_);_(* \(#,##0\);_(* "-"??_);_(@_)</c:formatCode>
                <c:ptCount val="174"/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3.3690000000000002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23.138999999999999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15</c:v>
                </c:pt>
                <c:pt idx="82">
                  <c:v>0</c:v>
                </c:pt>
                <c:pt idx="83">
                  <c:v>20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29.547999999999998</c:v>
                </c:pt>
                <c:pt idx="89">
                  <c:v>0</c:v>
                </c:pt>
                <c:pt idx="90">
                  <c:v>0</c:v>
                </c:pt>
                <c:pt idx="91">
                  <c:v>50</c:v>
                </c:pt>
                <c:pt idx="92">
                  <c:v>0</c:v>
                </c:pt>
                <c:pt idx="93">
                  <c:v>40</c:v>
                </c:pt>
                <c:pt idx="94">
                  <c:v>0</c:v>
                </c:pt>
                <c:pt idx="95">
                  <c:v>30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40</c:v>
                </c:pt>
                <c:pt idx="101">
                  <c:v>0</c:v>
                </c:pt>
                <c:pt idx="102">
                  <c:v>30</c:v>
                </c:pt>
                <c:pt idx="103">
                  <c:v>0</c:v>
                </c:pt>
                <c:pt idx="104">
                  <c:v>20</c:v>
                </c:pt>
                <c:pt idx="105">
                  <c:v>0</c:v>
                </c:pt>
                <c:pt idx="106">
                  <c:v>9.6280000000000001</c:v>
                </c:pt>
                <c:pt idx="107">
                  <c:v>30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47.271000000000001</c:v>
                </c:pt>
                <c:pt idx="113">
                  <c:v>29.841999999999999</c:v>
                </c:pt>
                <c:pt idx="114">
                  <c:v>0</c:v>
                </c:pt>
                <c:pt idx="115">
                  <c:v>19.863</c:v>
                </c:pt>
                <c:pt idx="116">
                  <c:v>0</c:v>
                </c:pt>
                <c:pt idx="117">
                  <c:v>28.166</c:v>
                </c:pt>
                <c:pt idx="118">
                  <c:v>30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50</c:v>
                </c:pt>
                <c:pt idx="124">
                  <c:v>0</c:v>
                </c:pt>
                <c:pt idx="125">
                  <c:v>30</c:v>
                </c:pt>
                <c:pt idx="126">
                  <c:v>0</c:v>
                </c:pt>
                <c:pt idx="127">
                  <c:v>31.148</c:v>
                </c:pt>
                <c:pt idx="128">
                  <c:v>0</c:v>
                </c:pt>
                <c:pt idx="129">
                  <c:v>21.922000000000001</c:v>
                </c:pt>
                <c:pt idx="130">
                  <c:v>0</c:v>
                </c:pt>
                <c:pt idx="131">
                  <c:v>19.876000000000001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50</c:v>
                </c:pt>
                <c:pt idx="137">
                  <c:v>49.984000000000002</c:v>
                </c:pt>
                <c:pt idx="138">
                  <c:v>0</c:v>
                </c:pt>
                <c:pt idx="139">
                  <c:v>40</c:v>
                </c:pt>
                <c:pt idx="140">
                  <c:v>40</c:v>
                </c:pt>
                <c:pt idx="141">
                  <c:v>0</c:v>
                </c:pt>
                <c:pt idx="142">
                  <c:v>36.976999999999997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40</c:v>
                </c:pt>
                <c:pt idx="149">
                  <c:v>0</c:v>
                </c:pt>
                <c:pt idx="150">
                  <c:v>40</c:v>
                </c:pt>
                <c:pt idx="151">
                  <c:v>38.405000000000001</c:v>
                </c:pt>
                <c:pt idx="152">
                  <c:v>40</c:v>
                </c:pt>
                <c:pt idx="153">
                  <c:v>0</c:v>
                </c:pt>
                <c:pt idx="154">
                  <c:v>30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40</c:v>
                </c:pt>
                <c:pt idx="161">
                  <c:v>0</c:v>
                </c:pt>
                <c:pt idx="162">
                  <c:v>37.140999999999998</c:v>
                </c:pt>
                <c:pt idx="163">
                  <c:v>34.033999999999999</c:v>
                </c:pt>
                <c:pt idx="164">
                  <c:v>37.512</c:v>
                </c:pt>
                <c:pt idx="165">
                  <c:v>0</c:v>
                </c:pt>
                <c:pt idx="166">
                  <c:v>0</c:v>
                </c:pt>
                <c:pt idx="167">
                  <c:v>37.229999999999997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40</c:v>
                </c:pt>
                <c:pt idx="173">
                  <c:v>0</c:v>
                </c:pt>
              </c:numCache>
            </c:numRef>
          </c:val>
        </c:ser>
        <c:ser>
          <c:idx val="3"/>
          <c:order val="3"/>
          <c:tx>
            <c:strRef>
              <c:f>total_credit_flow_data!$G$1</c:f>
              <c:strCache>
                <c:ptCount val="1"/>
                <c:pt idx="0">
                  <c:v>Gov't Bonds: Local Gov't Bonds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total_credit_flow_data!$A$2:$A$175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total_credit_flow_data!$G$2:$G$175</c:f>
              <c:numCache>
                <c:formatCode>_(* #,##0_);_(* \(#,##0\);_(* "-"??_);_(@_)</c:formatCode>
                <c:ptCount val="174"/>
                <c:pt idx="87">
                  <c:v>7</c:v>
                </c:pt>
                <c:pt idx="88">
                  <c:v>59.4</c:v>
                </c:pt>
                <c:pt idx="89">
                  <c:v>45.4</c:v>
                </c:pt>
                <c:pt idx="90">
                  <c:v>54.1</c:v>
                </c:pt>
                <c:pt idx="91">
                  <c:v>11.9</c:v>
                </c:pt>
                <c:pt idx="92">
                  <c:v>11.2</c:v>
                </c:pt>
                <c:pt idx="93">
                  <c:v>11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43.8</c:v>
                </c:pt>
                <c:pt idx="103">
                  <c:v>23.2</c:v>
                </c:pt>
                <c:pt idx="104">
                  <c:v>66.5</c:v>
                </c:pt>
                <c:pt idx="105">
                  <c:v>35.799999999999997</c:v>
                </c:pt>
                <c:pt idx="106">
                  <c:v>0</c:v>
                </c:pt>
                <c:pt idx="107">
                  <c:v>30.7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49.34</c:v>
                </c:pt>
                <c:pt idx="116">
                  <c:v>92.26</c:v>
                </c:pt>
                <c:pt idx="117">
                  <c:v>0</c:v>
                </c:pt>
                <c:pt idx="118">
                  <c:v>35.5</c:v>
                </c:pt>
                <c:pt idx="119">
                  <c:v>22.9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41.6</c:v>
                </c:pt>
                <c:pt idx="127">
                  <c:v>94.2</c:v>
                </c:pt>
                <c:pt idx="128">
                  <c:v>52.6</c:v>
                </c:pt>
                <c:pt idx="129">
                  <c:v>58.9</c:v>
                </c:pt>
                <c:pt idx="130">
                  <c:v>2.7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66.400000000000006</c:v>
                </c:pt>
                <c:pt idx="139">
                  <c:v>47.9</c:v>
                </c:pt>
                <c:pt idx="140">
                  <c:v>85.8</c:v>
                </c:pt>
                <c:pt idx="141">
                  <c:v>75.5</c:v>
                </c:pt>
                <c:pt idx="142">
                  <c:v>70.8</c:v>
                </c:pt>
                <c:pt idx="143">
                  <c:v>3.6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136.80000000000001</c:v>
                </c:pt>
                <c:pt idx="151">
                  <c:v>97.7</c:v>
                </c:pt>
                <c:pt idx="152">
                  <c:v>95.4</c:v>
                </c:pt>
                <c:pt idx="153">
                  <c:v>65.900000000000006</c:v>
                </c:pt>
                <c:pt idx="154">
                  <c:v>4.2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134.1</c:v>
                </c:pt>
                <c:pt idx="162">
                  <c:v>734.16499999999996</c:v>
                </c:pt>
                <c:pt idx="163">
                  <c:v>560.53599999999994</c:v>
                </c:pt>
                <c:pt idx="164">
                  <c:v>480.31700000000001</c:v>
                </c:pt>
                <c:pt idx="165">
                  <c:v>543.774</c:v>
                </c:pt>
                <c:pt idx="166">
                  <c:v>482.31099999999998</c:v>
                </c:pt>
                <c:pt idx="167">
                  <c:v>763.71900000000005</c:v>
                </c:pt>
                <c:pt idx="168">
                  <c:v>136.13999999999999</c:v>
                </c:pt>
                <c:pt idx="169">
                  <c:v>0</c:v>
                </c:pt>
                <c:pt idx="170">
                  <c:v>166.751</c:v>
                </c:pt>
                <c:pt idx="171">
                  <c:v>788.67200000000003</c:v>
                </c:pt>
                <c:pt idx="172">
                  <c:v>1064.616</c:v>
                </c:pt>
                <c:pt idx="173">
                  <c:v>527.10299999999995</c:v>
                </c:pt>
              </c:numCache>
            </c:numRef>
          </c:val>
        </c:ser>
        <c:ser>
          <c:idx val="4"/>
          <c:order val="4"/>
          <c:tx>
            <c:strRef>
              <c:f>total_credit_flow_data!$I$1</c:f>
              <c:strCache>
                <c:ptCount val="1"/>
                <c:pt idx="0">
                  <c:v>TSF: RMB Bank Loans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total_credit_flow_data!$A$2:$A$175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total_credit_flow_data!$I$2:$I$175</c:f>
              <c:numCache>
                <c:formatCode>_(* #,##0_);_(* \(#,##0\);_(* "-"??_);_(@_)</c:formatCode>
                <c:ptCount val="174"/>
                <c:pt idx="1">
                  <c:v>24</c:v>
                </c:pt>
                <c:pt idx="2">
                  <c:v>53</c:v>
                </c:pt>
                <c:pt idx="3">
                  <c:v>255.4</c:v>
                </c:pt>
                <c:pt idx="4">
                  <c:v>93.7</c:v>
                </c:pt>
                <c:pt idx="5">
                  <c:v>111</c:v>
                </c:pt>
                <c:pt idx="6">
                  <c:v>292.89999999999998</c:v>
                </c:pt>
                <c:pt idx="7">
                  <c:v>62</c:v>
                </c:pt>
                <c:pt idx="8">
                  <c:v>173.6</c:v>
                </c:pt>
                <c:pt idx="9">
                  <c:v>288.5</c:v>
                </c:pt>
                <c:pt idx="10">
                  <c:v>72.2</c:v>
                </c:pt>
                <c:pt idx="11">
                  <c:v>153.9</c:v>
                </c:pt>
                <c:pt idx="12">
                  <c:v>267.3</c:v>
                </c:pt>
                <c:pt idx="13">
                  <c:v>326.60000000000002</c:v>
                </c:pt>
                <c:pt idx="14">
                  <c:v>109.1</c:v>
                </c:pt>
                <c:pt idx="15">
                  <c:v>372.5</c:v>
                </c:pt>
                <c:pt idx="16">
                  <c:v>194.5</c:v>
                </c:pt>
                <c:pt idx="17">
                  <c:v>253.4</c:v>
                </c:pt>
                <c:pt idx="18">
                  <c:v>525</c:v>
                </c:pt>
                <c:pt idx="19">
                  <c:v>106.2</c:v>
                </c:pt>
                <c:pt idx="20">
                  <c:v>280.8</c:v>
                </c:pt>
                <c:pt idx="21">
                  <c:v>303.5</c:v>
                </c:pt>
                <c:pt idx="22">
                  <c:v>61.6</c:v>
                </c:pt>
                <c:pt idx="23">
                  <c:v>102.5</c:v>
                </c:pt>
                <c:pt idx="24">
                  <c:v>129.5</c:v>
                </c:pt>
                <c:pt idx="25">
                  <c:v>254</c:v>
                </c:pt>
                <c:pt idx="26">
                  <c:v>208.5</c:v>
                </c:pt>
                <c:pt idx="27">
                  <c:v>372.6</c:v>
                </c:pt>
                <c:pt idx="28">
                  <c:v>199.5</c:v>
                </c:pt>
                <c:pt idx="29">
                  <c:v>113.2</c:v>
                </c:pt>
                <c:pt idx="30">
                  <c:v>282.10000000000002</c:v>
                </c:pt>
                <c:pt idx="31">
                  <c:v>-1.9</c:v>
                </c:pt>
                <c:pt idx="32">
                  <c:v>115.7</c:v>
                </c:pt>
                <c:pt idx="33">
                  <c:v>250.2</c:v>
                </c:pt>
                <c:pt idx="34">
                  <c:v>25.6</c:v>
                </c:pt>
                <c:pt idx="35">
                  <c:v>149.5</c:v>
                </c:pt>
                <c:pt idx="36">
                  <c:v>298.3</c:v>
                </c:pt>
                <c:pt idx="37">
                  <c:v>281</c:v>
                </c:pt>
                <c:pt idx="38">
                  <c:v>95.9</c:v>
                </c:pt>
                <c:pt idx="39">
                  <c:v>360.7</c:v>
                </c:pt>
                <c:pt idx="40">
                  <c:v>142</c:v>
                </c:pt>
                <c:pt idx="41">
                  <c:v>108.9</c:v>
                </c:pt>
                <c:pt idx="42">
                  <c:v>465.3</c:v>
                </c:pt>
                <c:pt idx="43">
                  <c:v>-31.4</c:v>
                </c:pt>
                <c:pt idx="44">
                  <c:v>189.7</c:v>
                </c:pt>
                <c:pt idx="45">
                  <c:v>345.3</c:v>
                </c:pt>
                <c:pt idx="46">
                  <c:v>26.4</c:v>
                </c:pt>
                <c:pt idx="47">
                  <c:v>225.1</c:v>
                </c:pt>
                <c:pt idx="48">
                  <c:v>145.4</c:v>
                </c:pt>
                <c:pt idx="49">
                  <c:v>567.4</c:v>
                </c:pt>
                <c:pt idx="50">
                  <c:v>149.1</c:v>
                </c:pt>
                <c:pt idx="51">
                  <c:v>540.20000000000005</c:v>
                </c:pt>
                <c:pt idx="52">
                  <c:v>316.3</c:v>
                </c:pt>
                <c:pt idx="53">
                  <c:v>209.4</c:v>
                </c:pt>
                <c:pt idx="54">
                  <c:v>365.5</c:v>
                </c:pt>
                <c:pt idx="55">
                  <c:v>163.4</c:v>
                </c:pt>
                <c:pt idx="56">
                  <c:v>190</c:v>
                </c:pt>
                <c:pt idx="57">
                  <c:v>220.1</c:v>
                </c:pt>
                <c:pt idx="58">
                  <c:v>16.899999999999999</c:v>
                </c:pt>
                <c:pt idx="59">
                  <c:v>193.5</c:v>
                </c:pt>
                <c:pt idx="60">
                  <c:v>220.4</c:v>
                </c:pt>
                <c:pt idx="61">
                  <c:v>566.29999999999995</c:v>
                </c:pt>
                <c:pt idx="62">
                  <c:v>413.8</c:v>
                </c:pt>
                <c:pt idx="63">
                  <c:v>441.7</c:v>
                </c:pt>
                <c:pt idx="64">
                  <c:v>422</c:v>
                </c:pt>
                <c:pt idx="65">
                  <c:v>247.3</c:v>
                </c:pt>
                <c:pt idx="66">
                  <c:v>451.5</c:v>
                </c:pt>
                <c:pt idx="67">
                  <c:v>231.4</c:v>
                </c:pt>
                <c:pt idx="68">
                  <c:v>302.89999999999998</c:v>
                </c:pt>
                <c:pt idx="69">
                  <c:v>283.5</c:v>
                </c:pt>
                <c:pt idx="70">
                  <c:v>136.1</c:v>
                </c:pt>
                <c:pt idx="71">
                  <c:v>87.4</c:v>
                </c:pt>
                <c:pt idx="72">
                  <c:v>48.5</c:v>
                </c:pt>
                <c:pt idx="73">
                  <c:v>805.8</c:v>
                </c:pt>
                <c:pt idx="74">
                  <c:v>243.4</c:v>
                </c:pt>
                <c:pt idx="75">
                  <c:v>283.39999999999998</c:v>
                </c:pt>
                <c:pt idx="76">
                  <c:v>469</c:v>
                </c:pt>
                <c:pt idx="77">
                  <c:v>318.5</c:v>
                </c:pt>
                <c:pt idx="78">
                  <c:v>332.4</c:v>
                </c:pt>
                <c:pt idx="79">
                  <c:v>381.8</c:v>
                </c:pt>
                <c:pt idx="80">
                  <c:v>271.5</c:v>
                </c:pt>
                <c:pt idx="81">
                  <c:v>374.5</c:v>
                </c:pt>
                <c:pt idx="82">
                  <c:v>181.9</c:v>
                </c:pt>
                <c:pt idx="83">
                  <c:v>477.5</c:v>
                </c:pt>
                <c:pt idx="84">
                  <c:v>764.5</c:v>
                </c:pt>
                <c:pt idx="85">
                  <c:v>1617.7</c:v>
                </c:pt>
                <c:pt idx="86">
                  <c:v>1071.5</c:v>
                </c:pt>
                <c:pt idx="87">
                  <c:v>1892</c:v>
                </c:pt>
                <c:pt idx="88">
                  <c:v>591.79999999999995</c:v>
                </c:pt>
                <c:pt idx="89">
                  <c:v>666.9</c:v>
                </c:pt>
                <c:pt idx="90">
                  <c:v>1530.4</c:v>
                </c:pt>
                <c:pt idx="91">
                  <c:v>369.1</c:v>
                </c:pt>
                <c:pt idx="92">
                  <c:v>410.4</c:v>
                </c:pt>
                <c:pt idx="93">
                  <c:v>516.70000000000005</c:v>
                </c:pt>
                <c:pt idx="94">
                  <c:v>253</c:v>
                </c:pt>
                <c:pt idx="95">
                  <c:v>294.8</c:v>
                </c:pt>
                <c:pt idx="96">
                  <c:v>380</c:v>
                </c:pt>
                <c:pt idx="97">
                  <c:v>1393.4</c:v>
                </c:pt>
                <c:pt idx="98">
                  <c:v>699.9</c:v>
                </c:pt>
                <c:pt idx="99">
                  <c:v>510.7</c:v>
                </c:pt>
                <c:pt idx="100">
                  <c:v>774</c:v>
                </c:pt>
                <c:pt idx="101">
                  <c:v>649.29999999999995</c:v>
                </c:pt>
                <c:pt idx="102">
                  <c:v>602.70000000000005</c:v>
                </c:pt>
                <c:pt idx="103">
                  <c:v>532.70000000000005</c:v>
                </c:pt>
                <c:pt idx="104">
                  <c:v>544.6</c:v>
                </c:pt>
                <c:pt idx="105">
                  <c:v>600.4</c:v>
                </c:pt>
                <c:pt idx="106">
                  <c:v>587.70000000000005</c:v>
                </c:pt>
                <c:pt idx="107">
                  <c:v>568.9</c:v>
                </c:pt>
                <c:pt idx="108">
                  <c:v>480.7</c:v>
                </c:pt>
                <c:pt idx="109">
                  <c:v>1026.3</c:v>
                </c:pt>
                <c:pt idx="110">
                  <c:v>537.70000000000005</c:v>
                </c:pt>
                <c:pt idx="111">
                  <c:v>679.4</c:v>
                </c:pt>
                <c:pt idx="112">
                  <c:v>743</c:v>
                </c:pt>
                <c:pt idx="113">
                  <c:v>551.6</c:v>
                </c:pt>
                <c:pt idx="114">
                  <c:v>633.9</c:v>
                </c:pt>
                <c:pt idx="115">
                  <c:v>491.6</c:v>
                </c:pt>
                <c:pt idx="116">
                  <c:v>548.4</c:v>
                </c:pt>
                <c:pt idx="117">
                  <c:v>469.3</c:v>
                </c:pt>
                <c:pt idx="118">
                  <c:v>586.79999999999995</c:v>
                </c:pt>
                <c:pt idx="119">
                  <c:v>562.9</c:v>
                </c:pt>
                <c:pt idx="120">
                  <c:v>640.6</c:v>
                </c:pt>
                <c:pt idx="121">
                  <c:v>738.1</c:v>
                </c:pt>
                <c:pt idx="122">
                  <c:v>710.7</c:v>
                </c:pt>
                <c:pt idx="123">
                  <c:v>1011.442</c:v>
                </c:pt>
                <c:pt idx="124">
                  <c:v>681.779</c:v>
                </c:pt>
                <c:pt idx="125">
                  <c:v>793.23199999999997</c:v>
                </c:pt>
                <c:pt idx="126">
                  <c:v>919.81700000000001</c:v>
                </c:pt>
                <c:pt idx="127">
                  <c:v>540.12099999999998</c:v>
                </c:pt>
                <c:pt idx="128">
                  <c:v>703.94500000000005</c:v>
                </c:pt>
                <c:pt idx="129">
                  <c:v>622.62300000000005</c:v>
                </c:pt>
                <c:pt idx="130">
                  <c:v>505.37099999999998</c:v>
                </c:pt>
                <c:pt idx="131">
                  <c:v>522.03700000000003</c:v>
                </c:pt>
                <c:pt idx="132">
                  <c:v>454.608</c:v>
                </c:pt>
                <c:pt idx="133">
                  <c:v>1072.1279999999999</c:v>
                </c:pt>
                <c:pt idx="134">
                  <c:v>619.98900000000003</c:v>
                </c:pt>
                <c:pt idx="135">
                  <c:v>1062.5419999999999</c:v>
                </c:pt>
                <c:pt idx="136">
                  <c:v>792.29600000000005</c:v>
                </c:pt>
                <c:pt idx="137">
                  <c:v>669.41899999999998</c:v>
                </c:pt>
                <c:pt idx="138">
                  <c:v>862.82</c:v>
                </c:pt>
                <c:pt idx="139">
                  <c:v>699.73299999999995</c:v>
                </c:pt>
                <c:pt idx="140">
                  <c:v>712.76700000000005</c:v>
                </c:pt>
                <c:pt idx="141">
                  <c:v>787.00800000000004</c:v>
                </c:pt>
                <c:pt idx="142">
                  <c:v>506</c:v>
                </c:pt>
                <c:pt idx="143">
                  <c:v>624.6</c:v>
                </c:pt>
                <c:pt idx="144">
                  <c:v>482.4</c:v>
                </c:pt>
                <c:pt idx="145">
                  <c:v>1319.0119999999999</c:v>
                </c:pt>
                <c:pt idx="146">
                  <c:v>644.82299999999998</c:v>
                </c:pt>
                <c:pt idx="147">
                  <c:v>1049.7190000000001</c:v>
                </c:pt>
                <c:pt idx="148">
                  <c:v>774.53700000000003</c:v>
                </c:pt>
                <c:pt idx="149">
                  <c:v>870.83900000000006</c:v>
                </c:pt>
                <c:pt idx="150">
                  <c:v>1079.3119999999999</c:v>
                </c:pt>
                <c:pt idx="151">
                  <c:v>385.197</c:v>
                </c:pt>
                <c:pt idx="152">
                  <c:v>702.55</c:v>
                </c:pt>
                <c:pt idx="153">
                  <c:v>857.2</c:v>
                </c:pt>
                <c:pt idx="154">
                  <c:v>548.29999999999995</c:v>
                </c:pt>
                <c:pt idx="155">
                  <c:v>852.7</c:v>
                </c:pt>
                <c:pt idx="156">
                  <c:v>697.3</c:v>
                </c:pt>
                <c:pt idx="157">
                  <c:v>1470.788</c:v>
                </c:pt>
                <c:pt idx="158">
                  <c:v>1143.6980000000001</c:v>
                </c:pt>
                <c:pt idx="159">
                  <c:v>991.98599999999999</c:v>
                </c:pt>
                <c:pt idx="160">
                  <c:v>804.50599999999997</c:v>
                </c:pt>
                <c:pt idx="161">
                  <c:v>851.01800000000003</c:v>
                </c:pt>
                <c:pt idx="162">
                  <c:v>1323.9559999999999</c:v>
                </c:pt>
                <c:pt idx="163">
                  <c:v>589.04700000000003</c:v>
                </c:pt>
                <c:pt idx="164">
                  <c:v>775.59199999999998</c:v>
                </c:pt>
                <c:pt idx="165">
                  <c:v>1041.7239999999999</c:v>
                </c:pt>
                <c:pt idx="166">
                  <c:v>557.37599999999998</c:v>
                </c:pt>
                <c:pt idx="167">
                  <c:v>887.29</c:v>
                </c:pt>
                <c:pt idx="168">
                  <c:v>832.30799999999999</c:v>
                </c:pt>
                <c:pt idx="169">
                  <c:v>2537.0070000000001</c:v>
                </c:pt>
                <c:pt idx="170">
                  <c:v>810.54399999999998</c:v>
                </c:pt>
                <c:pt idx="171">
                  <c:v>1317.556</c:v>
                </c:pt>
                <c:pt idx="172">
                  <c:v>564.20500000000004</c:v>
                </c:pt>
                <c:pt idx="173">
                  <c:v>937.4</c:v>
                </c:pt>
              </c:numCache>
            </c:numRef>
          </c:val>
        </c:ser>
        <c:ser>
          <c:idx val="5"/>
          <c:order val="5"/>
          <c:tx>
            <c:strRef>
              <c:f>total_credit_flow_data!$J$1</c:f>
              <c:strCache>
                <c:ptCount val="1"/>
                <c:pt idx="0">
                  <c:v>TSF: Foreign Currency Bank Loans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total_credit_flow_data!$A$2:$A$175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total_credit_flow_data!$J$2:$J$175</c:f>
              <c:numCache>
                <c:formatCode>_(* #,##0_);_(* \(#,##0\);_(* "-"??_);_(@_)</c:formatCode>
                <c:ptCount val="174"/>
                <c:pt idx="1">
                  <c:v>-1.1000000000000001</c:v>
                </c:pt>
                <c:pt idx="2">
                  <c:v>9.1999999999999993</c:v>
                </c:pt>
                <c:pt idx="3">
                  <c:v>6.5</c:v>
                </c:pt>
                <c:pt idx="4">
                  <c:v>5.4</c:v>
                </c:pt>
                <c:pt idx="5">
                  <c:v>7.3</c:v>
                </c:pt>
                <c:pt idx="6">
                  <c:v>8.8000000000000007</c:v>
                </c:pt>
                <c:pt idx="7">
                  <c:v>3.3</c:v>
                </c:pt>
                <c:pt idx="8">
                  <c:v>-1.5</c:v>
                </c:pt>
                <c:pt idx="9">
                  <c:v>8.8000000000000007</c:v>
                </c:pt>
                <c:pt idx="10">
                  <c:v>1.6</c:v>
                </c:pt>
                <c:pt idx="11">
                  <c:v>4.2</c:v>
                </c:pt>
                <c:pt idx="12">
                  <c:v>20.5</c:v>
                </c:pt>
                <c:pt idx="13">
                  <c:v>10.6</c:v>
                </c:pt>
                <c:pt idx="14">
                  <c:v>5.3</c:v>
                </c:pt>
                <c:pt idx="15">
                  <c:v>27.1</c:v>
                </c:pt>
                <c:pt idx="16">
                  <c:v>22.7</c:v>
                </c:pt>
                <c:pt idx="17">
                  <c:v>26.5</c:v>
                </c:pt>
                <c:pt idx="18">
                  <c:v>29.9</c:v>
                </c:pt>
                <c:pt idx="19">
                  <c:v>10.3</c:v>
                </c:pt>
                <c:pt idx="20">
                  <c:v>24.7</c:v>
                </c:pt>
                <c:pt idx="21">
                  <c:v>40</c:v>
                </c:pt>
                <c:pt idx="22">
                  <c:v>14.8</c:v>
                </c:pt>
                <c:pt idx="23">
                  <c:v>20.2</c:v>
                </c:pt>
                <c:pt idx="24">
                  <c:v>-3.7</c:v>
                </c:pt>
                <c:pt idx="25">
                  <c:v>18</c:v>
                </c:pt>
                <c:pt idx="26">
                  <c:v>28.7</c:v>
                </c:pt>
                <c:pt idx="27">
                  <c:v>31.3</c:v>
                </c:pt>
                <c:pt idx="28">
                  <c:v>17.100000000000001</c:v>
                </c:pt>
                <c:pt idx="29">
                  <c:v>15.1</c:v>
                </c:pt>
                <c:pt idx="30">
                  <c:v>20.9</c:v>
                </c:pt>
                <c:pt idx="31">
                  <c:v>-6.5</c:v>
                </c:pt>
                <c:pt idx="32">
                  <c:v>5</c:v>
                </c:pt>
                <c:pt idx="33">
                  <c:v>1.6</c:v>
                </c:pt>
                <c:pt idx="34">
                  <c:v>-10.5</c:v>
                </c:pt>
                <c:pt idx="35">
                  <c:v>17.5</c:v>
                </c:pt>
                <c:pt idx="36">
                  <c:v>0.1</c:v>
                </c:pt>
                <c:pt idx="37">
                  <c:v>72.7</c:v>
                </c:pt>
                <c:pt idx="38">
                  <c:v>-0.6</c:v>
                </c:pt>
                <c:pt idx="39">
                  <c:v>17.2</c:v>
                </c:pt>
                <c:pt idx="40">
                  <c:v>9.1</c:v>
                </c:pt>
                <c:pt idx="41">
                  <c:v>20.6</c:v>
                </c:pt>
                <c:pt idx="42">
                  <c:v>15.2</c:v>
                </c:pt>
                <c:pt idx="43">
                  <c:v>18.600000000000001</c:v>
                </c:pt>
                <c:pt idx="44">
                  <c:v>-15.5</c:v>
                </c:pt>
                <c:pt idx="45">
                  <c:v>-3</c:v>
                </c:pt>
                <c:pt idx="46">
                  <c:v>28.7</c:v>
                </c:pt>
                <c:pt idx="47">
                  <c:v>-13.6</c:v>
                </c:pt>
                <c:pt idx="48">
                  <c:v>-8</c:v>
                </c:pt>
                <c:pt idx="49">
                  <c:v>11.4</c:v>
                </c:pt>
                <c:pt idx="50">
                  <c:v>7.1</c:v>
                </c:pt>
                <c:pt idx="51">
                  <c:v>15.9</c:v>
                </c:pt>
                <c:pt idx="52">
                  <c:v>12.8</c:v>
                </c:pt>
                <c:pt idx="53">
                  <c:v>10.8</c:v>
                </c:pt>
                <c:pt idx="54">
                  <c:v>1.7</c:v>
                </c:pt>
                <c:pt idx="55">
                  <c:v>-6.5</c:v>
                </c:pt>
                <c:pt idx="56">
                  <c:v>35.299999999999997</c:v>
                </c:pt>
                <c:pt idx="57">
                  <c:v>1.4</c:v>
                </c:pt>
                <c:pt idx="58">
                  <c:v>-1.2</c:v>
                </c:pt>
                <c:pt idx="59">
                  <c:v>23.3</c:v>
                </c:pt>
                <c:pt idx="60">
                  <c:v>34.1</c:v>
                </c:pt>
                <c:pt idx="61">
                  <c:v>-20.8</c:v>
                </c:pt>
                <c:pt idx="62">
                  <c:v>19.7</c:v>
                </c:pt>
                <c:pt idx="63">
                  <c:v>21.1</c:v>
                </c:pt>
                <c:pt idx="64">
                  <c:v>11.8</c:v>
                </c:pt>
                <c:pt idx="65">
                  <c:v>26.5</c:v>
                </c:pt>
                <c:pt idx="66">
                  <c:v>68.400000000000006</c:v>
                </c:pt>
                <c:pt idx="67">
                  <c:v>31.6</c:v>
                </c:pt>
                <c:pt idx="68">
                  <c:v>58.5</c:v>
                </c:pt>
                <c:pt idx="69">
                  <c:v>64.7</c:v>
                </c:pt>
                <c:pt idx="70">
                  <c:v>45.8</c:v>
                </c:pt>
                <c:pt idx="71">
                  <c:v>52.5</c:v>
                </c:pt>
                <c:pt idx="72">
                  <c:v>6.6</c:v>
                </c:pt>
                <c:pt idx="73">
                  <c:v>123.5</c:v>
                </c:pt>
                <c:pt idx="74">
                  <c:v>153.19999999999999</c:v>
                </c:pt>
                <c:pt idx="75">
                  <c:v>73.3</c:v>
                </c:pt>
                <c:pt idx="76">
                  <c:v>14.9</c:v>
                </c:pt>
                <c:pt idx="77">
                  <c:v>20.9</c:v>
                </c:pt>
                <c:pt idx="78">
                  <c:v>9.6999999999999993</c:v>
                </c:pt>
                <c:pt idx="79">
                  <c:v>-4.3</c:v>
                </c:pt>
                <c:pt idx="80">
                  <c:v>-20.399999999999999</c:v>
                </c:pt>
                <c:pt idx="81">
                  <c:v>-17.100000000000001</c:v>
                </c:pt>
                <c:pt idx="82">
                  <c:v>-74.2</c:v>
                </c:pt>
                <c:pt idx="83">
                  <c:v>-53.4</c:v>
                </c:pt>
                <c:pt idx="84">
                  <c:v>-31.4</c:v>
                </c:pt>
                <c:pt idx="85">
                  <c:v>-58.2</c:v>
                </c:pt>
                <c:pt idx="86">
                  <c:v>-28.8</c:v>
                </c:pt>
                <c:pt idx="87">
                  <c:v>29.1</c:v>
                </c:pt>
                <c:pt idx="88">
                  <c:v>47.8</c:v>
                </c:pt>
                <c:pt idx="89">
                  <c:v>105.4</c:v>
                </c:pt>
                <c:pt idx="90">
                  <c:v>254.2</c:v>
                </c:pt>
                <c:pt idx="91">
                  <c:v>75.2</c:v>
                </c:pt>
                <c:pt idx="92">
                  <c:v>131.5</c:v>
                </c:pt>
                <c:pt idx="93">
                  <c:v>120.8</c:v>
                </c:pt>
                <c:pt idx="94">
                  <c:v>111.2</c:v>
                </c:pt>
                <c:pt idx="95">
                  <c:v>113.1</c:v>
                </c:pt>
                <c:pt idx="96">
                  <c:v>25.2</c:v>
                </c:pt>
                <c:pt idx="97">
                  <c:v>64.099999999999994</c:v>
                </c:pt>
                <c:pt idx="98">
                  <c:v>66.3</c:v>
                </c:pt>
                <c:pt idx="99">
                  <c:v>66.2</c:v>
                </c:pt>
                <c:pt idx="100">
                  <c:v>34.9</c:v>
                </c:pt>
                <c:pt idx="101">
                  <c:v>-11.2</c:v>
                </c:pt>
                <c:pt idx="102">
                  <c:v>-1.8</c:v>
                </c:pt>
                <c:pt idx="103">
                  <c:v>-37.799999999999997</c:v>
                </c:pt>
                <c:pt idx="104">
                  <c:v>16.600000000000001</c:v>
                </c:pt>
                <c:pt idx="105">
                  <c:v>91.8</c:v>
                </c:pt>
                <c:pt idx="106">
                  <c:v>34.6</c:v>
                </c:pt>
                <c:pt idx="107">
                  <c:v>52.6</c:v>
                </c:pt>
                <c:pt idx="108">
                  <c:v>109</c:v>
                </c:pt>
                <c:pt idx="109">
                  <c:v>86.2</c:v>
                </c:pt>
                <c:pt idx="110">
                  <c:v>34.700000000000003</c:v>
                </c:pt>
                <c:pt idx="111">
                  <c:v>57.2</c:v>
                </c:pt>
                <c:pt idx="112">
                  <c:v>49.2</c:v>
                </c:pt>
                <c:pt idx="113">
                  <c:v>84.2</c:v>
                </c:pt>
                <c:pt idx="114">
                  <c:v>24.5</c:v>
                </c:pt>
                <c:pt idx="115">
                  <c:v>0.9</c:v>
                </c:pt>
                <c:pt idx="116">
                  <c:v>37.6</c:v>
                </c:pt>
                <c:pt idx="117">
                  <c:v>102.5</c:v>
                </c:pt>
                <c:pt idx="118">
                  <c:v>41.5</c:v>
                </c:pt>
                <c:pt idx="119">
                  <c:v>4.9000000000000004</c:v>
                </c:pt>
                <c:pt idx="120">
                  <c:v>47.8</c:v>
                </c:pt>
                <c:pt idx="121">
                  <c:v>-14.8</c:v>
                </c:pt>
                <c:pt idx="122">
                  <c:v>52.6</c:v>
                </c:pt>
                <c:pt idx="123">
                  <c:v>94.966999999999999</c:v>
                </c:pt>
                <c:pt idx="124">
                  <c:v>9.5809999999999995</c:v>
                </c:pt>
                <c:pt idx="125">
                  <c:v>30.196000000000002</c:v>
                </c:pt>
                <c:pt idx="126">
                  <c:v>104.02500000000001</c:v>
                </c:pt>
                <c:pt idx="127">
                  <c:v>6.9669999999999996</c:v>
                </c:pt>
                <c:pt idx="128">
                  <c:v>74.334000000000003</c:v>
                </c:pt>
                <c:pt idx="129">
                  <c:v>176.386</c:v>
                </c:pt>
                <c:pt idx="130">
                  <c:v>129.03399999999999</c:v>
                </c:pt>
                <c:pt idx="131">
                  <c:v>104.465</c:v>
                </c:pt>
                <c:pt idx="132">
                  <c:v>148.56899999999999</c:v>
                </c:pt>
                <c:pt idx="133">
                  <c:v>179.542</c:v>
                </c:pt>
                <c:pt idx="134">
                  <c:v>114.886</c:v>
                </c:pt>
                <c:pt idx="135">
                  <c:v>150.92099999999999</c:v>
                </c:pt>
                <c:pt idx="136">
                  <c:v>84.718999999999994</c:v>
                </c:pt>
                <c:pt idx="137">
                  <c:v>35.686999999999998</c:v>
                </c:pt>
                <c:pt idx="138">
                  <c:v>13.316000000000001</c:v>
                </c:pt>
                <c:pt idx="139">
                  <c:v>-115.67400000000001</c:v>
                </c:pt>
                <c:pt idx="140">
                  <c:v>-35.997</c:v>
                </c:pt>
                <c:pt idx="141">
                  <c:v>89.055000000000007</c:v>
                </c:pt>
                <c:pt idx="142">
                  <c:v>5.3</c:v>
                </c:pt>
                <c:pt idx="143">
                  <c:v>12.2</c:v>
                </c:pt>
                <c:pt idx="144">
                  <c:v>50.844999999999999</c:v>
                </c:pt>
                <c:pt idx="145">
                  <c:v>158.80699999999999</c:v>
                </c:pt>
                <c:pt idx="146">
                  <c:v>130.166</c:v>
                </c:pt>
                <c:pt idx="147">
                  <c:v>136.25399999999999</c:v>
                </c:pt>
                <c:pt idx="148">
                  <c:v>18.553000000000001</c:v>
                </c:pt>
                <c:pt idx="149">
                  <c:v>-16.207999999999998</c:v>
                </c:pt>
                <c:pt idx="150">
                  <c:v>35.664999999999999</c:v>
                </c:pt>
                <c:pt idx="151">
                  <c:v>-16.859000000000002</c:v>
                </c:pt>
                <c:pt idx="152">
                  <c:v>-20.149000000000001</c:v>
                </c:pt>
                <c:pt idx="153">
                  <c:v>-50.6</c:v>
                </c:pt>
                <c:pt idx="154">
                  <c:v>-71.599999999999994</c:v>
                </c:pt>
                <c:pt idx="155">
                  <c:v>-2.6</c:v>
                </c:pt>
                <c:pt idx="156">
                  <c:v>54</c:v>
                </c:pt>
                <c:pt idx="157">
                  <c:v>21.151</c:v>
                </c:pt>
                <c:pt idx="158">
                  <c:v>-14.624000000000001</c:v>
                </c:pt>
                <c:pt idx="159">
                  <c:v>-0.435</c:v>
                </c:pt>
                <c:pt idx="160">
                  <c:v>-26.529</c:v>
                </c:pt>
                <c:pt idx="161">
                  <c:v>8.0609999999999999</c:v>
                </c:pt>
                <c:pt idx="162">
                  <c:v>55.991999999999997</c:v>
                </c:pt>
                <c:pt idx="163">
                  <c:v>-13.27</c:v>
                </c:pt>
                <c:pt idx="164">
                  <c:v>-62.002000000000002</c:v>
                </c:pt>
                <c:pt idx="165">
                  <c:v>-234.358</c:v>
                </c:pt>
                <c:pt idx="166">
                  <c:v>-131.72399999999999</c:v>
                </c:pt>
                <c:pt idx="167">
                  <c:v>-114.208</c:v>
                </c:pt>
                <c:pt idx="168">
                  <c:v>-130.767</c:v>
                </c:pt>
                <c:pt idx="169">
                  <c:v>-172.69900000000001</c:v>
                </c:pt>
                <c:pt idx="170">
                  <c:v>-56.865000000000002</c:v>
                </c:pt>
                <c:pt idx="171">
                  <c:v>0.59899999999999998</c:v>
                </c:pt>
                <c:pt idx="172">
                  <c:v>-70.646000000000001</c:v>
                </c:pt>
                <c:pt idx="173">
                  <c:v>-52.4</c:v>
                </c:pt>
              </c:numCache>
            </c:numRef>
          </c:val>
        </c:ser>
        <c:ser>
          <c:idx val="6"/>
          <c:order val="6"/>
          <c:tx>
            <c:strRef>
              <c:f>total_credit_flow_data!$K$1</c:f>
              <c:strCache>
                <c:ptCount val="1"/>
                <c:pt idx="0">
                  <c:v>TSF: Entrusted Loans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total_credit_flow_data!$A$2:$A$175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total_credit_flow_data!$K$2:$K$175</c:f>
              <c:numCache>
                <c:formatCode>_(* #,##0_);_(* \(#,##0\);_(* "-"??_);_(@_)</c:formatCode>
                <c:ptCount val="174"/>
                <c:pt idx="1">
                  <c:v>-1.2</c:v>
                </c:pt>
                <c:pt idx="2">
                  <c:v>1.6</c:v>
                </c:pt>
                <c:pt idx="3">
                  <c:v>-0.3</c:v>
                </c:pt>
                <c:pt idx="4">
                  <c:v>11.9</c:v>
                </c:pt>
                <c:pt idx="5">
                  <c:v>7.4</c:v>
                </c:pt>
                <c:pt idx="6">
                  <c:v>1.8</c:v>
                </c:pt>
                <c:pt idx="7">
                  <c:v>4.5</c:v>
                </c:pt>
                <c:pt idx="8">
                  <c:v>-1.4</c:v>
                </c:pt>
                <c:pt idx="9">
                  <c:v>-2.2999999999999998</c:v>
                </c:pt>
                <c:pt idx="10">
                  <c:v>-2.7</c:v>
                </c:pt>
                <c:pt idx="11">
                  <c:v>-1.6</c:v>
                </c:pt>
                <c:pt idx="12">
                  <c:v>0</c:v>
                </c:pt>
                <c:pt idx="13">
                  <c:v>3.7</c:v>
                </c:pt>
                <c:pt idx="14">
                  <c:v>1.8</c:v>
                </c:pt>
                <c:pt idx="15">
                  <c:v>2.2999999999999998</c:v>
                </c:pt>
                <c:pt idx="16">
                  <c:v>6.8</c:v>
                </c:pt>
                <c:pt idx="17">
                  <c:v>0.2</c:v>
                </c:pt>
                <c:pt idx="18">
                  <c:v>17.600000000000001</c:v>
                </c:pt>
                <c:pt idx="19">
                  <c:v>2.2000000000000002</c:v>
                </c:pt>
                <c:pt idx="20">
                  <c:v>10</c:v>
                </c:pt>
                <c:pt idx="21">
                  <c:v>7.8</c:v>
                </c:pt>
                <c:pt idx="22">
                  <c:v>-1</c:v>
                </c:pt>
                <c:pt idx="23">
                  <c:v>6.6</c:v>
                </c:pt>
                <c:pt idx="24">
                  <c:v>2.1</c:v>
                </c:pt>
                <c:pt idx="25">
                  <c:v>13.3</c:v>
                </c:pt>
                <c:pt idx="26">
                  <c:v>13.8</c:v>
                </c:pt>
                <c:pt idx="27">
                  <c:v>9.8000000000000007</c:v>
                </c:pt>
                <c:pt idx="28">
                  <c:v>9.9</c:v>
                </c:pt>
                <c:pt idx="29">
                  <c:v>131.6</c:v>
                </c:pt>
                <c:pt idx="30">
                  <c:v>14.4</c:v>
                </c:pt>
                <c:pt idx="31">
                  <c:v>9.9</c:v>
                </c:pt>
                <c:pt idx="32">
                  <c:v>16.2</c:v>
                </c:pt>
                <c:pt idx="33">
                  <c:v>11.5</c:v>
                </c:pt>
                <c:pt idx="34">
                  <c:v>9.8000000000000007</c:v>
                </c:pt>
                <c:pt idx="35">
                  <c:v>35.799999999999997</c:v>
                </c:pt>
                <c:pt idx="36">
                  <c:v>35.700000000000003</c:v>
                </c:pt>
                <c:pt idx="37">
                  <c:v>18.7</c:v>
                </c:pt>
                <c:pt idx="38">
                  <c:v>5.3</c:v>
                </c:pt>
                <c:pt idx="39">
                  <c:v>27.7</c:v>
                </c:pt>
                <c:pt idx="40">
                  <c:v>20</c:v>
                </c:pt>
                <c:pt idx="41">
                  <c:v>10.9</c:v>
                </c:pt>
                <c:pt idx="42">
                  <c:v>8.9</c:v>
                </c:pt>
                <c:pt idx="43">
                  <c:v>20.2</c:v>
                </c:pt>
                <c:pt idx="44">
                  <c:v>15.3</c:v>
                </c:pt>
                <c:pt idx="45">
                  <c:v>17.100000000000001</c:v>
                </c:pt>
                <c:pt idx="46">
                  <c:v>21.5</c:v>
                </c:pt>
                <c:pt idx="47">
                  <c:v>12.3</c:v>
                </c:pt>
                <c:pt idx="48">
                  <c:v>18.399999999999999</c:v>
                </c:pt>
                <c:pt idx="49">
                  <c:v>34.5</c:v>
                </c:pt>
                <c:pt idx="50">
                  <c:v>11.9</c:v>
                </c:pt>
                <c:pt idx="51">
                  <c:v>20.399999999999999</c:v>
                </c:pt>
                <c:pt idx="52">
                  <c:v>41.9</c:v>
                </c:pt>
                <c:pt idx="53">
                  <c:v>25.7</c:v>
                </c:pt>
                <c:pt idx="54">
                  <c:v>12.9</c:v>
                </c:pt>
                <c:pt idx="55">
                  <c:v>19.399999999999999</c:v>
                </c:pt>
                <c:pt idx="56">
                  <c:v>20.100000000000001</c:v>
                </c:pt>
                <c:pt idx="57">
                  <c:v>22.8</c:v>
                </c:pt>
                <c:pt idx="58">
                  <c:v>15.5</c:v>
                </c:pt>
                <c:pt idx="59">
                  <c:v>25.4</c:v>
                </c:pt>
                <c:pt idx="60">
                  <c:v>18.8</c:v>
                </c:pt>
                <c:pt idx="61">
                  <c:v>21.1</c:v>
                </c:pt>
                <c:pt idx="62">
                  <c:v>16.2</c:v>
                </c:pt>
                <c:pt idx="63">
                  <c:v>10</c:v>
                </c:pt>
                <c:pt idx="64">
                  <c:v>46</c:v>
                </c:pt>
                <c:pt idx="65">
                  <c:v>23</c:v>
                </c:pt>
                <c:pt idx="66">
                  <c:v>24.3</c:v>
                </c:pt>
                <c:pt idx="67">
                  <c:v>33.1</c:v>
                </c:pt>
                <c:pt idx="68">
                  <c:v>42.1</c:v>
                </c:pt>
                <c:pt idx="69">
                  <c:v>27</c:v>
                </c:pt>
                <c:pt idx="70">
                  <c:v>-25</c:v>
                </c:pt>
                <c:pt idx="71">
                  <c:v>13.5</c:v>
                </c:pt>
                <c:pt idx="72">
                  <c:v>105.8</c:v>
                </c:pt>
                <c:pt idx="73">
                  <c:v>56.4</c:v>
                </c:pt>
                <c:pt idx="74">
                  <c:v>9.3000000000000007</c:v>
                </c:pt>
                <c:pt idx="75">
                  <c:v>8.1999999999999993</c:v>
                </c:pt>
                <c:pt idx="76">
                  <c:v>53.7</c:v>
                </c:pt>
                <c:pt idx="77">
                  <c:v>42.3</c:v>
                </c:pt>
                <c:pt idx="78">
                  <c:v>44.7</c:v>
                </c:pt>
                <c:pt idx="79">
                  <c:v>37.299999999999997</c:v>
                </c:pt>
                <c:pt idx="80">
                  <c:v>32.6</c:v>
                </c:pt>
                <c:pt idx="81">
                  <c:v>64.8</c:v>
                </c:pt>
                <c:pt idx="82">
                  <c:v>15.8</c:v>
                </c:pt>
                <c:pt idx="83">
                  <c:v>35.5</c:v>
                </c:pt>
                <c:pt idx="84">
                  <c:v>25.5</c:v>
                </c:pt>
                <c:pt idx="85">
                  <c:v>26.2</c:v>
                </c:pt>
                <c:pt idx="86">
                  <c:v>34.700000000000003</c:v>
                </c:pt>
                <c:pt idx="87">
                  <c:v>40.700000000000003</c:v>
                </c:pt>
                <c:pt idx="88">
                  <c:v>33.9</c:v>
                </c:pt>
                <c:pt idx="89">
                  <c:v>61.9</c:v>
                </c:pt>
                <c:pt idx="90">
                  <c:v>67.8</c:v>
                </c:pt>
                <c:pt idx="91">
                  <c:v>50.2</c:v>
                </c:pt>
                <c:pt idx="92">
                  <c:v>77.599999999999994</c:v>
                </c:pt>
                <c:pt idx="93">
                  <c:v>112.5</c:v>
                </c:pt>
                <c:pt idx="94">
                  <c:v>70.8</c:v>
                </c:pt>
                <c:pt idx="95">
                  <c:v>67</c:v>
                </c:pt>
                <c:pt idx="96">
                  <c:v>34.700000000000003</c:v>
                </c:pt>
                <c:pt idx="97">
                  <c:v>85.7</c:v>
                </c:pt>
                <c:pt idx="98">
                  <c:v>9.6</c:v>
                </c:pt>
                <c:pt idx="99">
                  <c:v>56.7</c:v>
                </c:pt>
                <c:pt idx="100">
                  <c:v>63.5</c:v>
                </c:pt>
                <c:pt idx="101">
                  <c:v>62.3</c:v>
                </c:pt>
                <c:pt idx="102">
                  <c:v>42.1</c:v>
                </c:pt>
                <c:pt idx="103">
                  <c:v>70.599999999999994</c:v>
                </c:pt>
                <c:pt idx="104">
                  <c:v>52.1</c:v>
                </c:pt>
                <c:pt idx="105">
                  <c:v>62.6</c:v>
                </c:pt>
                <c:pt idx="106">
                  <c:v>102.7</c:v>
                </c:pt>
                <c:pt idx="107">
                  <c:v>112.1</c:v>
                </c:pt>
                <c:pt idx="108">
                  <c:v>154.9</c:v>
                </c:pt>
                <c:pt idx="109">
                  <c:v>127.2</c:v>
                </c:pt>
                <c:pt idx="110">
                  <c:v>41.9</c:v>
                </c:pt>
                <c:pt idx="111">
                  <c:v>151.30000000000001</c:v>
                </c:pt>
                <c:pt idx="112">
                  <c:v>140.69999999999999</c:v>
                </c:pt>
                <c:pt idx="113">
                  <c:v>121.6</c:v>
                </c:pt>
                <c:pt idx="114">
                  <c:v>120.2</c:v>
                </c:pt>
                <c:pt idx="115">
                  <c:v>123.2</c:v>
                </c:pt>
                <c:pt idx="116">
                  <c:v>140.9</c:v>
                </c:pt>
                <c:pt idx="117">
                  <c:v>100.8</c:v>
                </c:pt>
                <c:pt idx="118">
                  <c:v>51.8</c:v>
                </c:pt>
                <c:pt idx="119">
                  <c:v>59.5</c:v>
                </c:pt>
                <c:pt idx="120">
                  <c:v>117.3</c:v>
                </c:pt>
                <c:pt idx="121">
                  <c:v>164.6</c:v>
                </c:pt>
                <c:pt idx="122">
                  <c:v>39.4</c:v>
                </c:pt>
                <c:pt idx="123">
                  <c:v>76.986999999999995</c:v>
                </c:pt>
                <c:pt idx="124">
                  <c:v>101.499</c:v>
                </c:pt>
                <c:pt idx="125">
                  <c:v>21.452000000000002</c:v>
                </c:pt>
                <c:pt idx="126">
                  <c:v>78.855999999999995</c:v>
                </c:pt>
                <c:pt idx="127">
                  <c:v>127.86499999999999</c:v>
                </c:pt>
                <c:pt idx="128">
                  <c:v>104.57599999999999</c:v>
                </c:pt>
                <c:pt idx="129">
                  <c:v>144.869</c:v>
                </c:pt>
                <c:pt idx="130">
                  <c:v>94.096000000000004</c:v>
                </c:pt>
                <c:pt idx="131">
                  <c:v>121.768</c:v>
                </c:pt>
                <c:pt idx="132">
                  <c:v>207.86799999999999</c:v>
                </c:pt>
                <c:pt idx="133">
                  <c:v>206.143</c:v>
                </c:pt>
                <c:pt idx="134">
                  <c:v>142.58799999999999</c:v>
                </c:pt>
                <c:pt idx="135">
                  <c:v>174.804</c:v>
                </c:pt>
                <c:pt idx="136">
                  <c:v>192.59</c:v>
                </c:pt>
                <c:pt idx="137">
                  <c:v>196.684</c:v>
                </c:pt>
                <c:pt idx="138">
                  <c:v>199.018</c:v>
                </c:pt>
                <c:pt idx="139">
                  <c:v>192.684</c:v>
                </c:pt>
                <c:pt idx="140">
                  <c:v>293.779</c:v>
                </c:pt>
                <c:pt idx="141">
                  <c:v>221.70099999999999</c:v>
                </c:pt>
                <c:pt idx="142">
                  <c:v>183.4</c:v>
                </c:pt>
                <c:pt idx="143">
                  <c:v>270.39999999999998</c:v>
                </c:pt>
                <c:pt idx="144">
                  <c:v>272.7</c:v>
                </c:pt>
                <c:pt idx="145">
                  <c:v>397.089</c:v>
                </c:pt>
                <c:pt idx="146">
                  <c:v>79.872</c:v>
                </c:pt>
                <c:pt idx="147">
                  <c:v>241.267</c:v>
                </c:pt>
                <c:pt idx="148">
                  <c:v>150.50700000000001</c:v>
                </c:pt>
                <c:pt idx="149">
                  <c:v>198.74299999999999</c:v>
                </c:pt>
                <c:pt idx="150">
                  <c:v>261.62099999999998</c:v>
                </c:pt>
                <c:pt idx="151">
                  <c:v>121.89</c:v>
                </c:pt>
                <c:pt idx="152">
                  <c:v>175.12700000000001</c:v>
                </c:pt>
                <c:pt idx="153">
                  <c:v>161</c:v>
                </c:pt>
                <c:pt idx="154">
                  <c:v>137.69999999999999</c:v>
                </c:pt>
                <c:pt idx="155">
                  <c:v>127</c:v>
                </c:pt>
                <c:pt idx="156">
                  <c:v>455.1</c:v>
                </c:pt>
                <c:pt idx="157">
                  <c:v>83.168000000000006</c:v>
                </c:pt>
                <c:pt idx="158">
                  <c:v>129.91399999999999</c:v>
                </c:pt>
                <c:pt idx="159">
                  <c:v>111.111</c:v>
                </c:pt>
                <c:pt idx="160">
                  <c:v>34.393000000000001</c:v>
                </c:pt>
                <c:pt idx="161">
                  <c:v>32.408000000000001</c:v>
                </c:pt>
                <c:pt idx="162">
                  <c:v>141.398</c:v>
                </c:pt>
                <c:pt idx="163">
                  <c:v>113.735</c:v>
                </c:pt>
                <c:pt idx="164">
                  <c:v>119.843</c:v>
                </c:pt>
                <c:pt idx="165">
                  <c:v>242.16399999999999</c:v>
                </c:pt>
                <c:pt idx="166">
                  <c:v>138.96700000000001</c:v>
                </c:pt>
                <c:pt idx="167">
                  <c:v>91.043999999999997</c:v>
                </c:pt>
                <c:pt idx="168">
                  <c:v>352.995</c:v>
                </c:pt>
                <c:pt idx="169">
                  <c:v>217.489</c:v>
                </c:pt>
                <c:pt idx="170">
                  <c:v>165.03299999999999</c:v>
                </c:pt>
                <c:pt idx="171">
                  <c:v>165.95699999999999</c:v>
                </c:pt>
                <c:pt idx="172">
                  <c:v>169.374</c:v>
                </c:pt>
                <c:pt idx="173">
                  <c:v>156.6</c:v>
                </c:pt>
              </c:numCache>
            </c:numRef>
          </c:val>
        </c:ser>
        <c:ser>
          <c:idx val="7"/>
          <c:order val="7"/>
          <c:tx>
            <c:strRef>
              <c:f>total_credit_flow_data!$L$1</c:f>
              <c:strCache>
                <c:ptCount val="1"/>
                <c:pt idx="0">
                  <c:v>TSF: Trust Loans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total_credit_flow_data!$A$2:$A$175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total_credit_flow_data!$L$2:$L$175</c:f>
              <c:numCache>
                <c:formatCode>_(* #,##0_);_(* \(#,##0\);_(* "-"??_);_(@_)</c:formatCode>
                <c:ptCount val="174"/>
                <c:pt idx="49">
                  <c:v>3.1</c:v>
                </c:pt>
                <c:pt idx="50">
                  <c:v>2.6</c:v>
                </c:pt>
                <c:pt idx="51">
                  <c:v>3.8</c:v>
                </c:pt>
                <c:pt idx="52">
                  <c:v>2.7</c:v>
                </c:pt>
                <c:pt idx="53">
                  <c:v>8.6999999999999993</c:v>
                </c:pt>
                <c:pt idx="54">
                  <c:v>7.5</c:v>
                </c:pt>
                <c:pt idx="55">
                  <c:v>9.8000000000000007</c:v>
                </c:pt>
                <c:pt idx="56">
                  <c:v>6.8</c:v>
                </c:pt>
                <c:pt idx="57">
                  <c:v>9.4</c:v>
                </c:pt>
                <c:pt idx="58">
                  <c:v>10.7</c:v>
                </c:pt>
                <c:pt idx="59">
                  <c:v>6.8</c:v>
                </c:pt>
                <c:pt idx="60">
                  <c:v>10.7</c:v>
                </c:pt>
                <c:pt idx="61">
                  <c:v>12.4</c:v>
                </c:pt>
                <c:pt idx="62">
                  <c:v>10.8</c:v>
                </c:pt>
                <c:pt idx="63">
                  <c:v>6.5</c:v>
                </c:pt>
                <c:pt idx="64">
                  <c:v>11.1</c:v>
                </c:pt>
                <c:pt idx="65">
                  <c:v>24.5</c:v>
                </c:pt>
                <c:pt idx="66">
                  <c:v>15.2</c:v>
                </c:pt>
                <c:pt idx="67">
                  <c:v>12.6</c:v>
                </c:pt>
                <c:pt idx="68">
                  <c:v>20.3</c:v>
                </c:pt>
                <c:pt idx="69">
                  <c:v>-0.3</c:v>
                </c:pt>
                <c:pt idx="70">
                  <c:v>43.4</c:v>
                </c:pt>
                <c:pt idx="71">
                  <c:v>-16.899999999999999</c:v>
                </c:pt>
                <c:pt idx="72">
                  <c:v>30.7</c:v>
                </c:pt>
                <c:pt idx="73">
                  <c:v>-1.9</c:v>
                </c:pt>
                <c:pt idx="74">
                  <c:v>2.2000000000000002</c:v>
                </c:pt>
                <c:pt idx="75">
                  <c:v>24.2</c:v>
                </c:pt>
                <c:pt idx="76">
                  <c:v>66</c:v>
                </c:pt>
                <c:pt idx="77">
                  <c:v>26.1</c:v>
                </c:pt>
                <c:pt idx="78">
                  <c:v>9.5</c:v>
                </c:pt>
                <c:pt idx="79">
                  <c:v>59.4</c:v>
                </c:pt>
                <c:pt idx="80">
                  <c:v>32.299999999999997</c:v>
                </c:pt>
                <c:pt idx="81">
                  <c:v>44.5</c:v>
                </c:pt>
                <c:pt idx="82">
                  <c:v>45.1</c:v>
                </c:pt>
                <c:pt idx="83">
                  <c:v>-14.3</c:v>
                </c:pt>
                <c:pt idx="84">
                  <c:v>21.4</c:v>
                </c:pt>
                <c:pt idx="85">
                  <c:v>-34.6</c:v>
                </c:pt>
                <c:pt idx="86">
                  <c:v>3.8</c:v>
                </c:pt>
                <c:pt idx="87">
                  <c:v>-13.7</c:v>
                </c:pt>
                <c:pt idx="88">
                  <c:v>7.5</c:v>
                </c:pt>
                <c:pt idx="89">
                  <c:v>29.2</c:v>
                </c:pt>
                <c:pt idx="90">
                  <c:v>29.7</c:v>
                </c:pt>
                <c:pt idx="91">
                  <c:v>57.2</c:v>
                </c:pt>
                <c:pt idx="92">
                  <c:v>48.2</c:v>
                </c:pt>
                <c:pt idx="93">
                  <c:v>86.9</c:v>
                </c:pt>
                <c:pt idx="94">
                  <c:v>21.8</c:v>
                </c:pt>
                <c:pt idx="95">
                  <c:v>129.4</c:v>
                </c:pt>
                <c:pt idx="96">
                  <c:v>71</c:v>
                </c:pt>
                <c:pt idx="97">
                  <c:v>26.5</c:v>
                </c:pt>
                <c:pt idx="98">
                  <c:v>49.6</c:v>
                </c:pt>
                <c:pt idx="99">
                  <c:v>137.69999999999999</c:v>
                </c:pt>
                <c:pt idx="100">
                  <c:v>203.9</c:v>
                </c:pt>
                <c:pt idx="101">
                  <c:v>76.2</c:v>
                </c:pt>
                <c:pt idx="102">
                  <c:v>107.7</c:v>
                </c:pt>
                <c:pt idx="103">
                  <c:v>23.1</c:v>
                </c:pt>
                <c:pt idx="104">
                  <c:v>-76.099999999999994</c:v>
                </c:pt>
                <c:pt idx="105">
                  <c:v>-71.3</c:v>
                </c:pt>
                <c:pt idx="106">
                  <c:v>-29.7</c:v>
                </c:pt>
                <c:pt idx="107">
                  <c:v>-32.4</c:v>
                </c:pt>
                <c:pt idx="108">
                  <c:v>-28.8</c:v>
                </c:pt>
                <c:pt idx="109">
                  <c:v>-9.8000000000000007</c:v>
                </c:pt>
                <c:pt idx="110">
                  <c:v>14.1</c:v>
                </c:pt>
                <c:pt idx="111">
                  <c:v>4.7</c:v>
                </c:pt>
                <c:pt idx="112">
                  <c:v>50.1</c:v>
                </c:pt>
                <c:pt idx="113">
                  <c:v>18</c:v>
                </c:pt>
                <c:pt idx="114">
                  <c:v>14.1</c:v>
                </c:pt>
                <c:pt idx="115">
                  <c:v>-2.8</c:v>
                </c:pt>
                <c:pt idx="116">
                  <c:v>17.600000000000001</c:v>
                </c:pt>
                <c:pt idx="117">
                  <c:v>-22.3</c:v>
                </c:pt>
                <c:pt idx="118">
                  <c:v>9</c:v>
                </c:pt>
                <c:pt idx="119">
                  <c:v>71.599999999999994</c:v>
                </c:pt>
                <c:pt idx="120">
                  <c:v>38.9</c:v>
                </c:pt>
                <c:pt idx="121">
                  <c:v>24.7</c:v>
                </c:pt>
                <c:pt idx="122">
                  <c:v>52.2</c:v>
                </c:pt>
                <c:pt idx="123">
                  <c:v>101.792</c:v>
                </c:pt>
                <c:pt idx="124">
                  <c:v>3.74</c:v>
                </c:pt>
                <c:pt idx="125">
                  <c:v>55.68</c:v>
                </c:pt>
                <c:pt idx="126">
                  <c:v>98.822000000000003</c:v>
                </c:pt>
                <c:pt idx="127">
                  <c:v>38.359000000000002</c:v>
                </c:pt>
                <c:pt idx="128">
                  <c:v>123.81699999999999</c:v>
                </c:pt>
                <c:pt idx="129">
                  <c:v>201.15899999999999</c:v>
                </c:pt>
                <c:pt idx="130">
                  <c:v>144.36199999999999</c:v>
                </c:pt>
                <c:pt idx="131">
                  <c:v>180.15199999999999</c:v>
                </c:pt>
                <c:pt idx="132">
                  <c:v>259.76799999999997</c:v>
                </c:pt>
                <c:pt idx="133">
                  <c:v>210.77699999999999</c:v>
                </c:pt>
                <c:pt idx="134">
                  <c:v>182.45500000000001</c:v>
                </c:pt>
                <c:pt idx="135">
                  <c:v>431.19900000000001</c:v>
                </c:pt>
                <c:pt idx="136">
                  <c:v>194.19800000000001</c:v>
                </c:pt>
                <c:pt idx="137">
                  <c:v>97.119</c:v>
                </c:pt>
                <c:pt idx="138">
                  <c:v>120.779</c:v>
                </c:pt>
                <c:pt idx="139">
                  <c:v>115.089</c:v>
                </c:pt>
                <c:pt idx="140">
                  <c:v>120.92100000000001</c:v>
                </c:pt>
                <c:pt idx="141">
                  <c:v>113</c:v>
                </c:pt>
                <c:pt idx="142">
                  <c:v>43.1</c:v>
                </c:pt>
                <c:pt idx="143">
                  <c:v>100.6</c:v>
                </c:pt>
                <c:pt idx="144">
                  <c:v>111.1</c:v>
                </c:pt>
                <c:pt idx="145">
                  <c:v>105.93</c:v>
                </c:pt>
                <c:pt idx="146">
                  <c:v>74.75</c:v>
                </c:pt>
                <c:pt idx="147">
                  <c:v>107.095</c:v>
                </c:pt>
                <c:pt idx="148">
                  <c:v>39.771999999999998</c:v>
                </c:pt>
                <c:pt idx="149">
                  <c:v>12.532999999999999</c:v>
                </c:pt>
                <c:pt idx="150">
                  <c:v>120.04900000000001</c:v>
                </c:pt>
                <c:pt idx="151">
                  <c:v>-15.789</c:v>
                </c:pt>
                <c:pt idx="152">
                  <c:v>-51.508000000000003</c:v>
                </c:pt>
                <c:pt idx="153">
                  <c:v>-32.6</c:v>
                </c:pt>
                <c:pt idx="154">
                  <c:v>-21.5</c:v>
                </c:pt>
                <c:pt idx="155">
                  <c:v>-31.4</c:v>
                </c:pt>
                <c:pt idx="156">
                  <c:v>210.2</c:v>
                </c:pt>
                <c:pt idx="157">
                  <c:v>5.2069999999999999</c:v>
                </c:pt>
                <c:pt idx="158">
                  <c:v>3.7909999999999999</c:v>
                </c:pt>
                <c:pt idx="159">
                  <c:v>-7.6529999999999996</c:v>
                </c:pt>
                <c:pt idx="160">
                  <c:v>-4.5670000000000002</c:v>
                </c:pt>
                <c:pt idx="161">
                  <c:v>-19.492000000000001</c:v>
                </c:pt>
                <c:pt idx="162">
                  <c:v>53.59</c:v>
                </c:pt>
                <c:pt idx="163">
                  <c:v>9.8719999999999999</c:v>
                </c:pt>
                <c:pt idx="164">
                  <c:v>31.718</c:v>
                </c:pt>
                <c:pt idx="165">
                  <c:v>-15.903</c:v>
                </c:pt>
                <c:pt idx="166">
                  <c:v>-20.052</c:v>
                </c:pt>
                <c:pt idx="167">
                  <c:v>-30.094000000000001</c:v>
                </c:pt>
                <c:pt idx="168">
                  <c:v>36.957000000000001</c:v>
                </c:pt>
                <c:pt idx="169">
                  <c:v>55.188000000000002</c:v>
                </c:pt>
                <c:pt idx="170">
                  <c:v>30.844000000000001</c:v>
                </c:pt>
                <c:pt idx="171">
                  <c:v>73.241</c:v>
                </c:pt>
                <c:pt idx="172">
                  <c:v>26.9</c:v>
                </c:pt>
                <c:pt idx="173">
                  <c:v>12.1</c:v>
                </c:pt>
              </c:numCache>
            </c:numRef>
          </c:val>
        </c:ser>
        <c:ser>
          <c:idx val="8"/>
          <c:order val="8"/>
          <c:tx>
            <c:strRef>
              <c:f>total_credit_flow_data!$M$1</c:f>
              <c:strCache>
                <c:ptCount val="1"/>
                <c:pt idx="0">
                  <c:v>TSF: Undiscounted Bankers' Acceptences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total_credit_flow_data!$A$2:$A$175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total_credit_flow_data!$M$2:$M$175</c:f>
              <c:numCache>
                <c:formatCode>_(* #,##0_);_(* \(#,##0\);_(* "-"??_);_(@_)</c:formatCode>
                <c:ptCount val="174"/>
                <c:pt idx="1">
                  <c:v>-75.5</c:v>
                </c:pt>
                <c:pt idx="2">
                  <c:v>-40.200000000000003</c:v>
                </c:pt>
                <c:pt idx="3">
                  <c:v>31.5</c:v>
                </c:pt>
                <c:pt idx="4">
                  <c:v>5.0999999999999996</c:v>
                </c:pt>
                <c:pt idx="5">
                  <c:v>42.6</c:v>
                </c:pt>
                <c:pt idx="6">
                  <c:v>-58.9</c:v>
                </c:pt>
                <c:pt idx="7">
                  <c:v>3.6</c:v>
                </c:pt>
                <c:pt idx="8">
                  <c:v>-23.3</c:v>
                </c:pt>
                <c:pt idx="9">
                  <c:v>29.6</c:v>
                </c:pt>
                <c:pt idx="10">
                  <c:v>-6.1</c:v>
                </c:pt>
                <c:pt idx="11">
                  <c:v>10.7</c:v>
                </c:pt>
                <c:pt idx="12">
                  <c:v>11.3</c:v>
                </c:pt>
                <c:pt idx="13">
                  <c:v>-11.3</c:v>
                </c:pt>
                <c:pt idx="14">
                  <c:v>-27.7</c:v>
                </c:pt>
                <c:pt idx="15">
                  <c:v>-4.0999999999999996</c:v>
                </c:pt>
                <c:pt idx="16">
                  <c:v>28</c:v>
                </c:pt>
                <c:pt idx="17">
                  <c:v>12.1</c:v>
                </c:pt>
                <c:pt idx="18">
                  <c:v>1.3</c:v>
                </c:pt>
                <c:pt idx="19">
                  <c:v>-3.4</c:v>
                </c:pt>
                <c:pt idx="20">
                  <c:v>-0.5</c:v>
                </c:pt>
                <c:pt idx="21">
                  <c:v>43.2</c:v>
                </c:pt>
                <c:pt idx="22">
                  <c:v>37.799999999999997</c:v>
                </c:pt>
                <c:pt idx="23">
                  <c:v>35.5</c:v>
                </c:pt>
                <c:pt idx="24">
                  <c:v>90.2</c:v>
                </c:pt>
                <c:pt idx="25">
                  <c:v>-85.1</c:v>
                </c:pt>
                <c:pt idx="26">
                  <c:v>-217.4</c:v>
                </c:pt>
                <c:pt idx="27">
                  <c:v>231.6</c:v>
                </c:pt>
                <c:pt idx="28">
                  <c:v>33.1</c:v>
                </c:pt>
                <c:pt idx="29">
                  <c:v>-26.3</c:v>
                </c:pt>
                <c:pt idx="30">
                  <c:v>-11.9</c:v>
                </c:pt>
                <c:pt idx="31">
                  <c:v>32.9</c:v>
                </c:pt>
                <c:pt idx="32">
                  <c:v>-0.3</c:v>
                </c:pt>
                <c:pt idx="33">
                  <c:v>13.4</c:v>
                </c:pt>
                <c:pt idx="34">
                  <c:v>10.5</c:v>
                </c:pt>
                <c:pt idx="35">
                  <c:v>-15.1</c:v>
                </c:pt>
                <c:pt idx="36">
                  <c:v>5.8</c:v>
                </c:pt>
                <c:pt idx="37">
                  <c:v>-19</c:v>
                </c:pt>
                <c:pt idx="38">
                  <c:v>-25.1</c:v>
                </c:pt>
                <c:pt idx="39">
                  <c:v>6.9</c:v>
                </c:pt>
                <c:pt idx="40">
                  <c:v>17.7</c:v>
                </c:pt>
                <c:pt idx="41">
                  <c:v>9.1999999999999993</c:v>
                </c:pt>
                <c:pt idx="42">
                  <c:v>-32.299999999999997</c:v>
                </c:pt>
                <c:pt idx="43">
                  <c:v>17.2</c:v>
                </c:pt>
                <c:pt idx="44">
                  <c:v>5</c:v>
                </c:pt>
                <c:pt idx="45">
                  <c:v>212.6</c:v>
                </c:pt>
                <c:pt idx="46">
                  <c:v>-214.1</c:v>
                </c:pt>
                <c:pt idx="47">
                  <c:v>-20.8</c:v>
                </c:pt>
                <c:pt idx="48">
                  <c:v>45</c:v>
                </c:pt>
                <c:pt idx="49">
                  <c:v>-20.8</c:v>
                </c:pt>
                <c:pt idx="50">
                  <c:v>-22.1</c:v>
                </c:pt>
                <c:pt idx="51">
                  <c:v>117.6</c:v>
                </c:pt>
                <c:pt idx="52">
                  <c:v>-75.2</c:v>
                </c:pt>
                <c:pt idx="53">
                  <c:v>88.6</c:v>
                </c:pt>
                <c:pt idx="54">
                  <c:v>-42</c:v>
                </c:pt>
                <c:pt idx="55">
                  <c:v>10</c:v>
                </c:pt>
                <c:pt idx="56">
                  <c:v>25.3</c:v>
                </c:pt>
                <c:pt idx="57">
                  <c:v>41.5</c:v>
                </c:pt>
                <c:pt idx="58">
                  <c:v>12.8</c:v>
                </c:pt>
                <c:pt idx="59">
                  <c:v>-17.899999999999999</c:v>
                </c:pt>
                <c:pt idx="60">
                  <c:v>32.200000000000003</c:v>
                </c:pt>
                <c:pt idx="61">
                  <c:v>91.3</c:v>
                </c:pt>
                <c:pt idx="62">
                  <c:v>-157.30000000000001</c:v>
                </c:pt>
                <c:pt idx="63">
                  <c:v>114.3</c:v>
                </c:pt>
                <c:pt idx="64">
                  <c:v>100.6</c:v>
                </c:pt>
                <c:pt idx="65">
                  <c:v>34.6</c:v>
                </c:pt>
                <c:pt idx="66">
                  <c:v>102.5</c:v>
                </c:pt>
                <c:pt idx="67">
                  <c:v>-35.1</c:v>
                </c:pt>
                <c:pt idx="68">
                  <c:v>211.3</c:v>
                </c:pt>
                <c:pt idx="69">
                  <c:v>58.8</c:v>
                </c:pt>
                <c:pt idx="70">
                  <c:v>39.799999999999997</c:v>
                </c:pt>
                <c:pt idx="71">
                  <c:v>-21.2</c:v>
                </c:pt>
                <c:pt idx="72">
                  <c:v>130.6</c:v>
                </c:pt>
                <c:pt idx="73">
                  <c:v>21.9</c:v>
                </c:pt>
                <c:pt idx="74">
                  <c:v>-29.7</c:v>
                </c:pt>
                <c:pt idx="75">
                  <c:v>158.19999999999999</c:v>
                </c:pt>
                <c:pt idx="76">
                  <c:v>27.9</c:v>
                </c:pt>
                <c:pt idx="77">
                  <c:v>111</c:v>
                </c:pt>
                <c:pt idx="78">
                  <c:v>171.3</c:v>
                </c:pt>
                <c:pt idx="79">
                  <c:v>-72.3</c:v>
                </c:pt>
                <c:pt idx="80">
                  <c:v>64.8</c:v>
                </c:pt>
                <c:pt idx="81">
                  <c:v>20.6</c:v>
                </c:pt>
                <c:pt idx="82">
                  <c:v>-146.9</c:v>
                </c:pt>
                <c:pt idx="83">
                  <c:v>-71.7</c:v>
                </c:pt>
                <c:pt idx="84">
                  <c:v>-148.6</c:v>
                </c:pt>
                <c:pt idx="85">
                  <c:v>-223.2</c:v>
                </c:pt>
                <c:pt idx="86">
                  <c:v>-30.5</c:v>
                </c:pt>
                <c:pt idx="87">
                  <c:v>97.2</c:v>
                </c:pt>
                <c:pt idx="88">
                  <c:v>-324.7</c:v>
                </c:pt>
                <c:pt idx="89">
                  <c:v>503.5</c:v>
                </c:pt>
                <c:pt idx="90">
                  <c:v>61.3</c:v>
                </c:pt>
                <c:pt idx="91">
                  <c:v>29.5</c:v>
                </c:pt>
                <c:pt idx="92">
                  <c:v>-10.3</c:v>
                </c:pt>
                <c:pt idx="93">
                  <c:v>131</c:v>
                </c:pt>
                <c:pt idx="94">
                  <c:v>21.7</c:v>
                </c:pt>
                <c:pt idx="95">
                  <c:v>117.8</c:v>
                </c:pt>
                <c:pt idx="96">
                  <c:v>87.4</c:v>
                </c:pt>
                <c:pt idx="97">
                  <c:v>344.9</c:v>
                </c:pt>
                <c:pt idx="98">
                  <c:v>142.5</c:v>
                </c:pt>
                <c:pt idx="99">
                  <c:v>420.8</c:v>
                </c:pt>
                <c:pt idx="100">
                  <c:v>230.9</c:v>
                </c:pt>
                <c:pt idx="101">
                  <c:v>121.3</c:v>
                </c:pt>
                <c:pt idx="102">
                  <c:v>110.5</c:v>
                </c:pt>
                <c:pt idx="103">
                  <c:v>90</c:v>
                </c:pt>
                <c:pt idx="104">
                  <c:v>338.1</c:v>
                </c:pt>
                <c:pt idx="105">
                  <c:v>167.9</c:v>
                </c:pt>
                <c:pt idx="106">
                  <c:v>30.6</c:v>
                </c:pt>
                <c:pt idx="107">
                  <c:v>179.6</c:v>
                </c:pt>
                <c:pt idx="108">
                  <c:v>157.6</c:v>
                </c:pt>
                <c:pt idx="109">
                  <c:v>315.7</c:v>
                </c:pt>
                <c:pt idx="110">
                  <c:v>-117.6</c:v>
                </c:pt>
                <c:pt idx="111">
                  <c:v>563.1</c:v>
                </c:pt>
                <c:pt idx="112">
                  <c:v>233.2</c:v>
                </c:pt>
                <c:pt idx="113">
                  <c:v>169.5</c:v>
                </c:pt>
                <c:pt idx="114">
                  <c:v>163</c:v>
                </c:pt>
                <c:pt idx="115">
                  <c:v>-172.6</c:v>
                </c:pt>
                <c:pt idx="116">
                  <c:v>165.2</c:v>
                </c:pt>
                <c:pt idx="117">
                  <c:v>-336.1</c:v>
                </c:pt>
                <c:pt idx="118">
                  <c:v>-118.6</c:v>
                </c:pt>
                <c:pt idx="119">
                  <c:v>-22.7</c:v>
                </c:pt>
                <c:pt idx="120">
                  <c:v>185.1</c:v>
                </c:pt>
                <c:pt idx="121">
                  <c:v>-21.4</c:v>
                </c:pt>
                <c:pt idx="122">
                  <c:v>-28.4</c:v>
                </c:pt>
                <c:pt idx="123">
                  <c:v>282.12</c:v>
                </c:pt>
                <c:pt idx="124">
                  <c:v>27.94</c:v>
                </c:pt>
                <c:pt idx="125">
                  <c:v>37.979999999999997</c:v>
                </c:pt>
                <c:pt idx="126">
                  <c:v>311.27</c:v>
                </c:pt>
                <c:pt idx="127">
                  <c:v>21.82</c:v>
                </c:pt>
                <c:pt idx="128">
                  <c:v>-84.61</c:v>
                </c:pt>
                <c:pt idx="129">
                  <c:v>215.47</c:v>
                </c:pt>
                <c:pt idx="130">
                  <c:v>72.86</c:v>
                </c:pt>
                <c:pt idx="131">
                  <c:v>-48.94</c:v>
                </c:pt>
                <c:pt idx="132">
                  <c:v>263.72000000000003</c:v>
                </c:pt>
                <c:pt idx="133">
                  <c:v>579.83000000000004</c:v>
                </c:pt>
                <c:pt idx="134">
                  <c:v>-182.32</c:v>
                </c:pt>
                <c:pt idx="135">
                  <c:v>273.13</c:v>
                </c:pt>
                <c:pt idx="136">
                  <c:v>221.75</c:v>
                </c:pt>
                <c:pt idx="137">
                  <c:v>-114.06</c:v>
                </c:pt>
                <c:pt idx="138">
                  <c:v>-261.45999999999998</c:v>
                </c:pt>
                <c:pt idx="139">
                  <c:v>-177.74</c:v>
                </c:pt>
                <c:pt idx="140">
                  <c:v>304.95</c:v>
                </c:pt>
                <c:pt idx="141">
                  <c:v>-7.9</c:v>
                </c:pt>
                <c:pt idx="142">
                  <c:v>-34.5</c:v>
                </c:pt>
                <c:pt idx="143">
                  <c:v>6</c:v>
                </c:pt>
                <c:pt idx="144">
                  <c:v>167.9</c:v>
                </c:pt>
                <c:pt idx="145">
                  <c:v>490.21</c:v>
                </c:pt>
                <c:pt idx="146">
                  <c:v>-141.86000000000001</c:v>
                </c:pt>
                <c:pt idx="147">
                  <c:v>225.22</c:v>
                </c:pt>
                <c:pt idx="148">
                  <c:v>78.930000000000007</c:v>
                </c:pt>
                <c:pt idx="149">
                  <c:v>-9.43</c:v>
                </c:pt>
                <c:pt idx="150">
                  <c:v>144.52000000000001</c:v>
                </c:pt>
                <c:pt idx="151">
                  <c:v>-415.73</c:v>
                </c:pt>
                <c:pt idx="152">
                  <c:v>-111.6</c:v>
                </c:pt>
                <c:pt idx="153">
                  <c:v>-141</c:v>
                </c:pt>
                <c:pt idx="154">
                  <c:v>-241.1</c:v>
                </c:pt>
                <c:pt idx="155">
                  <c:v>-66.8</c:v>
                </c:pt>
                <c:pt idx="156">
                  <c:v>60.1</c:v>
                </c:pt>
                <c:pt idx="157">
                  <c:v>194.61</c:v>
                </c:pt>
                <c:pt idx="158">
                  <c:v>-59.25</c:v>
                </c:pt>
                <c:pt idx="159">
                  <c:v>-90.96</c:v>
                </c:pt>
                <c:pt idx="160">
                  <c:v>-7.38</c:v>
                </c:pt>
                <c:pt idx="161">
                  <c:v>96.08</c:v>
                </c:pt>
                <c:pt idx="162">
                  <c:v>-102.85</c:v>
                </c:pt>
                <c:pt idx="163">
                  <c:v>-331.74</c:v>
                </c:pt>
                <c:pt idx="164">
                  <c:v>-157.74</c:v>
                </c:pt>
                <c:pt idx="165">
                  <c:v>-127.93</c:v>
                </c:pt>
                <c:pt idx="166">
                  <c:v>-369.72</c:v>
                </c:pt>
                <c:pt idx="167">
                  <c:v>-254.45</c:v>
                </c:pt>
                <c:pt idx="168">
                  <c:v>154.49</c:v>
                </c:pt>
                <c:pt idx="169">
                  <c:v>132.69</c:v>
                </c:pt>
                <c:pt idx="170">
                  <c:v>-370.5</c:v>
                </c:pt>
                <c:pt idx="171">
                  <c:v>17.34</c:v>
                </c:pt>
                <c:pt idx="172">
                  <c:v>-277.79000000000002</c:v>
                </c:pt>
                <c:pt idx="173">
                  <c:v>-506.6</c:v>
                </c:pt>
              </c:numCache>
            </c:numRef>
          </c:val>
        </c:ser>
        <c:ser>
          <c:idx val="9"/>
          <c:order val="9"/>
          <c:tx>
            <c:strRef>
              <c:f>total_credit_flow_data!$N$1</c:f>
              <c:strCache>
                <c:ptCount val="1"/>
                <c:pt idx="0">
                  <c:v>TSF: Net Financing of Corporate Bonds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total_credit_flow_data!$A$2:$A$175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total_credit_flow_data!$N$2:$N$175</c:f>
              <c:numCache>
                <c:formatCode>_(* #,##0_);_(* \(#,##0\);_(* "-"??_);_(@_)</c:formatCode>
                <c:ptCount val="17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7.8</c:v>
                </c:pt>
                <c:pt idx="7">
                  <c:v>1</c:v>
                </c:pt>
                <c:pt idx="8">
                  <c:v>2.2999999999999998</c:v>
                </c:pt>
                <c:pt idx="9">
                  <c:v>5.8</c:v>
                </c:pt>
                <c:pt idx="10">
                  <c:v>8.6999999999999993</c:v>
                </c:pt>
                <c:pt idx="11">
                  <c:v>6</c:v>
                </c:pt>
                <c:pt idx="12">
                  <c:v>3</c:v>
                </c:pt>
                <c:pt idx="13">
                  <c:v>2.5</c:v>
                </c:pt>
                <c:pt idx="14">
                  <c:v>5.6</c:v>
                </c:pt>
                <c:pt idx="15">
                  <c:v>0</c:v>
                </c:pt>
                <c:pt idx="16">
                  <c:v>1.2</c:v>
                </c:pt>
                <c:pt idx="17">
                  <c:v>0.5</c:v>
                </c:pt>
                <c:pt idx="18">
                  <c:v>1.6</c:v>
                </c:pt>
                <c:pt idx="19">
                  <c:v>5.8</c:v>
                </c:pt>
                <c:pt idx="20">
                  <c:v>5.5</c:v>
                </c:pt>
                <c:pt idx="21">
                  <c:v>1.4</c:v>
                </c:pt>
                <c:pt idx="22">
                  <c:v>1.5</c:v>
                </c:pt>
                <c:pt idx="23">
                  <c:v>3.4</c:v>
                </c:pt>
                <c:pt idx="24">
                  <c:v>21</c:v>
                </c:pt>
                <c:pt idx="25">
                  <c:v>0.4</c:v>
                </c:pt>
                <c:pt idx="26">
                  <c:v>4.5</c:v>
                </c:pt>
                <c:pt idx="27">
                  <c:v>1</c:v>
                </c:pt>
                <c:pt idx="28">
                  <c:v>1.9</c:v>
                </c:pt>
                <c:pt idx="29">
                  <c:v>2.2999999999999998</c:v>
                </c:pt>
                <c:pt idx="30">
                  <c:v>1.7</c:v>
                </c:pt>
                <c:pt idx="31">
                  <c:v>0.4</c:v>
                </c:pt>
                <c:pt idx="32">
                  <c:v>2.7</c:v>
                </c:pt>
                <c:pt idx="33">
                  <c:v>13</c:v>
                </c:pt>
                <c:pt idx="34">
                  <c:v>7</c:v>
                </c:pt>
                <c:pt idx="35">
                  <c:v>3.7</c:v>
                </c:pt>
                <c:pt idx="36">
                  <c:v>8.1999999999999993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4.7</c:v>
                </c:pt>
                <c:pt idx="41">
                  <c:v>15.1</c:v>
                </c:pt>
                <c:pt idx="42">
                  <c:v>8.5</c:v>
                </c:pt>
                <c:pt idx="43">
                  <c:v>33</c:v>
                </c:pt>
                <c:pt idx="44">
                  <c:v>9</c:v>
                </c:pt>
                <c:pt idx="45">
                  <c:v>25.3</c:v>
                </c:pt>
                <c:pt idx="46">
                  <c:v>34.700000000000003</c:v>
                </c:pt>
                <c:pt idx="47">
                  <c:v>26.5</c:v>
                </c:pt>
                <c:pt idx="48">
                  <c:v>42.2</c:v>
                </c:pt>
                <c:pt idx="49">
                  <c:v>30.3</c:v>
                </c:pt>
                <c:pt idx="50">
                  <c:v>20.399999999999999</c:v>
                </c:pt>
                <c:pt idx="51">
                  <c:v>29.9</c:v>
                </c:pt>
                <c:pt idx="52">
                  <c:v>27.1</c:v>
                </c:pt>
                <c:pt idx="53">
                  <c:v>28.9</c:v>
                </c:pt>
                <c:pt idx="54">
                  <c:v>20.9</c:v>
                </c:pt>
                <c:pt idx="55">
                  <c:v>11.6</c:v>
                </c:pt>
                <c:pt idx="56">
                  <c:v>15.3</c:v>
                </c:pt>
                <c:pt idx="57">
                  <c:v>-0.8</c:v>
                </c:pt>
                <c:pt idx="58">
                  <c:v>23.7</c:v>
                </c:pt>
                <c:pt idx="59">
                  <c:v>21.2</c:v>
                </c:pt>
                <c:pt idx="60">
                  <c:v>2.6</c:v>
                </c:pt>
                <c:pt idx="61">
                  <c:v>-3.9</c:v>
                </c:pt>
                <c:pt idx="62">
                  <c:v>-8</c:v>
                </c:pt>
                <c:pt idx="63">
                  <c:v>17.7</c:v>
                </c:pt>
                <c:pt idx="64">
                  <c:v>-4.0999999999999996</c:v>
                </c:pt>
                <c:pt idx="65">
                  <c:v>5.2</c:v>
                </c:pt>
                <c:pt idx="66">
                  <c:v>30.9</c:v>
                </c:pt>
                <c:pt idx="67">
                  <c:v>13.3</c:v>
                </c:pt>
                <c:pt idx="68">
                  <c:v>26.3</c:v>
                </c:pt>
                <c:pt idx="69">
                  <c:v>31</c:v>
                </c:pt>
                <c:pt idx="70">
                  <c:v>21.3</c:v>
                </c:pt>
                <c:pt idx="71">
                  <c:v>79</c:v>
                </c:pt>
                <c:pt idx="72">
                  <c:v>19.8</c:v>
                </c:pt>
                <c:pt idx="73">
                  <c:v>7.5</c:v>
                </c:pt>
                <c:pt idx="74">
                  <c:v>31.6</c:v>
                </c:pt>
                <c:pt idx="75">
                  <c:v>42.7</c:v>
                </c:pt>
                <c:pt idx="76">
                  <c:v>33.299999999999997</c:v>
                </c:pt>
                <c:pt idx="77">
                  <c:v>0.2</c:v>
                </c:pt>
                <c:pt idx="78">
                  <c:v>0</c:v>
                </c:pt>
                <c:pt idx="79">
                  <c:v>57.2</c:v>
                </c:pt>
                <c:pt idx="80">
                  <c:v>35.200000000000003</c:v>
                </c:pt>
                <c:pt idx="81">
                  <c:v>61.6</c:v>
                </c:pt>
                <c:pt idx="82">
                  <c:v>94.8</c:v>
                </c:pt>
                <c:pt idx="83">
                  <c:v>57.3</c:v>
                </c:pt>
                <c:pt idx="84">
                  <c:v>130.9</c:v>
                </c:pt>
                <c:pt idx="85">
                  <c:v>50.7</c:v>
                </c:pt>
                <c:pt idx="86">
                  <c:v>44.7</c:v>
                </c:pt>
                <c:pt idx="87">
                  <c:v>124</c:v>
                </c:pt>
                <c:pt idx="88">
                  <c:v>155.69999999999999</c:v>
                </c:pt>
                <c:pt idx="89">
                  <c:v>87.6</c:v>
                </c:pt>
                <c:pt idx="90">
                  <c:v>123.8</c:v>
                </c:pt>
                <c:pt idx="91">
                  <c:v>58.7</c:v>
                </c:pt>
                <c:pt idx="92">
                  <c:v>63.4</c:v>
                </c:pt>
                <c:pt idx="93">
                  <c:v>167.8</c:v>
                </c:pt>
                <c:pt idx="94">
                  <c:v>72.3</c:v>
                </c:pt>
                <c:pt idx="95">
                  <c:v>190.9</c:v>
                </c:pt>
                <c:pt idx="96">
                  <c:v>97.3</c:v>
                </c:pt>
                <c:pt idx="97">
                  <c:v>66.400000000000006</c:v>
                </c:pt>
                <c:pt idx="98">
                  <c:v>68.8</c:v>
                </c:pt>
                <c:pt idx="99">
                  <c:v>132.4</c:v>
                </c:pt>
                <c:pt idx="100">
                  <c:v>119.2</c:v>
                </c:pt>
                <c:pt idx="101">
                  <c:v>135.6</c:v>
                </c:pt>
                <c:pt idx="102">
                  <c:v>87.2</c:v>
                </c:pt>
                <c:pt idx="103">
                  <c:v>-6.9</c:v>
                </c:pt>
                <c:pt idx="104">
                  <c:v>120.8</c:v>
                </c:pt>
                <c:pt idx="105">
                  <c:v>188.3</c:v>
                </c:pt>
                <c:pt idx="106">
                  <c:v>62.9</c:v>
                </c:pt>
                <c:pt idx="107">
                  <c:v>71.900000000000006</c:v>
                </c:pt>
                <c:pt idx="108">
                  <c:v>59.4</c:v>
                </c:pt>
                <c:pt idx="109">
                  <c:v>101.2</c:v>
                </c:pt>
                <c:pt idx="110">
                  <c:v>87.7</c:v>
                </c:pt>
                <c:pt idx="111">
                  <c:v>268.2</c:v>
                </c:pt>
                <c:pt idx="112">
                  <c:v>76.099999999999994</c:v>
                </c:pt>
                <c:pt idx="113">
                  <c:v>72.099999999999994</c:v>
                </c:pt>
                <c:pt idx="114">
                  <c:v>53.6</c:v>
                </c:pt>
                <c:pt idx="115">
                  <c:v>42.2</c:v>
                </c:pt>
                <c:pt idx="116">
                  <c:v>89.8</c:v>
                </c:pt>
                <c:pt idx="117">
                  <c:v>52</c:v>
                </c:pt>
                <c:pt idx="118">
                  <c:v>163.9</c:v>
                </c:pt>
                <c:pt idx="119">
                  <c:v>207.7</c:v>
                </c:pt>
                <c:pt idx="120">
                  <c:v>151.4</c:v>
                </c:pt>
                <c:pt idx="121">
                  <c:v>44.2</c:v>
                </c:pt>
                <c:pt idx="122">
                  <c:v>154.4</c:v>
                </c:pt>
                <c:pt idx="123">
                  <c:v>197.39599999999999</c:v>
                </c:pt>
                <c:pt idx="124">
                  <c:v>88.655000000000001</c:v>
                </c:pt>
                <c:pt idx="125">
                  <c:v>144.10499999999999</c:v>
                </c:pt>
                <c:pt idx="126">
                  <c:v>198.21</c:v>
                </c:pt>
                <c:pt idx="127">
                  <c:v>248.63</c:v>
                </c:pt>
                <c:pt idx="128">
                  <c:v>257.87700000000001</c:v>
                </c:pt>
                <c:pt idx="129">
                  <c:v>227.81800000000001</c:v>
                </c:pt>
                <c:pt idx="130">
                  <c:v>299.19900000000001</c:v>
                </c:pt>
                <c:pt idx="131">
                  <c:v>181.98400000000001</c:v>
                </c:pt>
                <c:pt idx="132">
                  <c:v>212.64500000000001</c:v>
                </c:pt>
                <c:pt idx="133">
                  <c:v>224.9</c:v>
                </c:pt>
                <c:pt idx="134">
                  <c:v>145.42400000000001</c:v>
                </c:pt>
                <c:pt idx="135">
                  <c:v>387.00200000000001</c:v>
                </c:pt>
                <c:pt idx="136">
                  <c:v>203.858</c:v>
                </c:pt>
                <c:pt idx="137">
                  <c:v>223</c:v>
                </c:pt>
                <c:pt idx="138">
                  <c:v>32.299999999999997</c:v>
                </c:pt>
                <c:pt idx="139">
                  <c:v>47.6</c:v>
                </c:pt>
                <c:pt idx="140">
                  <c:v>123.8</c:v>
                </c:pt>
                <c:pt idx="141">
                  <c:v>143.69999999999999</c:v>
                </c:pt>
                <c:pt idx="142">
                  <c:v>107.8</c:v>
                </c:pt>
                <c:pt idx="143">
                  <c:v>142.4</c:v>
                </c:pt>
                <c:pt idx="144">
                  <c:v>28.7</c:v>
                </c:pt>
                <c:pt idx="145">
                  <c:v>37.47</c:v>
                </c:pt>
                <c:pt idx="146">
                  <c:v>102.58799999999999</c:v>
                </c:pt>
                <c:pt idx="147">
                  <c:v>246.411</c:v>
                </c:pt>
                <c:pt idx="148">
                  <c:v>366.35500000000002</c:v>
                </c:pt>
                <c:pt idx="149">
                  <c:v>279.74299999999999</c:v>
                </c:pt>
                <c:pt idx="150">
                  <c:v>262.56</c:v>
                </c:pt>
                <c:pt idx="151">
                  <c:v>143.45599999999999</c:v>
                </c:pt>
                <c:pt idx="152">
                  <c:v>193.4</c:v>
                </c:pt>
                <c:pt idx="153">
                  <c:v>233.8</c:v>
                </c:pt>
                <c:pt idx="154">
                  <c:v>259</c:v>
                </c:pt>
                <c:pt idx="155">
                  <c:v>180.7</c:v>
                </c:pt>
                <c:pt idx="156">
                  <c:v>76.099999999999994</c:v>
                </c:pt>
                <c:pt idx="157">
                  <c:v>182.05500000000001</c:v>
                </c:pt>
                <c:pt idx="158">
                  <c:v>67.025999999999996</c:v>
                </c:pt>
                <c:pt idx="159">
                  <c:v>131.83799999999999</c:v>
                </c:pt>
                <c:pt idx="160">
                  <c:v>159.08699999999999</c:v>
                </c:pt>
                <c:pt idx="161">
                  <c:v>167.471</c:v>
                </c:pt>
                <c:pt idx="162">
                  <c:v>208.232</c:v>
                </c:pt>
                <c:pt idx="163">
                  <c:v>273.96800000000002</c:v>
                </c:pt>
                <c:pt idx="164">
                  <c:v>288.01499999999999</c:v>
                </c:pt>
                <c:pt idx="165">
                  <c:v>352.36200000000002</c:v>
                </c:pt>
                <c:pt idx="166">
                  <c:v>304.05200000000002</c:v>
                </c:pt>
                <c:pt idx="167">
                  <c:v>334.73899999999998</c:v>
                </c:pt>
                <c:pt idx="168">
                  <c:v>356.02199999999999</c:v>
                </c:pt>
                <c:pt idx="169">
                  <c:v>457.91699999999997</c:v>
                </c:pt>
                <c:pt idx="170">
                  <c:v>131.84100000000001</c:v>
                </c:pt>
                <c:pt idx="171">
                  <c:v>719.029</c:v>
                </c:pt>
                <c:pt idx="172">
                  <c:v>209.64599999999999</c:v>
                </c:pt>
                <c:pt idx="173">
                  <c:v>-39.700000000000003</c:v>
                </c:pt>
              </c:numCache>
            </c:numRef>
          </c:val>
        </c:ser>
        <c:ser>
          <c:idx val="10"/>
          <c:order val="10"/>
          <c:tx>
            <c:strRef>
              <c:f>total_credit_flow_data!$O$1</c:f>
              <c:strCache>
                <c:ptCount val="1"/>
                <c:pt idx="0">
                  <c:v>TSF: Equity on Domestic Stk Mkt by Non-MFIs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total_credit_flow_data!$A$2:$A$175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total_credit_flow_data!$O$2:$O$175</c:f>
              <c:numCache>
                <c:formatCode>_(* #,##0_);_(* \(#,##0\);_(* "-"??_);_(@_)</c:formatCode>
                <c:ptCount val="174"/>
                <c:pt idx="1">
                  <c:v>4</c:v>
                </c:pt>
                <c:pt idx="2">
                  <c:v>2.7</c:v>
                </c:pt>
                <c:pt idx="3">
                  <c:v>17.3</c:v>
                </c:pt>
                <c:pt idx="4">
                  <c:v>-5.6</c:v>
                </c:pt>
                <c:pt idx="5">
                  <c:v>5</c:v>
                </c:pt>
                <c:pt idx="6">
                  <c:v>5.5</c:v>
                </c:pt>
                <c:pt idx="7">
                  <c:v>3.4</c:v>
                </c:pt>
                <c:pt idx="8">
                  <c:v>4.8</c:v>
                </c:pt>
                <c:pt idx="9">
                  <c:v>16.2</c:v>
                </c:pt>
                <c:pt idx="10">
                  <c:v>2.7</c:v>
                </c:pt>
                <c:pt idx="11">
                  <c:v>3.4</c:v>
                </c:pt>
                <c:pt idx="12">
                  <c:v>3.4</c:v>
                </c:pt>
                <c:pt idx="13">
                  <c:v>2.9</c:v>
                </c:pt>
                <c:pt idx="14">
                  <c:v>2</c:v>
                </c:pt>
                <c:pt idx="15">
                  <c:v>2.6</c:v>
                </c:pt>
                <c:pt idx="16">
                  <c:v>4.7</c:v>
                </c:pt>
                <c:pt idx="17">
                  <c:v>0.8</c:v>
                </c:pt>
                <c:pt idx="18">
                  <c:v>4</c:v>
                </c:pt>
                <c:pt idx="19">
                  <c:v>9.1999999999999993</c:v>
                </c:pt>
                <c:pt idx="20">
                  <c:v>7.3</c:v>
                </c:pt>
                <c:pt idx="21">
                  <c:v>3.4</c:v>
                </c:pt>
                <c:pt idx="22">
                  <c:v>3.6</c:v>
                </c:pt>
                <c:pt idx="23">
                  <c:v>11</c:v>
                </c:pt>
                <c:pt idx="24">
                  <c:v>4.4000000000000004</c:v>
                </c:pt>
                <c:pt idx="25">
                  <c:v>7</c:v>
                </c:pt>
                <c:pt idx="26">
                  <c:v>2</c:v>
                </c:pt>
                <c:pt idx="27">
                  <c:v>4.5</c:v>
                </c:pt>
                <c:pt idx="28">
                  <c:v>7</c:v>
                </c:pt>
                <c:pt idx="29">
                  <c:v>4.2</c:v>
                </c:pt>
                <c:pt idx="30">
                  <c:v>10.3</c:v>
                </c:pt>
                <c:pt idx="31">
                  <c:v>19.399999999999999</c:v>
                </c:pt>
                <c:pt idx="32">
                  <c:v>5.9</c:v>
                </c:pt>
                <c:pt idx="33">
                  <c:v>2.5</c:v>
                </c:pt>
                <c:pt idx="34">
                  <c:v>1.6</c:v>
                </c:pt>
                <c:pt idx="35">
                  <c:v>0.5</c:v>
                </c:pt>
                <c:pt idx="36">
                  <c:v>2.2999999999999998</c:v>
                </c:pt>
                <c:pt idx="37">
                  <c:v>1.6</c:v>
                </c:pt>
                <c:pt idx="38">
                  <c:v>2.9</c:v>
                </c:pt>
                <c:pt idx="39">
                  <c:v>0.6</c:v>
                </c:pt>
                <c:pt idx="40">
                  <c:v>1</c:v>
                </c:pt>
                <c:pt idx="41">
                  <c:v>27.4</c:v>
                </c:pt>
                <c:pt idx="42">
                  <c:v>0.5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12.7</c:v>
                </c:pt>
                <c:pt idx="52">
                  <c:v>0</c:v>
                </c:pt>
                <c:pt idx="53">
                  <c:v>0.6</c:v>
                </c:pt>
                <c:pt idx="54">
                  <c:v>10.4</c:v>
                </c:pt>
                <c:pt idx="55">
                  <c:v>11.4</c:v>
                </c:pt>
                <c:pt idx="56">
                  <c:v>35.700000000000003</c:v>
                </c:pt>
                <c:pt idx="57">
                  <c:v>5.2</c:v>
                </c:pt>
                <c:pt idx="58">
                  <c:v>4.4000000000000004</c:v>
                </c:pt>
                <c:pt idx="59">
                  <c:v>18.3</c:v>
                </c:pt>
                <c:pt idx="60">
                  <c:v>54.8</c:v>
                </c:pt>
                <c:pt idx="61">
                  <c:v>15.8</c:v>
                </c:pt>
                <c:pt idx="62">
                  <c:v>6.5</c:v>
                </c:pt>
                <c:pt idx="63">
                  <c:v>12.8</c:v>
                </c:pt>
                <c:pt idx="64">
                  <c:v>14.5</c:v>
                </c:pt>
                <c:pt idx="65">
                  <c:v>13.7</c:v>
                </c:pt>
                <c:pt idx="66">
                  <c:v>2</c:v>
                </c:pt>
                <c:pt idx="67">
                  <c:v>14.9</c:v>
                </c:pt>
                <c:pt idx="68">
                  <c:v>25.6</c:v>
                </c:pt>
                <c:pt idx="69">
                  <c:v>54.8</c:v>
                </c:pt>
                <c:pt idx="70">
                  <c:v>99.2</c:v>
                </c:pt>
                <c:pt idx="71">
                  <c:v>101.7</c:v>
                </c:pt>
                <c:pt idx="72">
                  <c:v>71.8</c:v>
                </c:pt>
                <c:pt idx="73">
                  <c:v>61.5</c:v>
                </c:pt>
                <c:pt idx="74">
                  <c:v>55.7</c:v>
                </c:pt>
                <c:pt idx="75">
                  <c:v>36.700000000000003</c:v>
                </c:pt>
                <c:pt idx="76">
                  <c:v>31.7</c:v>
                </c:pt>
                <c:pt idx="77">
                  <c:v>36.5</c:v>
                </c:pt>
                <c:pt idx="78">
                  <c:v>18.5</c:v>
                </c:pt>
                <c:pt idx="79">
                  <c:v>18.8</c:v>
                </c:pt>
                <c:pt idx="80">
                  <c:v>29</c:v>
                </c:pt>
                <c:pt idx="81">
                  <c:v>5</c:v>
                </c:pt>
                <c:pt idx="82">
                  <c:v>0.7</c:v>
                </c:pt>
                <c:pt idx="83">
                  <c:v>6.9</c:v>
                </c:pt>
                <c:pt idx="84">
                  <c:v>31.5</c:v>
                </c:pt>
                <c:pt idx="85">
                  <c:v>1.4</c:v>
                </c:pt>
                <c:pt idx="86">
                  <c:v>4.8</c:v>
                </c:pt>
                <c:pt idx="87">
                  <c:v>11.9</c:v>
                </c:pt>
                <c:pt idx="88">
                  <c:v>13.7</c:v>
                </c:pt>
                <c:pt idx="89">
                  <c:v>23.8</c:v>
                </c:pt>
                <c:pt idx="90">
                  <c:v>19</c:v>
                </c:pt>
                <c:pt idx="91">
                  <c:v>78.8</c:v>
                </c:pt>
                <c:pt idx="92">
                  <c:v>23.4</c:v>
                </c:pt>
                <c:pt idx="93">
                  <c:v>29.9</c:v>
                </c:pt>
                <c:pt idx="94">
                  <c:v>30.2</c:v>
                </c:pt>
                <c:pt idx="95">
                  <c:v>16.8</c:v>
                </c:pt>
                <c:pt idx="96">
                  <c:v>81.5</c:v>
                </c:pt>
                <c:pt idx="97">
                  <c:v>51.9</c:v>
                </c:pt>
                <c:pt idx="98">
                  <c:v>36.6</c:v>
                </c:pt>
                <c:pt idx="99">
                  <c:v>36.5</c:v>
                </c:pt>
                <c:pt idx="100">
                  <c:v>43.2</c:v>
                </c:pt>
                <c:pt idx="101">
                  <c:v>25.3</c:v>
                </c:pt>
                <c:pt idx="102">
                  <c:v>46.8</c:v>
                </c:pt>
                <c:pt idx="103">
                  <c:v>26.2</c:v>
                </c:pt>
                <c:pt idx="104">
                  <c:v>41.9</c:v>
                </c:pt>
                <c:pt idx="105">
                  <c:v>54.3</c:v>
                </c:pt>
                <c:pt idx="106">
                  <c:v>48.3</c:v>
                </c:pt>
                <c:pt idx="107">
                  <c:v>72.2</c:v>
                </c:pt>
                <c:pt idx="108">
                  <c:v>95.4</c:v>
                </c:pt>
                <c:pt idx="109">
                  <c:v>73.099999999999994</c:v>
                </c:pt>
                <c:pt idx="110">
                  <c:v>27</c:v>
                </c:pt>
                <c:pt idx="111">
                  <c:v>55.7</c:v>
                </c:pt>
                <c:pt idx="112">
                  <c:v>44.8</c:v>
                </c:pt>
                <c:pt idx="113">
                  <c:v>35.1</c:v>
                </c:pt>
                <c:pt idx="114">
                  <c:v>32</c:v>
                </c:pt>
                <c:pt idx="115">
                  <c:v>25.2</c:v>
                </c:pt>
                <c:pt idx="116">
                  <c:v>35</c:v>
                </c:pt>
                <c:pt idx="117">
                  <c:v>23.6</c:v>
                </c:pt>
                <c:pt idx="118">
                  <c:v>24.4</c:v>
                </c:pt>
                <c:pt idx="119">
                  <c:v>26.8</c:v>
                </c:pt>
                <c:pt idx="120">
                  <c:v>35</c:v>
                </c:pt>
                <c:pt idx="121">
                  <c:v>8.1</c:v>
                </c:pt>
                <c:pt idx="122">
                  <c:v>22.9</c:v>
                </c:pt>
                <c:pt idx="123">
                  <c:v>56.459000000000003</c:v>
                </c:pt>
                <c:pt idx="124">
                  <c:v>18.975000000000001</c:v>
                </c:pt>
                <c:pt idx="125">
                  <c:v>18.425000000000001</c:v>
                </c:pt>
                <c:pt idx="126">
                  <c:v>24.64</c:v>
                </c:pt>
                <c:pt idx="127">
                  <c:v>31.646000000000001</c:v>
                </c:pt>
                <c:pt idx="128">
                  <c:v>20.815000000000001</c:v>
                </c:pt>
                <c:pt idx="129">
                  <c:v>15.757999999999999</c:v>
                </c:pt>
                <c:pt idx="130">
                  <c:v>8.8149999999999995</c:v>
                </c:pt>
                <c:pt idx="131">
                  <c:v>10.718999999999999</c:v>
                </c:pt>
                <c:pt idx="132">
                  <c:v>13.523999999999999</c:v>
                </c:pt>
                <c:pt idx="133">
                  <c:v>24.42</c:v>
                </c:pt>
                <c:pt idx="134">
                  <c:v>16.498000000000001</c:v>
                </c:pt>
                <c:pt idx="135">
                  <c:v>20.805</c:v>
                </c:pt>
                <c:pt idx="136">
                  <c:v>27.402999999999999</c:v>
                </c:pt>
                <c:pt idx="137">
                  <c:v>23.058</c:v>
                </c:pt>
                <c:pt idx="138">
                  <c:v>12.638</c:v>
                </c:pt>
                <c:pt idx="139">
                  <c:v>12.766</c:v>
                </c:pt>
                <c:pt idx="140">
                  <c:v>13.615</c:v>
                </c:pt>
                <c:pt idx="141">
                  <c:v>11.292999999999999</c:v>
                </c:pt>
                <c:pt idx="142">
                  <c:v>7.8</c:v>
                </c:pt>
                <c:pt idx="143">
                  <c:v>14.7</c:v>
                </c:pt>
                <c:pt idx="144">
                  <c:v>36.9</c:v>
                </c:pt>
                <c:pt idx="145">
                  <c:v>45.442</c:v>
                </c:pt>
                <c:pt idx="146">
                  <c:v>16.896000000000001</c:v>
                </c:pt>
                <c:pt idx="147">
                  <c:v>35.186</c:v>
                </c:pt>
                <c:pt idx="148">
                  <c:v>58.182000000000002</c:v>
                </c:pt>
                <c:pt idx="149">
                  <c:v>16.247</c:v>
                </c:pt>
                <c:pt idx="150">
                  <c:v>15.372999999999999</c:v>
                </c:pt>
                <c:pt idx="151">
                  <c:v>33.165999999999997</c:v>
                </c:pt>
                <c:pt idx="152">
                  <c:v>21.686</c:v>
                </c:pt>
                <c:pt idx="153">
                  <c:v>61.2</c:v>
                </c:pt>
                <c:pt idx="154">
                  <c:v>27.9</c:v>
                </c:pt>
                <c:pt idx="155">
                  <c:v>37.9</c:v>
                </c:pt>
                <c:pt idx="156">
                  <c:v>65.822000000000003</c:v>
                </c:pt>
                <c:pt idx="157">
                  <c:v>52.606000000000002</c:v>
                </c:pt>
                <c:pt idx="158">
                  <c:v>54.244999999999997</c:v>
                </c:pt>
                <c:pt idx="159">
                  <c:v>63.948</c:v>
                </c:pt>
                <c:pt idx="160">
                  <c:v>59.73</c:v>
                </c:pt>
                <c:pt idx="161">
                  <c:v>58.427</c:v>
                </c:pt>
                <c:pt idx="162">
                  <c:v>105.124</c:v>
                </c:pt>
                <c:pt idx="163">
                  <c:v>61.47</c:v>
                </c:pt>
                <c:pt idx="164">
                  <c:v>47.892000000000003</c:v>
                </c:pt>
                <c:pt idx="165">
                  <c:v>34.869</c:v>
                </c:pt>
                <c:pt idx="166">
                  <c:v>12.098000000000001</c:v>
                </c:pt>
                <c:pt idx="167">
                  <c:v>56.823</c:v>
                </c:pt>
                <c:pt idx="168">
                  <c:v>153.14099999999999</c:v>
                </c:pt>
                <c:pt idx="169">
                  <c:v>146.87200000000001</c:v>
                </c:pt>
                <c:pt idx="170">
                  <c:v>81.02</c:v>
                </c:pt>
                <c:pt idx="171">
                  <c:v>56.15</c:v>
                </c:pt>
                <c:pt idx="172">
                  <c:v>95.123999999999995</c:v>
                </c:pt>
                <c:pt idx="173">
                  <c:v>107.3</c:v>
                </c:pt>
              </c:numCache>
            </c:numRef>
          </c:val>
        </c:ser>
        <c:ser>
          <c:idx val="11"/>
          <c:order val="11"/>
          <c:tx>
            <c:strRef>
              <c:f>total_credit_flow_data!$P$1</c:f>
              <c:strCache>
                <c:ptCount val="1"/>
                <c:pt idx="0">
                  <c:v>Statistical Discrepency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total_credit_flow_data!$A$2:$A$175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total_credit_flow_data!$P$2:$P$175</c:f>
              <c:numCache>
                <c:formatCode>_(* #,##0_);_(* \(#,##0\);_(* "-"??_);_(@_)</c:formatCode>
                <c:ptCount val="174"/>
                <c:pt idx="1">
                  <c:v>2.5999999999999943</c:v>
                </c:pt>
                <c:pt idx="2">
                  <c:v>2.5999999999999979</c:v>
                </c:pt>
                <c:pt idx="3">
                  <c:v>3.2000000000000455</c:v>
                </c:pt>
                <c:pt idx="4">
                  <c:v>3.5999999999999801</c:v>
                </c:pt>
                <c:pt idx="5">
                  <c:v>3.0999999999999943</c:v>
                </c:pt>
                <c:pt idx="6">
                  <c:v>4.2000000000000455</c:v>
                </c:pt>
                <c:pt idx="7">
                  <c:v>3.5</c:v>
                </c:pt>
                <c:pt idx="8">
                  <c:v>4</c:v>
                </c:pt>
                <c:pt idx="9">
                  <c:v>4.0999999999999659</c:v>
                </c:pt>
                <c:pt idx="10">
                  <c:v>3.0999999999999943</c:v>
                </c:pt>
                <c:pt idx="11">
                  <c:v>3.9000000000000057</c:v>
                </c:pt>
                <c:pt idx="12">
                  <c:v>5.3999999999999773</c:v>
                </c:pt>
                <c:pt idx="13">
                  <c:v>3.6000000000000227</c:v>
                </c:pt>
                <c:pt idx="14">
                  <c:v>3.7000000000000171</c:v>
                </c:pt>
                <c:pt idx="15">
                  <c:v>3.6999999999999886</c:v>
                </c:pt>
                <c:pt idx="16">
                  <c:v>4.3000000000000114</c:v>
                </c:pt>
                <c:pt idx="17">
                  <c:v>3.6000000000000227</c:v>
                </c:pt>
                <c:pt idx="18">
                  <c:v>4.8000000000000682</c:v>
                </c:pt>
                <c:pt idx="19">
                  <c:v>4.1000000000000227</c:v>
                </c:pt>
                <c:pt idx="20">
                  <c:v>4.3000000000000114</c:v>
                </c:pt>
                <c:pt idx="21">
                  <c:v>4.7000000000000455</c:v>
                </c:pt>
                <c:pt idx="22">
                  <c:v>3.5</c:v>
                </c:pt>
                <c:pt idx="23">
                  <c:v>3.9999999999999716</c:v>
                </c:pt>
                <c:pt idx="24">
                  <c:v>6.3000000000000114</c:v>
                </c:pt>
                <c:pt idx="25">
                  <c:v>3.7999999999999829</c:v>
                </c:pt>
                <c:pt idx="26">
                  <c:v>3.7000000000000028</c:v>
                </c:pt>
                <c:pt idx="27">
                  <c:v>4.8999999999999773</c:v>
                </c:pt>
                <c:pt idx="28">
                  <c:v>4.6000000000000227</c:v>
                </c:pt>
                <c:pt idx="29">
                  <c:v>4.2000000000000455</c:v>
                </c:pt>
                <c:pt idx="30">
                  <c:v>5.3999999999999773</c:v>
                </c:pt>
                <c:pt idx="31">
                  <c:v>4.8000000000000043</c:v>
                </c:pt>
                <c:pt idx="32">
                  <c:v>4.9000000000000057</c:v>
                </c:pt>
                <c:pt idx="33">
                  <c:v>5.9000000000000909</c:v>
                </c:pt>
                <c:pt idx="34">
                  <c:v>4.2999999999999901</c:v>
                </c:pt>
                <c:pt idx="35">
                  <c:v>5.7999999999999829</c:v>
                </c:pt>
                <c:pt idx="36">
                  <c:v>8.1999999999999886</c:v>
                </c:pt>
                <c:pt idx="37">
                  <c:v>5</c:v>
                </c:pt>
                <c:pt idx="38">
                  <c:v>4</c:v>
                </c:pt>
                <c:pt idx="39">
                  <c:v>5.8000000000000114</c:v>
                </c:pt>
                <c:pt idx="40">
                  <c:v>5.4000000000000341</c:v>
                </c:pt>
                <c:pt idx="41">
                  <c:v>4.7000000000000171</c:v>
                </c:pt>
                <c:pt idx="42">
                  <c:v>6.2000000000000455</c:v>
                </c:pt>
                <c:pt idx="43">
                  <c:v>5.2999999999999972</c:v>
                </c:pt>
                <c:pt idx="44">
                  <c:v>6.1999999999999886</c:v>
                </c:pt>
                <c:pt idx="45">
                  <c:v>6.8000000000000682</c:v>
                </c:pt>
                <c:pt idx="46">
                  <c:v>5.3999999999999915</c:v>
                </c:pt>
                <c:pt idx="47">
                  <c:v>7.3000000000000114</c:v>
                </c:pt>
                <c:pt idx="48">
                  <c:v>9.4000000000000057</c:v>
                </c:pt>
                <c:pt idx="49">
                  <c:v>6.3999999999999773</c:v>
                </c:pt>
                <c:pt idx="50">
                  <c:v>4.6999999999999886</c:v>
                </c:pt>
                <c:pt idx="51">
                  <c:v>6.7000000000000455</c:v>
                </c:pt>
                <c:pt idx="52">
                  <c:v>6.8999999999999773</c:v>
                </c:pt>
                <c:pt idx="53">
                  <c:v>5.8000000000000114</c:v>
                </c:pt>
                <c:pt idx="54">
                  <c:v>7.4000000000000909</c:v>
                </c:pt>
                <c:pt idx="55">
                  <c:v>6.2999999999999829</c:v>
                </c:pt>
                <c:pt idx="56">
                  <c:v>7.6999999999999886</c:v>
                </c:pt>
                <c:pt idx="57">
                  <c:v>8.0999999999999659</c:v>
                </c:pt>
                <c:pt idx="58">
                  <c:v>6.5999999999999943</c:v>
                </c:pt>
                <c:pt idx="59">
                  <c:v>8.1999999999999886</c:v>
                </c:pt>
                <c:pt idx="60">
                  <c:v>10.099999999999966</c:v>
                </c:pt>
                <c:pt idx="61">
                  <c:v>8.6000000000000227</c:v>
                </c:pt>
                <c:pt idx="62">
                  <c:v>6.6000000000000227</c:v>
                </c:pt>
                <c:pt idx="63">
                  <c:v>7</c:v>
                </c:pt>
                <c:pt idx="64">
                  <c:v>8.3999999999999773</c:v>
                </c:pt>
                <c:pt idx="65">
                  <c:v>7.5999999999999659</c:v>
                </c:pt>
                <c:pt idx="66">
                  <c:v>9.4000000000000909</c:v>
                </c:pt>
                <c:pt idx="67">
                  <c:v>8.1999999999999886</c:v>
                </c:pt>
                <c:pt idx="68">
                  <c:v>9.1000000000000227</c:v>
                </c:pt>
                <c:pt idx="69">
                  <c:v>9.5</c:v>
                </c:pt>
                <c:pt idx="70">
                  <c:v>8.2000000000000455</c:v>
                </c:pt>
                <c:pt idx="71">
                  <c:v>11.300000000000011</c:v>
                </c:pt>
                <c:pt idx="72">
                  <c:v>14.300000000000011</c:v>
                </c:pt>
                <c:pt idx="73">
                  <c:v>11.200000000000273</c:v>
                </c:pt>
                <c:pt idx="74">
                  <c:v>7.3999999999999773</c:v>
                </c:pt>
                <c:pt idx="75">
                  <c:v>12.399999999999977</c:v>
                </c:pt>
                <c:pt idx="76">
                  <c:v>11.100000000000023</c:v>
                </c:pt>
                <c:pt idx="77">
                  <c:v>12.299999999999955</c:v>
                </c:pt>
                <c:pt idx="78">
                  <c:v>11.500000000000114</c:v>
                </c:pt>
                <c:pt idx="79">
                  <c:v>11.100000000000023</c:v>
                </c:pt>
                <c:pt idx="80">
                  <c:v>12.5</c:v>
                </c:pt>
                <c:pt idx="81">
                  <c:v>12</c:v>
                </c:pt>
                <c:pt idx="82">
                  <c:v>11.600000000000023</c:v>
                </c:pt>
                <c:pt idx="83">
                  <c:v>13.899999999999977</c:v>
                </c:pt>
                <c:pt idx="84">
                  <c:v>22.600000000000023</c:v>
                </c:pt>
                <c:pt idx="85">
                  <c:v>18.999999999999773</c:v>
                </c:pt>
                <c:pt idx="86">
                  <c:v>12.899999999999864</c:v>
                </c:pt>
                <c:pt idx="87">
                  <c:v>19.899999999999636</c:v>
                </c:pt>
                <c:pt idx="88">
                  <c:v>19.500000000000114</c:v>
                </c:pt>
                <c:pt idx="89">
                  <c:v>17.600000000000136</c:v>
                </c:pt>
                <c:pt idx="90">
                  <c:v>20.499999999999545</c:v>
                </c:pt>
                <c:pt idx="91">
                  <c:v>20.099999999999909</c:v>
                </c:pt>
                <c:pt idx="92">
                  <c:v>20.799999999999955</c:v>
                </c:pt>
                <c:pt idx="93">
                  <c:v>21.499999999999773</c:v>
                </c:pt>
                <c:pt idx="94">
                  <c:v>17.5</c:v>
                </c:pt>
                <c:pt idx="95">
                  <c:v>20.300000000000182</c:v>
                </c:pt>
                <c:pt idx="96">
                  <c:v>32.900000000000091</c:v>
                </c:pt>
                <c:pt idx="97">
                  <c:v>22.099999999999909</c:v>
                </c:pt>
                <c:pt idx="98">
                  <c:v>14.400000000000091</c:v>
                </c:pt>
                <c:pt idx="99">
                  <c:v>22</c:v>
                </c:pt>
                <c:pt idx="100">
                  <c:v>22.299999999999955</c:v>
                </c:pt>
                <c:pt idx="101">
                  <c:v>21.700000000000273</c:v>
                </c:pt>
                <c:pt idx="102">
                  <c:v>24.399999999999864</c:v>
                </c:pt>
                <c:pt idx="103">
                  <c:v>22.299999999999955</c:v>
                </c:pt>
                <c:pt idx="104">
                  <c:v>26.599999999999909</c:v>
                </c:pt>
                <c:pt idx="105">
                  <c:v>28.400000000000091</c:v>
                </c:pt>
                <c:pt idx="106">
                  <c:v>23.699999999999932</c:v>
                </c:pt>
                <c:pt idx="107">
                  <c:v>30.5</c:v>
                </c:pt>
                <c:pt idx="108">
                  <c:v>49.799999999999955</c:v>
                </c:pt>
                <c:pt idx="109">
                  <c:v>36.099999999999909</c:v>
                </c:pt>
                <c:pt idx="110">
                  <c:v>21.299999999999841</c:v>
                </c:pt>
                <c:pt idx="111">
                  <c:v>41.599999999999682</c:v>
                </c:pt>
                <c:pt idx="112">
                  <c:v>30.200000000000045</c:v>
                </c:pt>
                <c:pt idx="113">
                  <c:v>33.299999999999955</c:v>
                </c:pt>
                <c:pt idx="114">
                  <c:v>45.999999999999773</c:v>
                </c:pt>
                <c:pt idx="115">
                  <c:v>31.599999999999909</c:v>
                </c:pt>
                <c:pt idx="116">
                  <c:v>39.599999999999909</c:v>
                </c:pt>
                <c:pt idx="117">
                  <c:v>38.100000000000023</c:v>
                </c:pt>
                <c:pt idx="118">
                  <c:v>32.000000000000114</c:v>
                </c:pt>
                <c:pt idx="119">
                  <c:v>45.600000000000136</c:v>
                </c:pt>
                <c:pt idx="120">
                  <c:v>58.300000000000182</c:v>
                </c:pt>
                <c:pt idx="121">
                  <c:v>31.89999999999975</c:v>
                </c:pt>
                <c:pt idx="122">
                  <c:v>39.299999999999841</c:v>
                </c:pt>
                <c:pt idx="123">
                  <c:v>49.222999999999956</c:v>
                </c:pt>
                <c:pt idx="124">
                  <c:v>31.562999999999874</c:v>
                </c:pt>
                <c:pt idx="125">
                  <c:v>42.081000000000131</c:v>
                </c:pt>
                <c:pt idx="126">
                  <c:v>44.548999999999978</c:v>
                </c:pt>
                <c:pt idx="127">
                  <c:v>36.749999999999886</c:v>
                </c:pt>
                <c:pt idx="128">
                  <c:v>46.778999999999769</c:v>
                </c:pt>
                <c:pt idx="129">
                  <c:v>42.139999999999873</c:v>
                </c:pt>
                <c:pt idx="130">
                  <c:v>36.832999999999856</c:v>
                </c:pt>
                <c:pt idx="131">
                  <c:v>50.267000000000053</c:v>
                </c:pt>
                <c:pt idx="132">
                  <c:v>67.4849999999999</c:v>
                </c:pt>
                <c:pt idx="133">
                  <c:v>46.893999999999778</c:v>
                </c:pt>
                <c:pt idx="134">
                  <c:v>30.990999999999985</c:v>
                </c:pt>
                <c:pt idx="135">
                  <c:v>49.864000000000033</c:v>
                </c:pt>
                <c:pt idx="136">
                  <c:v>46.105000000000018</c:v>
                </c:pt>
                <c:pt idx="137">
                  <c:v>56.192999999999984</c:v>
                </c:pt>
                <c:pt idx="138">
                  <c:v>58.089000000000055</c:v>
                </c:pt>
                <c:pt idx="139">
                  <c:v>44.642000000000166</c:v>
                </c:pt>
                <c:pt idx="140">
                  <c:v>50.164999999999964</c:v>
                </c:pt>
                <c:pt idx="141">
                  <c:v>53.442999999999984</c:v>
                </c:pt>
                <c:pt idx="142">
                  <c:v>45.600000000000023</c:v>
                </c:pt>
                <c:pt idx="143">
                  <c:v>60.099999999999909</c:v>
                </c:pt>
                <c:pt idx="144">
                  <c:v>102.65499999999997</c:v>
                </c:pt>
                <c:pt idx="145">
                  <c:v>46.434000000000196</c:v>
                </c:pt>
                <c:pt idx="146">
                  <c:v>29.742000000000075</c:v>
                </c:pt>
                <c:pt idx="147">
                  <c:v>52.297000000000025</c:v>
                </c:pt>
                <c:pt idx="148">
                  <c:v>39.108999999999924</c:v>
                </c:pt>
                <c:pt idx="149">
                  <c:v>48.860000000000127</c:v>
                </c:pt>
                <c:pt idx="150">
                  <c:v>48.217000000000098</c:v>
                </c:pt>
                <c:pt idx="151">
                  <c:v>38.363000000000028</c:v>
                </c:pt>
                <c:pt idx="152">
                  <c:v>48.194000000000074</c:v>
                </c:pt>
                <c:pt idx="153">
                  <c:v>46.5</c:v>
                </c:pt>
                <c:pt idx="154">
                  <c:v>42.000000000000227</c:v>
                </c:pt>
                <c:pt idx="155">
                  <c:v>48.399999999999864</c:v>
                </c:pt>
                <c:pt idx="156">
                  <c:v>75.878000000000156</c:v>
                </c:pt>
                <c:pt idx="157">
                  <c:v>37.281999999999925</c:v>
                </c:pt>
                <c:pt idx="158">
                  <c:v>31.617999999999938</c:v>
                </c:pt>
                <c:pt idx="159">
                  <c:v>40.83199999999988</c:v>
                </c:pt>
                <c:pt idx="160">
                  <c:v>36.452999999999975</c:v>
                </c:pt>
                <c:pt idx="161">
                  <c:v>42.176999999999907</c:v>
                </c:pt>
                <c:pt idx="162">
                  <c:v>47.975000000000136</c:v>
                </c:pt>
                <c:pt idx="163">
                  <c:v>38.783999999999878</c:v>
                </c:pt>
                <c:pt idx="164">
                  <c:v>42.328999999999951</c:v>
                </c:pt>
                <c:pt idx="165">
                  <c:v>36.049000000000206</c:v>
                </c:pt>
                <c:pt idx="166">
                  <c:v>39.342000000000041</c:v>
                </c:pt>
                <c:pt idx="167">
                  <c:v>51.283000000000129</c:v>
                </c:pt>
                <c:pt idx="168">
                  <c:v>59.992999999999711</c:v>
                </c:pt>
                <c:pt idx="169">
                  <c:v>50.876999999999953</c:v>
                </c:pt>
                <c:pt idx="170">
                  <c:v>32.567000000000007</c:v>
                </c:pt>
                <c:pt idx="171">
                  <c:v>54.140000000000327</c:v>
                </c:pt>
                <c:pt idx="172">
                  <c:v>34.168000000000006</c:v>
                </c:pt>
                <c:pt idx="173">
                  <c:v>45.200000000000159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5242768"/>
        <c:axId val="1105345864"/>
      </c:barChart>
      <c:lineChart>
        <c:grouping val="stacked"/>
        <c:varyColors val="0"/>
        <c:ser>
          <c:idx val="0"/>
          <c:order val="0"/>
          <c:tx>
            <c:strRef>
              <c:f>total_credit_flow_data!$C$1</c:f>
              <c:strCache>
                <c:ptCount val="1"/>
                <c:pt idx="0">
                  <c:v>Total Credit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round/>
              </a:ln>
              <a:effectLst/>
            </c:spPr>
          </c:marker>
          <c:cat>
            <c:numRef>
              <c:f>total_credit_flow_data!$A$2:$A$175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total_credit_flow_data!$C$2:$C$175</c:f>
              <c:numCache>
                <c:formatCode>_(* #,##0_);_(* \(#,##0\);_(* "-"??_);_(@_)</c:formatCode>
                <c:ptCount val="174"/>
                <c:pt idx="1">
                  <c:v>-47.2</c:v>
                </c:pt>
                <c:pt idx="2">
                  <c:v>28.9</c:v>
                </c:pt>
                <c:pt idx="3">
                  <c:v>333.6</c:v>
                </c:pt>
                <c:pt idx="4">
                  <c:v>171.1</c:v>
                </c:pt>
                <c:pt idx="5">
                  <c:v>229.4</c:v>
                </c:pt>
                <c:pt idx="6">
                  <c:v>334.1</c:v>
                </c:pt>
                <c:pt idx="7">
                  <c:v>125.13</c:v>
                </c:pt>
                <c:pt idx="8">
                  <c:v>198.5</c:v>
                </c:pt>
                <c:pt idx="9">
                  <c:v>393.8</c:v>
                </c:pt>
                <c:pt idx="10">
                  <c:v>101.9</c:v>
                </c:pt>
                <c:pt idx="11">
                  <c:v>180.5</c:v>
                </c:pt>
                <c:pt idx="12">
                  <c:v>407.71</c:v>
                </c:pt>
                <c:pt idx="13">
                  <c:v>338.6</c:v>
                </c:pt>
                <c:pt idx="14">
                  <c:v>134.80000000000001</c:v>
                </c:pt>
                <c:pt idx="15">
                  <c:v>404.1</c:v>
                </c:pt>
                <c:pt idx="16">
                  <c:v>340.2</c:v>
                </c:pt>
                <c:pt idx="17">
                  <c:v>332.1</c:v>
                </c:pt>
                <c:pt idx="18">
                  <c:v>610.20000000000005</c:v>
                </c:pt>
                <c:pt idx="19">
                  <c:v>160.4</c:v>
                </c:pt>
                <c:pt idx="20">
                  <c:v>378.1</c:v>
                </c:pt>
                <c:pt idx="21">
                  <c:v>420.38</c:v>
                </c:pt>
                <c:pt idx="22">
                  <c:v>143.80000000000001</c:v>
                </c:pt>
                <c:pt idx="23">
                  <c:v>241.2</c:v>
                </c:pt>
                <c:pt idx="24">
                  <c:v>451.65700000000004</c:v>
                </c:pt>
                <c:pt idx="25">
                  <c:v>211.4</c:v>
                </c:pt>
                <c:pt idx="26">
                  <c:v>43.8</c:v>
                </c:pt>
                <c:pt idx="27">
                  <c:v>693.86</c:v>
                </c:pt>
                <c:pt idx="28">
                  <c:v>330.32000000000005</c:v>
                </c:pt>
                <c:pt idx="29">
                  <c:v>281.05</c:v>
                </c:pt>
                <c:pt idx="30">
                  <c:v>379.83</c:v>
                </c:pt>
                <c:pt idx="31">
                  <c:v>119.7</c:v>
                </c:pt>
                <c:pt idx="32">
                  <c:v>211.63</c:v>
                </c:pt>
                <c:pt idx="33">
                  <c:v>344.18700000000001</c:v>
                </c:pt>
                <c:pt idx="34">
                  <c:v>81.91</c:v>
                </c:pt>
                <c:pt idx="35">
                  <c:v>261.93</c:v>
                </c:pt>
                <c:pt idx="36">
                  <c:v>384.26000000000005</c:v>
                </c:pt>
                <c:pt idx="37">
                  <c:v>362</c:v>
                </c:pt>
                <c:pt idx="38">
                  <c:v>112.4</c:v>
                </c:pt>
                <c:pt idx="39">
                  <c:v>448.9</c:v>
                </c:pt>
                <c:pt idx="40">
                  <c:v>233.29000000000002</c:v>
                </c:pt>
                <c:pt idx="41">
                  <c:v>264.5</c:v>
                </c:pt>
                <c:pt idx="42">
                  <c:v>507.68</c:v>
                </c:pt>
                <c:pt idx="43">
                  <c:v>97.97999999999999</c:v>
                </c:pt>
                <c:pt idx="44">
                  <c:v>274.08999999999997</c:v>
                </c:pt>
                <c:pt idx="45">
                  <c:v>637.27</c:v>
                </c:pt>
                <c:pt idx="46">
                  <c:v>-64.050000000000011</c:v>
                </c:pt>
                <c:pt idx="47">
                  <c:v>304.05</c:v>
                </c:pt>
                <c:pt idx="48">
                  <c:v>326.89</c:v>
                </c:pt>
                <c:pt idx="49">
                  <c:v>632.29999999999995</c:v>
                </c:pt>
                <c:pt idx="50">
                  <c:v>206.7</c:v>
                </c:pt>
                <c:pt idx="51">
                  <c:v>814.2</c:v>
                </c:pt>
                <c:pt idx="52">
                  <c:v>363.46</c:v>
                </c:pt>
                <c:pt idx="53">
                  <c:v>439.86</c:v>
                </c:pt>
                <c:pt idx="54">
                  <c:v>477.96000000000004</c:v>
                </c:pt>
                <c:pt idx="55">
                  <c:v>302.38</c:v>
                </c:pt>
                <c:pt idx="56">
                  <c:v>399.31</c:v>
                </c:pt>
                <c:pt idx="57">
                  <c:v>398.31</c:v>
                </c:pt>
                <c:pt idx="58">
                  <c:v>175.46</c:v>
                </c:pt>
                <c:pt idx="59">
                  <c:v>343.39</c:v>
                </c:pt>
                <c:pt idx="60">
                  <c:v>409.7</c:v>
                </c:pt>
                <c:pt idx="61">
                  <c:v>690.8</c:v>
                </c:pt>
                <c:pt idx="62">
                  <c:v>338.3</c:v>
                </c:pt>
                <c:pt idx="63">
                  <c:v>687.1</c:v>
                </c:pt>
                <c:pt idx="64">
                  <c:v>670.9</c:v>
                </c:pt>
                <c:pt idx="65">
                  <c:v>446.17999999999995</c:v>
                </c:pt>
                <c:pt idx="66">
                  <c:v>802.78899999999999</c:v>
                </c:pt>
                <c:pt idx="67">
                  <c:v>376.38</c:v>
                </c:pt>
                <c:pt idx="68">
                  <c:v>1356.79</c:v>
                </c:pt>
                <c:pt idx="69">
                  <c:v>688.38</c:v>
                </c:pt>
                <c:pt idx="70">
                  <c:v>426.38</c:v>
                </c:pt>
                <c:pt idx="71">
                  <c:v>410.3</c:v>
                </c:pt>
                <c:pt idx="72">
                  <c:v>1260.4180000000001</c:v>
                </c:pt>
                <c:pt idx="73">
                  <c:v>1085.9000000000001</c:v>
                </c:pt>
                <c:pt idx="74">
                  <c:v>530.07000000000005</c:v>
                </c:pt>
                <c:pt idx="75">
                  <c:v>667.04000000000008</c:v>
                </c:pt>
                <c:pt idx="76">
                  <c:v>761.67000000000007</c:v>
                </c:pt>
                <c:pt idx="77">
                  <c:v>674.08899999999994</c:v>
                </c:pt>
                <c:pt idx="78">
                  <c:v>651.36</c:v>
                </c:pt>
                <c:pt idx="79">
                  <c:v>539.59</c:v>
                </c:pt>
                <c:pt idx="80">
                  <c:v>528.1</c:v>
                </c:pt>
                <c:pt idx="81">
                  <c:v>657.25</c:v>
                </c:pt>
                <c:pt idx="82">
                  <c:v>176.18</c:v>
                </c:pt>
                <c:pt idx="83">
                  <c:v>542.20000000000005</c:v>
                </c:pt>
                <c:pt idx="84">
                  <c:v>891.58999999999992</c:v>
                </c:pt>
                <c:pt idx="85">
                  <c:v>1399</c:v>
                </c:pt>
                <c:pt idx="86">
                  <c:v>1162.03</c:v>
                </c:pt>
                <c:pt idx="87">
                  <c:v>2234.1</c:v>
                </c:pt>
                <c:pt idx="88">
                  <c:v>773.66800000000001</c:v>
                </c:pt>
                <c:pt idx="89">
                  <c:v>1669.95</c:v>
                </c:pt>
                <c:pt idx="90">
                  <c:v>2339.5699999999997</c:v>
                </c:pt>
                <c:pt idx="91">
                  <c:v>983.28</c:v>
                </c:pt>
                <c:pt idx="92">
                  <c:v>896.51</c:v>
                </c:pt>
                <c:pt idx="93">
                  <c:v>1386.9399999999998</c:v>
                </c:pt>
                <c:pt idx="94">
                  <c:v>679.99</c:v>
                </c:pt>
                <c:pt idx="95">
                  <c:v>1112.31</c:v>
                </c:pt>
                <c:pt idx="96">
                  <c:v>894.51</c:v>
                </c:pt>
                <c:pt idx="97">
                  <c:v>2081</c:v>
                </c:pt>
                <c:pt idx="98">
                  <c:v>1137.7</c:v>
                </c:pt>
                <c:pt idx="99">
                  <c:v>1487</c:v>
                </c:pt>
                <c:pt idx="100">
                  <c:v>1690.19</c:v>
                </c:pt>
                <c:pt idx="101">
                  <c:v>1226.78</c:v>
                </c:pt>
                <c:pt idx="102">
                  <c:v>1234.6100000000001</c:v>
                </c:pt>
                <c:pt idx="103">
                  <c:v>899.57</c:v>
                </c:pt>
                <c:pt idx="104">
                  <c:v>1323.76</c:v>
                </c:pt>
                <c:pt idx="105">
                  <c:v>1265</c:v>
                </c:pt>
                <c:pt idx="106">
                  <c:v>1013.1279999999999</c:v>
                </c:pt>
                <c:pt idx="107">
                  <c:v>1252.5</c:v>
                </c:pt>
                <c:pt idx="108">
                  <c:v>1195.68</c:v>
                </c:pt>
                <c:pt idx="109">
                  <c:v>1846</c:v>
                </c:pt>
                <c:pt idx="110">
                  <c:v>704.8</c:v>
                </c:pt>
                <c:pt idx="111">
                  <c:v>1939.2</c:v>
                </c:pt>
                <c:pt idx="112">
                  <c:v>1538.5409999999999</c:v>
                </c:pt>
                <c:pt idx="113">
                  <c:v>1261.3420000000001</c:v>
                </c:pt>
                <c:pt idx="114">
                  <c:v>1221.55</c:v>
                </c:pt>
                <c:pt idx="115">
                  <c:v>739.29299999999989</c:v>
                </c:pt>
                <c:pt idx="116">
                  <c:v>1299.3599999999999</c:v>
                </c:pt>
                <c:pt idx="117">
                  <c:v>566.62599999999998</c:v>
                </c:pt>
                <c:pt idx="118">
                  <c:v>916.11999999999989</c:v>
                </c:pt>
                <c:pt idx="119">
                  <c:v>1063.3599999999999</c:v>
                </c:pt>
                <c:pt idx="120">
                  <c:v>1330.4</c:v>
                </c:pt>
                <c:pt idx="121">
                  <c:v>1003.4</c:v>
                </c:pt>
                <c:pt idx="122">
                  <c:v>1127.0999999999999</c:v>
                </c:pt>
                <c:pt idx="123">
                  <c:v>1976.386</c:v>
                </c:pt>
                <c:pt idx="124">
                  <c:v>1102.0419999999999</c:v>
                </c:pt>
                <c:pt idx="125">
                  <c:v>1314.5610000000001</c:v>
                </c:pt>
                <c:pt idx="126">
                  <c:v>1956.979</c:v>
                </c:pt>
                <c:pt idx="127">
                  <c:v>1302.5059999999999</c:v>
                </c:pt>
                <c:pt idx="128">
                  <c:v>1433.193</c:v>
                </c:pt>
                <c:pt idx="129">
                  <c:v>1845.375</c:v>
                </c:pt>
                <c:pt idx="130">
                  <c:v>1387.09</c:v>
                </c:pt>
                <c:pt idx="131">
                  <c:v>1235.4780000000001</c:v>
                </c:pt>
                <c:pt idx="132">
                  <c:v>1685.1969999999999</c:v>
                </c:pt>
                <c:pt idx="133">
                  <c:v>2656.634</c:v>
                </c:pt>
                <c:pt idx="134">
                  <c:v>1148.511</c:v>
                </c:pt>
                <c:pt idx="135">
                  <c:v>2594.2669999999998</c:v>
                </c:pt>
                <c:pt idx="136">
                  <c:v>1986.029</c:v>
                </c:pt>
                <c:pt idx="137">
                  <c:v>1418.0839999999998</c:v>
                </c:pt>
                <c:pt idx="138">
                  <c:v>1174.83</c:v>
                </c:pt>
                <c:pt idx="139">
                  <c:v>1023</c:v>
                </c:pt>
                <c:pt idx="140">
                  <c:v>1842.53</c:v>
                </c:pt>
                <c:pt idx="141">
                  <c:v>1587.97</c:v>
                </c:pt>
                <c:pt idx="142">
                  <c:v>1099.077</c:v>
                </c:pt>
                <c:pt idx="143">
                  <c:v>1339.81</c:v>
                </c:pt>
                <c:pt idx="144">
                  <c:v>1349.69</c:v>
                </c:pt>
                <c:pt idx="145">
                  <c:v>2654.3939999999998</c:v>
                </c:pt>
                <c:pt idx="146">
                  <c:v>992.97699999999998</c:v>
                </c:pt>
                <c:pt idx="147">
                  <c:v>2177.4490000000001</c:v>
                </c:pt>
                <c:pt idx="148">
                  <c:v>1741.615</c:v>
                </c:pt>
                <c:pt idx="149">
                  <c:v>1554.9670000000001</c:v>
                </c:pt>
                <c:pt idx="150">
                  <c:v>2226.0070000000001</c:v>
                </c:pt>
                <c:pt idx="151">
                  <c:v>552.38900000000001</c:v>
                </c:pt>
                <c:pt idx="152">
                  <c:v>1238.1200000000001</c:v>
                </c:pt>
                <c:pt idx="153">
                  <c:v>1322.91</c:v>
                </c:pt>
                <c:pt idx="154">
                  <c:v>880.3900000000001</c:v>
                </c:pt>
                <c:pt idx="155">
                  <c:v>1284</c:v>
                </c:pt>
                <c:pt idx="156">
                  <c:v>1812.92</c:v>
                </c:pt>
                <c:pt idx="157">
                  <c:v>2106.8670000000002</c:v>
                </c:pt>
                <c:pt idx="158">
                  <c:v>1396.4179999999999</c:v>
                </c:pt>
                <c:pt idx="159">
                  <c:v>1320.6669999999999</c:v>
                </c:pt>
                <c:pt idx="160">
                  <c:v>1294.1030000000001</c:v>
                </c:pt>
                <c:pt idx="161">
                  <c:v>1568.75</c:v>
                </c:pt>
                <c:pt idx="162">
                  <c:v>2745.183</c:v>
                </c:pt>
                <c:pt idx="163">
                  <c:v>1524.5349999999999</c:v>
                </c:pt>
                <c:pt idx="164">
                  <c:v>1760.4769999999999</c:v>
                </c:pt>
                <c:pt idx="165">
                  <c:v>2085.7910000000002</c:v>
                </c:pt>
                <c:pt idx="166">
                  <c:v>1194.6600000000001</c:v>
                </c:pt>
                <c:pt idx="167">
                  <c:v>2033.4270000000001</c:v>
                </c:pt>
                <c:pt idx="168">
                  <c:v>2085.3289999999997</c:v>
                </c:pt>
                <c:pt idx="169">
                  <c:v>3595.3409999999999</c:v>
                </c:pt>
                <c:pt idx="170">
                  <c:v>1081.2350000000001</c:v>
                </c:pt>
                <c:pt idx="171">
                  <c:v>3342.6840000000002</c:v>
                </c:pt>
                <c:pt idx="172">
                  <c:v>2103.797</c:v>
                </c:pt>
                <c:pt idx="173">
                  <c:v>1468.213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242768"/>
        <c:axId val="1105345864"/>
      </c:lineChart>
      <c:catAx>
        <c:axId val="1105242768"/>
        <c:scaling>
          <c:orientation val="minMax"/>
        </c:scaling>
        <c:delete val="0"/>
        <c:axPos val="b"/>
        <c:numFmt formatCode="mmm&quot;-&quot;yyyy" sourceLinked="1"/>
        <c:majorTickMark val="in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45864"/>
        <c:crosses val="autoZero"/>
        <c:auto val="0"/>
        <c:lblAlgn val="ctr"/>
        <c:lblOffset val="100"/>
        <c:noMultiLvlLbl val="0"/>
      </c:catAx>
      <c:valAx>
        <c:axId val="11053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RMB, Billion</a:t>
                </a:r>
              </a:p>
            </c:rich>
          </c:tx>
          <c:layout>
            <c:manualLayout>
              <c:xMode val="edge"/>
              <c:yMode val="edge"/>
              <c:x val="0"/>
              <c:y val="0.35703430955320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24276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170134185740098E-2"/>
          <c:y val="0.89503224423123662"/>
          <c:w val="0.9304272144155723"/>
          <c:h val="0.1049677557687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China: Total Stock of Credit as a % of GDP by Issuer Type</a:t>
            </a:r>
            <a:endParaRPr lang="en-US" sz="1400" baseline="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From 12/31/2001 - 5/31/2016</a:t>
            </a:r>
            <a:endParaRPr lang="en-US" sz="1400" baseline="0"/>
          </a:p>
        </c:rich>
      </c:tx>
      <c:layout>
        <c:manualLayout>
          <c:xMode val="edge"/>
          <c:yMode val="edge"/>
          <c:x val="0.297225846243621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42046404093616E-2"/>
          <c:y val="6.697689411116213E-2"/>
          <c:w val="0.90370028742875452"/>
          <c:h val="0.6973346474846352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total_credit_gdp_data!$D$1</c:f>
              <c:strCache>
                <c:ptCount val="1"/>
                <c:pt idx="0">
                  <c:v>Gov't Bonds: Trsy Bonds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total_credit_gdp_data!$A$2:$A$175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total_credit_gdp_data!$D$2:$D$175</c:f>
              <c:numCache>
                <c:formatCode>0.0</c:formatCode>
                <c:ptCount val="174"/>
                <c:pt idx="1">
                  <c:v>11.243019960093912</c:v>
                </c:pt>
                <c:pt idx="2">
                  <c:v>11.243019960093912</c:v>
                </c:pt>
                <c:pt idx="3">
                  <c:v>11.155253460982161</c:v>
                </c:pt>
                <c:pt idx="4">
                  <c:v>11.637793580825125</c:v>
                </c:pt>
                <c:pt idx="5">
                  <c:v>11.913294648391762</c:v>
                </c:pt>
                <c:pt idx="6">
                  <c:v>12.226437438059563</c:v>
                </c:pt>
                <c:pt idx="7">
                  <c:v>12.426578536273999</c:v>
                </c:pt>
                <c:pt idx="8">
                  <c:v>12.594552601078393</c:v>
                </c:pt>
                <c:pt idx="9">
                  <c:v>12.759804097683336</c:v>
                </c:pt>
                <c:pt idx="10">
                  <c:v>12.942707227613148</c:v>
                </c:pt>
                <c:pt idx="11">
                  <c:v>12.942707227613148</c:v>
                </c:pt>
                <c:pt idx="12">
                  <c:v>12.973119219400564</c:v>
                </c:pt>
                <c:pt idx="13">
                  <c:v>12.973119219400564</c:v>
                </c:pt>
                <c:pt idx="14">
                  <c:v>13.251223659536599</c:v>
                </c:pt>
                <c:pt idx="15">
                  <c:v>12.739505542857843</c:v>
                </c:pt>
                <c:pt idx="16">
                  <c:v>13.335347482796974</c:v>
                </c:pt>
                <c:pt idx="17">
                  <c:v>13.602712455846586</c:v>
                </c:pt>
                <c:pt idx="18">
                  <c:v>13.639742408914524</c:v>
                </c:pt>
                <c:pt idx="19">
                  <c:v>13.635967627474368</c:v>
                </c:pt>
                <c:pt idx="20">
                  <c:v>13.83225626236241</c:v>
                </c:pt>
                <c:pt idx="21">
                  <c:v>13.368796429149985</c:v>
                </c:pt>
                <c:pt idx="22">
                  <c:v>13.527899435328965</c:v>
                </c:pt>
                <c:pt idx="23">
                  <c:v>13.752306993589594</c:v>
                </c:pt>
                <c:pt idx="24">
                  <c:v>14.625399103338562</c:v>
                </c:pt>
                <c:pt idx="25">
                  <c:v>14.625399103338562</c:v>
                </c:pt>
                <c:pt idx="26">
                  <c:v>14.625399103338562</c:v>
                </c:pt>
                <c:pt idx="27">
                  <c:v>14.136311064895377</c:v>
                </c:pt>
                <c:pt idx="28">
                  <c:v>14.38314375450957</c:v>
                </c:pt>
                <c:pt idx="29">
                  <c:v>14.454434765077885</c:v>
                </c:pt>
                <c:pt idx="30">
                  <c:v>14.224946128228808</c:v>
                </c:pt>
                <c:pt idx="31">
                  <c:v>14.611016554598116</c:v>
                </c:pt>
                <c:pt idx="32">
                  <c:v>15.055926149243248</c:v>
                </c:pt>
                <c:pt idx="33">
                  <c:v>14.595991383621563</c:v>
                </c:pt>
                <c:pt idx="34">
                  <c:v>14.709489969920739</c:v>
                </c:pt>
                <c:pt idx="35">
                  <c:v>14.821219905493063</c:v>
                </c:pt>
                <c:pt idx="36">
                  <c:v>14.257338978852887</c:v>
                </c:pt>
                <c:pt idx="37">
                  <c:v>14.024478988524184</c:v>
                </c:pt>
                <c:pt idx="38">
                  <c:v>13.875163645370161</c:v>
                </c:pt>
                <c:pt idx="39">
                  <c:v>13.497500238722084</c:v>
                </c:pt>
                <c:pt idx="40">
                  <c:v>13.497500238722084</c:v>
                </c:pt>
                <c:pt idx="41">
                  <c:v>13.639369364453598</c:v>
                </c:pt>
                <c:pt idx="42">
                  <c:v>13.366170966802308</c:v>
                </c:pt>
                <c:pt idx="43">
                  <c:v>13.559699137619052</c:v>
                </c:pt>
                <c:pt idx="44">
                  <c:v>13.738718212391099</c:v>
                </c:pt>
                <c:pt idx="45">
                  <c:v>13.461326576753487</c:v>
                </c:pt>
                <c:pt idx="46">
                  <c:v>13.584191174129121</c:v>
                </c:pt>
                <c:pt idx="47">
                  <c:v>13.650055090044095</c:v>
                </c:pt>
                <c:pt idx="48">
                  <c:v>13.594047500259638</c:v>
                </c:pt>
                <c:pt idx="49">
                  <c:v>13.594047500259638</c:v>
                </c:pt>
                <c:pt idx="50">
                  <c:v>13.502411056649649</c:v>
                </c:pt>
                <c:pt idx="51">
                  <c:v>12.943570942404282</c:v>
                </c:pt>
                <c:pt idx="52">
                  <c:v>13.261200145514856</c:v>
                </c:pt>
                <c:pt idx="53">
                  <c:v>13.411800198713836</c:v>
                </c:pt>
                <c:pt idx="54">
                  <c:v>12.454680387888384</c:v>
                </c:pt>
                <c:pt idx="55">
                  <c:v>12.798983159462086</c:v>
                </c:pt>
                <c:pt idx="56">
                  <c:v>12.930917983658929</c:v>
                </c:pt>
                <c:pt idx="57">
                  <c:v>12.532953071770125</c:v>
                </c:pt>
                <c:pt idx="58">
                  <c:v>12.810601003643162</c:v>
                </c:pt>
                <c:pt idx="59">
                  <c:v>12.974661556901909</c:v>
                </c:pt>
                <c:pt idx="60">
                  <c:v>12.366557828250562</c:v>
                </c:pt>
                <c:pt idx="61">
                  <c:v>12.237056804329132</c:v>
                </c:pt>
                <c:pt idx="62">
                  <c:v>12.280223812302943</c:v>
                </c:pt>
                <c:pt idx="63">
                  <c:v>11.558112663190837</c:v>
                </c:pt>
                <c:pt idx="64">
                  <c:v>11.549428450125278</c:v>
                </c:pt>
                <c:pt idx="65">
                  <c:v>11.670042520480269</c:v>
                </c:pt>
                <c:pt idx="66">
                  <c:v>11.384180074880129</c:v>
                </c:pt>
                <c:pt idx="67">
                  <c:v>11.639093603233643</c:v>
                </c:pt>
                <c:pt idx="68">
                  <c:v>14.067013413590576</c:v>
                </c:pt>
                <c:pt idx="69">
                  <c:v>13.619115162953429</c:v>
                </c:pt>
                <c:pt idx="70">
                  <c:v>13.881446188752125</c:v>
                </c:pt>
                <c:pt idx="71">
                  <c:v>14.096190733367481</c:v>
                </c:pt>
                <c:pt idx="72">
                  <c:v>16.107165069501775</c:v>
                </c:pt>
                <c:pt idx="73">
                  <c:v>16.009550218657264</c:v>
                </c:pt>
                <c:pt idx="74">
                  <c:v>16.110546726834603</c:v>
                </c:pt>
                <c:pt idx="75">
                  <c:v>15.273222255713847</c:v>
                </c:pt>
                <c:pt idx="76">
                  <c:v>15.310156687925037</c:v>
                </c:pt>
                <c:pt idx="77">
                  <c:v>15.58497530433311</c:v>
                </c:pt>
                <c:pt idx="78">
                  <c:v>14.871379277596633</c:v>
                </c:pt>
                <c:pt idx="79">
                  <c:v>14.953100762923802</c:v>
                </c:pt>
                <c:pt idx="80">
                  <c:v>14.985232201082658</c:v>
                </c:pt>
                <c:pt idx="81">
                  <c:v>14.593331590735655</c:v>
                </c:pt>
                <c:pt idx="82">
                  <c:v>14.740069051465268</c:v>
                </c:pt>
                <c:pt idx="83">
                  <c:v>14.822140446765705</c:v>
                </c:pt>
                <c:pt idx="84">
                  <c:v>14.810828213004049</c:v>
                </c:pt>
                <c:pt idx="85">
                  <c:v>14.730420384497863</c:v>
                </c:pt>
                <c:pt idx="86">
                  <c:v>14.807519121600141</c:v>
                </c:pt>
                <c:pt idx="87">
                  <c:v>14.897675929937487</c:v>
                </c:pt>
                <c:pt idx="88">
                  <c:v>14.985563532834068</c:v>
                </c:pt>
                <c:pt idx="89">
                  <c:v>15.290849167543479</c:v>
                </c:pt>
                <c:pt idx="90">
                  <c:v>15.093224743072287</c:v>
                </c:pt>
                <c:pt idx="91">
                  <c:v>15.374471695734798</c:v>
                </c:pt>
                <c:pt idx="92">
                  <c:v>15.524043938741677</c:v>
                </c:pt>
                <c:pt idx="93">
                  <c:v>14.975588717574986</c:v>
                </c:pt>
                <c:pt idx="94">
                  <c:v>14.945241863854791</c:v>
                </c:pt>
                <c:pt idx="95">
                  <c:v>15.193511011409964</c:v>
                </c:pt>
                <c:pt idx="96">
                  <c:v>14.520590653879875</c:v>
                </c:pt>
                <c:pt idx="97">
                  <c:v>14.374887679916352</c:v>
                </c:pt>
                <c:pt idx="98">
                  <c:v>14.244187946217057</c:v>
                </c:pt>
                <c:pt idx="99">
                  <c:v>13.868648889251109</c:v>
                </c:pt>
                <c:pt idx="100">
                  <c:v>13.899942741132451</c:v>
                </c:pt>
                <c:pt idx="101">
                  <c:v>14.127332541321991</c:v>
                </c:pt>
                <c:pt idx="102">
                  <c:v>13.912549666316581</c:v>
                </c:pt>
                <c:pt idx="103">
                  <c:v>13.958792881554174</c:v>
                </c:pt>
                <c:pt idx="104">
                  <c:v>14.309027558348204</c:v>
                </c:pt>
                <c:pt idx="105">
                  <c:v>13.888179381152598</c:v>
                </c:pt>
                <c:pt idx="106">
                  <c:v>13.97595983923333</c:v>
                </c:pt>
                <c:pt idx="107">
                  <c:v>14.107533958193713</c:v>
                </c:pt>
                <c:pt idx="108">
                  <c:v>13.721405612287164</c:v>
                </c:pt>
                <c:pt idx="109">
                  <c:v>13.671217008068837</c:v>
                </c:pt>
                <c:pt idx="110">
                  <c:v>13.62767879661488</c:v>
                </c:pt>
                <c:pt idx="111">
                  <c:v>13.050454963749861</c:v>
                </c:pt>
                <c:pt idx="112">
                  <c:v>13.140621063570707</c:v>
                </c:pt>
                <c:pt idx="113">
                  <c:v>13.334271515647744</c:v>
                </c:pt>
                <c:pt idx="114">
                  <c:v>13.048309257644627</c:v>
                </c:pt>
                <c:pt idx="115">
                  <c:v>13.12827538668094</c:v>
                </c:pt>
                <c:pt idx="116">
                  <c:v>13.282616925598626</c:v>
                </c:pt>
                <c:pt idx="117">
                  <c:v>12.962613958135794</c:v>
                </c:pt>
                <c:pt idx="118">
                  <c:v>12.935164409838762</c:v>
                </c:pt>
                <c:pt idx="119">
                  <c:v>12.950164494859484</c:v>
                </c:pt>
                <c:pt idx="120">
                  <c:v>12.840106344539755</c:v>
                </c:pt>
                <c:pt idx="121">
                  <c:v>12.697903750312381</c:v>
                </c:pt>
                <c:pt idx="122">
                  <c:v>12.865037063801948</c:v>
                </c:pt>
                <c:pt idx="123">
                  <c:v>12.53607012312091</c:v>
                </c:pt>
                <c:pt idx="124">
                  <c:v>12.707879862754545</c:v>
                </c:pt>
                <c:pt idx="125">
                  <c:v>12.717899341399242</c:v>
                </c:pt>
                <c:pt idx="126">
                  <c:v>12.63978393619141</c:v>
                </c:pt>
                <c:pt idx="127">
                  <c:v>12.758470554279954</c:v>
                </c:pt>
                <c:pt idx="128">
                  <c:v>12.978382634899738</c:v>
                </c:pt>
                <c:pt idx="129">
                  <c:v>12.832074370400953</c:v>
                </c:pt>
                <c:pt idx="130">
                  <c:v>12.954270015616981</c:v>
                </c:pt>
                <c:pt idx="131">
                  <c:v>13.014940840376321</c:v>
                </c:pt>
                <c:pt idx="132">
                  <c:v>12.822381307290765</c:v>
                </c:pt>
                <c:pt idx="133">
                  <c:v>12.815686574757121</c:v>
                </c:pt>
                <c:pt idx="134">
                  <c:v>12.77520975014315</c:v>
                </c:pt>
                <c:pt idx="135">
                  <c:v>12.441730297639422</c:v>
                </c:pt>
                <c:pt idx="136">
                  <c:v>12.65144488437967</c:v>
                </c:pt>
                <c:pt idx="137">
                  <c:v>12.862914869012457</c:v>
                </c:pt>
                <c:pt idx="138">
                  <c:v>12.70721894170215</c:v>
                </c:pt>
                <c:pt idx="139">
                  <c:v>12.907714372826092</c:v>
                </c:pt>
                <c:pt idx="140">
                  <c:v>13.087572601815381</c:v>
                </c:pt>
                <c:pt idx="141">
                  <c:v>12.812359202713019</c:v>
                </c:pt>
                <c:pt idx="142">
                  <c:v>12.93359662707031</c:v>
                </c:pt>
                <c:pt idx="143">
                  <c:v>13.054176435356677</c:v>
                </c:pt>
                <c:pt idx="144">
                  <c:v>12.864988746015655</c:v>
                </c:pt>
                <c:pt idx="145">
                  <c:v>12.828437174969979</c:v>
                </c:pt>
                <c:pt idx="146">
                  <c:v>12.823819649054855</c:v>
                </c:pt>
                <c:pt idx="147">
                  <c:v>12.595486949414763</c:v>
                </c:pt>
                <c:pt idx="148">
                  <c:v>12.698638132169624</c:v>
                </c:pt>
                <c:pt idx="149">
                  <c:v>12.883978090338788</c:v>
                </c:pt>
                <c:pt idx="150">
                  <c:v>12.691754989019383</c:v>
                </c:pt>
                <c:pt idx="151">
                  <c:v>12.877295585473759</c:v>
                </c:pt>
                <c:pt idx="152">
                  <c:v>12.973590820840894</c:v>
                </c:pt>
                <c:pt idx="153">
                  <c:v>12.850459790031088</c:v>
                </c:pt>
                <c:pt idx="154">
                  <c:v>13.020613888563398</c:v>
                </c:pt>
                <c:pt idx="155">
                  <c:v>13.185267584460005</c:v>
                </c:pt>
                <c:pt idx="156">
                  <c:v>13.12285964158586</c:v>
                </c:pt>
                <c:pt idx="157">
                  <c:v>13.076830428378544</c:v>
                </c:pt>
                <c:pt idx="158">
                  <c:v>13.032381551491348</c:v>
                </c:pt>
                <c:pt idx="159">
                  <c:v>12.955639291563051</c:v>
                </c:pt>
                <c:pt idx="160">
                  <c:v>13.052003093346274</c:v>
                </c:pt>
                <c:pt idx="161">
                  <c:v>13.184273973433614</c:v>
                </c:pt>
                <c:pt idx="162">
                  <c:v>13.099702861129996</c:v>
                </c:pt>
                <c:pt idx="163">
                  <c:v>13.272458364241887</c:v>
                </c:pt>
                <c:pt idx="164">
                  <c:v>13.391796145231904</c:v>
                </c:pt>
                <c:pt idx="165">
                  <c:v>13.451449524363346</c:v>
                </c:pt>
                <c:pt idx="166">
                  <c:v>13.529983171361357</c:v>
                </c:pt>
                <c:pt idx="167">
                  <c:v>13.779916356085769</c:v>
                </c:pt>
                <c:pt idx="168">
                  <c:v>13.73782136143628</c:v>
                </c:pt>
                <c:pt idx="169">
                  <c:v>13.835056468808673</c:v>
                </c:pt>
                <c:pt idx="170">
                  <c:v>13.648204418129783</c:v>
                </c:pt>
                <c:pt idx="171">
                  <c:v>13.398443744390201</c:v>
                </c:pt>
                <c:pt idx="172">
                  <c:v>13.604096447064659</c:v>
                </c:pt>
                <c:pt idx="173">
                  <c:v>13.935346563567769</c:v>
                </c:pt>
              </c:numCache>
            </c:numRef>
          </c:val>
        </c:ser>
        <c:ser>
          <c:idx val="2"/>
          <c:order val="2"/>
          <c:tx>
            <c:strRef>
              <c:f>total_credit_gdp_data!$E$1</c:f>
              <c:strCache>
                <c:ptCount val="1"/>
                <c:pt idx="0">
                  <c:v>Gov't Bonds: Savings Bonds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total_credit_gdp_data!$A$2:$A$175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total_credit_gdp_data!$E$2:$E$175</c:f>
              <c:numCache>
                <c:formatCode>0.0</c:formatCode>
                <c:ptCount val="17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7.0679370105453637E-2</c:v>
                </c:pt>
                <c:pt idx="56">
                  <c:v>7.0679370105453637E-2</c:v>
                </c:pt>
                <c:pt idx="57">
                  <c:v>6.8206992762783344E-2</c:v>
                </c:pt>
                <c:pt idx="58">
                  <c:v>0.18188531403408895</c:v>
                </c:pt>
                <c:pt idx="59">
                  <c:v>0.18188531403408895</c:v>
                </c:pt>
                <c:pt idx="60">
                  <c:v>0.17266803189523885</c:v>
                </c:pt>
                <c:pt idx="61">
                  <c:v>0.17126510413609003</c:v>
                </c:pt>
                <c:pt idx="62">
                  <c:v>0.17008232811760768</c:v>
                </c:pt>
                <c:pt idx="63">
                  <c:v>0.15806071873120431</c:v>
                </c:pt>
                <c:pt idx="64">
                  <c:v>0.15721642023871937</c:v>
                </c:pt>
                <c:pt idx="65">
                  <c:v>0.15134251501243129</c:v>
                </c:pt>
                <c:pt idx="66">
                  <c:v>0.15319392785758951</c:v>
                </c:pt>
                <c:pt idx="67">
                  <c:v>0.14999454607186588</c:v>
                </c:pt>
                <c:pt idx="68">
                  <c:v>0.14331540450479102</c:v>
                </c:pt>
                <c:pt idx="69">
                  <c:v>0.12897147159266853</c:v>
                </c:pt>
                <c:pt idx="70">
                  <c:v>0.12605464410301867</c:v>
                </c:pt>
                <c:pt idx="71">
                  <c:v>0.11385900312742611</c:v>
                </c:pt>
                <c:pt idx="72">
                  <c:v>0.10478256989223322</c:v>
                </c:pt>
                <c:pt idx="73">
                  <c:v>0.10129632521921506</c:v>
                </c:pt>
                <c:pt idx="74">
                  <c:v>0.10015980945581116</c:v>
                </c:pt>
                <c:pt idx="75">
                  <c:v>9.4000195661600616E-2</c:v>
                </c:pt>
                <c:pt idx="76">
                  <c:v>9.3385448065065421E-2</c:v>
                </c:pt>
                <c:pt idx="77">
                  <c:v>0.1694125392645239</c:v>
                </c:pt>
                <c:pt idx="78">
                  <c:v>0.16559561872803824</c:v>
                </c:pt>
                <c:pt idx="79">
                  <c:v>0.1647187312039001</c:v>
                </c:pt>
                <c:pt idx="80">
                  <c:v>0.16427553895343316</c:v>
                </c:pt>
                <c:pt idx="81">
                  <c:v>0.20694689454228316</c:v>
                </c:pt>
                <c:pt idx="82">
                  <c:v>0.206754878447618</c:v>
                </c:pt>
                <c:pt idx="83">
                  <c:v>0.26769830926731614</c:v>
                </c:pt>
                <c:pt idx="84">
                  <c:v>0.26668184106712323</c:v>
                </c:pt>
                <c:pt idx="85">
                  <c:v>0.26645917323433688</c:v>
                </c:pt>
                <c:pt idx="86">
                  <c:v>0.26635093192673243</c:v>
                </c:pt>
                <c:pt idx="87">
                  <c:v>0.26638608652596396</c:v>
                </c:pt>
                <c:pt idx="88">
                  <c:v>0.36241567122609397</c:v>
                </c:pt>
                <c:pt idx="89">
                  <c:v>0.36227022343256787</c:v>
                </c:pt>
                <c:pt idx="90">
                  <c:v>0.33931879966416856</c:v>
                </c:pt>
                <c:pt idx="91">
                  <c:v>0.46042445100356999</c:v>
                </c:pt>
                <c:pt idx="92">
                  <c:v>0.45986552471286646</c:v>
                </c:pt>
                <c:pt idx="93">
                  <c:v>0.55394964585848006</c:v>
                </c:pt>
                <c:pt idx="94">
                  <c:v>0.51035664670113201</c:v>
                </c:pt>
                <c:pt idx="95">
                  <c:v>0.5945762827666311</c:v>
                </c:pt>
                <c:pt idx="96">
                  <c:v>0.56743561676659748</c:v>
                </c:pt>
                <c:pt idx="97">
                  <c:v>0.56667047874223286</c:v>
                </c:pt>
                <c:pt idx="98">
                  <c:v>0.56614223398519825</c:v>
                </c:pt>
                <c:pt idx="99">
                  <c:v>0.54285429185513512</c:v>
                </c:pt>
                <c:pt idx="100">
                  <c:v>0.64641917879499333</c:v>
                </c:pt>
                <c:pt idx="101">
                  <c:v>0.64570866729985787</c:v>
                </c:pt>
                <c:pt idx="102">
                  <c:v>0.69453597792362942</c:v>
                </c:pt>
                <c:pt idx="103">
                  <c:v>0.69405699451200353</c:v>
                </c:pt>
                <c:pt idx="104">
                  <c:v>0.74375841982620172</c:v>
                </c:pt>
                <c:pt idx="105">
                  <c:v>0.66723287798226616</c:v>
                </c:pt>
                <c:pt idx="106">
                  <c:v>0.68981292815908257</c:v>
                </c:pt>
                <c:pt idx="107">
                  <c:v>0.7253210408502635</c:v>
                </c:pt>
                <c:pt idx="108">
                  <c:v>0.69045344172783185</c:v>
                </c:pt>
                <c:pt idx="109">
                  <c:v>0.68984363062660048</c:v>
                </c:pt>
                <c:pt idx="110">
                  <c:v>0.68955368270676975</c:v>
                </c:pt>
                <c:pt idx="111">
                  <c:v>0.6549999650095174</c:v>
                </c:pt>
                <c:pt idx="112">
                  <c:v>0.71320663279587937</c:v>
                </c:pt>
                <c:pt idx="113">
                  <c:v>0.72594098155301756</c:v>
                </c:pt>
                <c:pt idx="114">
                  <c:v>0.65199720589676391</c:v>
                </c:pt>
                <c:pt idx="115">
                  <c:v>0.69227341673764986</c:v>
                </c:pt>
                <c:pt idx="116">
                  <c:v>0.66576042574896788</c:v>
                </c:pt>
                <c:pt idx="117">
                  <c:v>0.67065967175522445</c:v>
                </c:pt>
                <c:pt idx="118">
                  <c:v>0.72143728749879543</c:v>
                </c:pt>
                <c:pt idx="119">
                  <c:v>0.67005642946964061</c:v>
                </c:pt>
                <c:pt idx="120">
                  <c:v>0.65771535127443126</c:v>
                </c:pt>
                <c:pt idx="121">
                  <c:v>0.65710252912496958</c:v>
                </c:pt>
                <c:pt idx="122">
                  <c:v>0.65677423154490067</c:v>
                </c:pt>
                <c:pt idx="123">
                  <c:v>0.73900756188535854</c:v>
                </c:pt>
                <c:pt idx="124">
                  <c:v>0.67729924661302709</c:v>
                </c:pt>
                <c:pt idx="125">
                  <c:v>0.72367095020455297</c:v>
                </c:pt>
                <c:pt idx="126">
                  <c:v>0.70372623332194506</c:v>
                </c:pt>
                <c:pt idx="127">
                  <c:v>0.67948136201558551</c:v>
                </c:pt>
                <c:pt idx="128">
                  <c:v>0.67862534874965252</c:v>
                </c:pt>
                <c:pt idx="129">
                  <c:v>0.66070491032673873</c:v>
                </c:pt>
                <c:pt idx="130">
                  <c:v>0.65442061590169687</c:v>
                </c:pt>
                <c:pt idx="131">
                  <c:v>0.66244817545675772</c:v>
                </c:pt>
                <c:pt idx="132">
                  <c:v>0.64617413271463608</c:v>
                </c:pt>
                <c:pt idx="133">
                  <c:v>0.6451672013986004</c:v>
                </c:pt>
                <c:pt idx="134">
                  <c:v>0.64442878510017432</c:v>
                </c:pt>
                <c:pt idx="135">
                  <c:v>0.62454662491742408</c:v>
                </c:pt>
                <c:pt idx="136">
                  <c:v>0.67646907612194052</c:v>
                </c:pt>
                <c:pt idx="137">
                  <c:v>0.76321249434821736</c:v>
                </c:pt>
                <c:pt idx="138">
                  <c:v>0.73043596694452573</c:v>
                </c:pt>
                <c:pt idx="139">
                  <c:v>0.79817576812219437</c:v>
                </c:pt>
                <c:pt idx="140">
                  <c:v>0.85169249255228618</c:v>
                </c:pt>
                <c:pt idx="141">
                  <c:v>0.82870416584605167</c:v>
                </c:pt>
                <c:pt idx="142">
                  <c:v>0.88014154595758343</c:v>
                </c:pt>
                <c:pt idx="143">
                  <c:v>0.85225356596529944</c:v>
                </c:pt>
                <c:pt idx="144">
                  <c:v>0.83026541222781458</c:v>
                </c:pt>
                <c:pt idx="145">
                  <c:v>0.8280669824501079</c:v>
                </c:pt>
                <c:pt idx="146">
                  <c:v>0.82692412831847617</c:v>
                </c:pt>
                <c:pt idx="147">
                  <c:v>0.81228234711555858</c:v>
                </c:pt>
                <c:pt idx="148">
                  <c:v>0.83517296538099828</c:v>
                </c:pt>
                <c:pt idx="149">
                  <c:v>0.81082403633203093</c:v>
                </c:pt>
                <c:pt idx="150">
                  <c:v>0.85868900983481333</c:v>
                </c:pt>
                <c:pt idx="151">
                  <c:v>0.88741684967694712</c:v>
                </c:pt>
                <c:pt idx="152">
                  <c:v>0.94906107769184256</c:v>
                </c:pt>
                <c:pt idx="153">
                  <c:v>0.90512942930439999</c:v>
                </c:pt>
                <c:pt idx="154">
                  <c:v>0.92749565577264903</c:v>
                </c:pt>
                <c:pt idx="155">
                  <c:v>0.92520667801858336</c:v>
                </c:pt>
                <c:pt idx="156">
                  <c:v>0.90868417822511349</c:v>
                </c:pt>
                <c:pt idx="157">
                  <c:v>0.90677550018411679</c:v>
                </c:pt>
                <c:pt idx="158">
                  <c:v>0.9053347858107279</c:v>
                </c:pt>
                <c:pt idx="159">
                  <c:v>0.84393613149754343</c:v>
                </c:pt>
                <c:pt idx="160">
                  <c:v>0.90223206162431002</c:v>
                </c:pt>
                <c:pt idx="161">
                  <c:v>0.86950931036574275</c:v>
                </c:pt>
                <c:pt idx="162">
                  <c:v>0.90547727372854214</c:v>
                </c:pt>
                <c:pt idx="163">
                  <c:v>0.92798296824525539</c:v>
                </c:pt>
                <c:pt idx="164">
                  <c:v>0.9819811560017766</c:v>
                </c:pt>
                <c:pt idx="165">
                  <c:v>0.94964477768869093</c:v>
                </c:pt>
                <c:pt idx="166">
                  <c:v>0.94817777856096053</c:v>
                </c:pt>
                <c:pt idx="167">
                  <c:v>0.97222687236960748</c:v>
                </c:pt>
                <c:pt idx="168">
                  <c:v>0.9567079223115208</c:v>
                </c:pt>
                <c:pt idx="169">
                  <c:v>0.95507339034071237</c:v>
                </c:pt>
                <c:pt idx="170">
                  <c:v>0.95413089227782821</c:v>
                </c:pt>
                <c:pt idx="171">
                  <c:v>0.92960020651411979</c:v>
                </c:pt>
                <c:pt idx="172">
                  <c:v>0.92684367231360787</c:v>
                </c:pt>
                <c:pt idx="173">
                  <c:v>0.87557524293369793</c:v>
                </c:pt>
              </c:numCache>
            </c:numRef>
          </c:val>
        </c:ser>
        <c:ser>
          <c:idx val="3"/>
          <c:order val="3"/>
          <c:tx>
            <c:strRef>
              <c:f>total_credit_gdp_data!$F$1</c:f>
              <c:strCache>
                <c:ptCount val="1"/>
                <c:pt idx="0">
                  <c:v>Gov't Bonds: Local Gov't Bonds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total_credit_gdp_data!$A$2:$A$175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total_credit_gdp_data!$F$2:$F$175</c:f>
              <c:numCache>
                <c:formatCode>0.0</c:formatCode>
                <c:ptCount val="17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0.15101813455468219</c:v>
                </c:pt>
                <c:pt idx="88">
                  <c:v>0.1726805718883456</c:v>
                </c:pt>
                <c:pt idx="89">
                  <c:v>0.34598007055765301</c:v>
                </c:pt>
                <c:pt idx="90">
                  <c:v>0.45814117764580253</c:v>
                </c:pt>
                <c:pt idx="91">
                  <c:v>0.52860156642065981</c:v>
                </c:pt>
                <c:pt idx="92">
                  <c:v>0.52860156642065981</c:v>
                </c:pt>
                <c:pt idx="93">
                  <c:v>0.5693593568516705</c:v>
                </c:pt>
                <c:pt idx="94">
                  <c:v>0.5693593568516705</c:v>
                </c:pt>
                <c:pt idx="95">
                  <c:v>0.5693593568516705</c:v>
                </c:pt>
                <c:pt idx="96">
                  <c:v>0.54458222374705245</c:v>
                </c:pt>
                <c:pt idx="97">
                  <c:v>0.54458222374705245</c:v>
                </c:pt>
                <c:pt idx="98">
                  <c:v>0.54458222374705245</c:v>
                </c:pt>
                <c:pt idx="99">
                  <c:v>0.52243492289382976</c:v>
                </c:pt>
                <c:pt idx="100">
                  <c:v>0.52243492289382976</c:v>
                </c:pt>
                <c:pt idx="101">
                  <c:v>0.52243492289382976</c:v>
                </c:pt>
                <c:pt idx="102">
                  <c:v>0.61139348562498053</c:v>
                </c:pt>
                <c:pt idx="103">
                  <c:v>0.66957366965492127</c:v>
                </c:pt>
                <c:pt idx="104">
                  <c:v>0.83634014543039792</c:v>
                </c:pt>
                <c:pt idx="105">
                  <c:v>0.89156554370771535</c:v>
                </c:pt>
                <c:pt idx="106">
                  <c:v>0.89156554370771535</c:v>
                </c:pt>
                <c:pt idx="107">
                  <c:v>0.96568160704870332</c:v>
                </c:pt>
                <c:pt idx="108">
                  <c:v>0.92046958676438373</c:v>
                </c:pt>
                <c:pt idx="109">
                  <c:v>0.92046958676438373</c:v>
                </c:pt>
                <c:pt idx="110">
                  <c:v>0.92046958676438373</c:v>
                </c:pt>
                <c:pt idx="111">
                  <c:v>0.87476206471839657</c:v>
                </c:pt>
                <c:pt idx="112">
                  <c:v>0.87476206471839657</c:v>
                </c:pt>
                <c:pt idx="113">
                  <c:v>0.87476206471839657</c:v>
                </c:pt>
                <c:pt idx="114">
                  <c:v>0.83756092208757038</c:v>
                </c:pt>
                <c:pt idx="115">
                  <c:v>0.94087406182707201</c:v>
                </c:pt>
                <c:pt idx="116">
                  <c:v>1.083803833181316</c:v>
                </c:pt>
                <c:pt idx="117">
                  <c:v>1.0963624895039892</c:v>
                </c:pt>
                <c:pt idx="118">
                  <c:v>1.1682252450013886</c:v>
                </c:pt>
                <c:pt idx="119">
                  <c:v>1.2101283165167736</c:v>
                </c:pt>
                <c:pt idx="120">
                  <c:v>1.1938093820683464</c:v>
                </c:pt>
                <c:pt idx="121">
                  <c:v>1.1938093820683464</c:v>
                </c:pt>
                <c:pt idx="122">
                  <c:v>1.1938093820683464</c:v>
                </c:pt>
                <c:pt idx="123">
                  <c:v>1.1614813108513093</c:v>
                </c:pt>
                <c:pt idx="124">
                  <c:v>1.0587573356202391</c:v>
                </c:pt>
                <c:pt idx="125">
                  <c:v>0.94980766492061852</c:v>
                </c:pt>
                <c:pt idx="126">
                  <c:v>0.86112661951270875</c:v>
                </c:pt>
                <c:pt idx="127">
                  <c:v>1.012633392244217</c:v>
                </c:pt>
                <c:pt idx="128">
                  <c:v>1.1351644946908239</c:v>
                </c:pt>
                <c:pt idx="129">
                  <c:v>1.2017204671579245</c:v>
                </c:pt>
                <c:pt idx="130">
                  <c:v>1.2067330505988736</c:v>
                </c:pt>
                <c:pt idx="131">
                  <c:v>1.2067330505988736</c:v>
                </c:pt>
                <c:pt idx="132">
                  <c:v>1.1792889286903943</c:v>
                </c:pt>
                <c:pt idx="133">
                  <c:v>1.1792889286903943</c:v>
                </c:pt>
                <c:pt idx="134">
                  <c:v>1.1792889286903943</c:v>
                </c:pt>
                <c:pt idx="135">
                  <c:v>1.1444419560168066</c:v>
                </c:pt>
                <c:pt idx="136">
                  <c:v>1.1444419560168066</c:v>
                </c:pt>
                <c:pt idx="137">
                  <c:v>1.1444419560168066</c:v>
                </c:pt>
                <c:pt idx="138">
                  <c:v>1.1469721387400731</c:v>
                </c:pt>
                <c:pt idx="139">
                  <c:v>1.1907008836317603</c:v>
                </c:pt>
                <c:pt idx="140">
                  <c:v>1.2969980303052302</c:v>
                </c:pt>
                <c:pt idx="141">
                  <c:v>1.3578928767027196</c:v>
                </c:pt>
                <c:pt idx="142">
                  <c:v>1.4573783848679505</c:v>
                </c:pt>
                <c:pt idx="143">
                  <c:v>1.4528256582231012</c:v>
                </c:pt>
                <c:pt idx="144">
                  <c:v>1.4188517576569579</c:v>
                </c:pt>
                <c:pt idx="145">
                  <c:v>1.4188517576569579</c:v>
                </c:pt>
                <c:pt idx="146">
                  <c:v>1.4188517576569579</c:v>
                </c:pt>
                <c:pt idx="147">
                  <c:v>1.3960895234305173</c:v>
                </c:pt>
                <c:pt idx="148">
                  <c:v>1.3960895234305173</c:v>
                </c:pt>
                <c:pt idx="149">
                  <c:v>1.3960895234305173</c:v>
                </c:pt>
                <c:pt idx="150">
                  <c:v>1.5059358986600464</c:v>
                </c:pt>
                <c:pt idx="151">
                  <c:v>1.7062128011712658</c:v>
                </c:pt>
                <c:pt idx="152">
                  <c:v>1.7844298036220123</c:v>
                </c:pt>
                <c:pt idx="153">
                  <c:v>1.8498804558384669</c:v>
                </c:pt>
                <c:pt idx="154">
                  <c:v>1.8290007404508022</c:v>
                </c:pt>
                <c:pt idx="155">
                  <c:v>1.8111594911083575</c:v>
                </c:pt>
                <c:pt idx="156">
                  <c:v>1.783401865717442</c:v>
                </c:pt>
                <c:pt idx="157">
                  <c:v>1.783401865717442</c:v>
                </c:pt>
                <c:pt idx="158">
                  <c:v>1.783401865717442</c:v>
                </c:pt>
                <c:pt idx="159">
                  <c:v>1.7625250197125006</c:v>
                </c:pt>
                <c:pt idx="160">
                  <c:v>1.7625250197125006</c:v>
                </c:pt>
                <c:pt idx="161">
                  <c:v>1.8506247346394129</c:v>
                </c:pt>
                <c:pt idx="162">
                  <c:v>2.7893234211632412</c:v>
                </c:pt>
                <c:pt idx="163">
                  <c:v>3.6564468001757464</c:v>
                </c:pt>
                <c:pt idx="164">
                  <c:v>4.2432767195773495</c:v>
                </c:pt>
                <c:pt idx="165">
                  <c:v>5.075673072122318</c:v>
                </c:pt>
                <c:pt idx="166">
                  <c:v>5.6533227016279435</c:v>
                </c:pt>
                <c:pt idx="167">
                  <c:v>6.7001462593724943</c:v>
                </c:pt>
                <c:pt idx="168">
                  <c:v>6.9869538578429164</c:v>
                </c:pt>
                <c:pt idx="169">
                  <c:v>6.9869538578429164</c:v>
                </c:pt>
                <c:pt idx="170">
                  <c:v>7.1906738730850366</c:v>
                </c:pt>
                <c:pt idx="171">
                  <c:v>8.0475589703440988</c:v>
                </c:pt>
                <c:pt idx="172">
                  <c:v>9.4780660653129143</c:v>
                </c:pt>
                <c:pt idx="173">
                  <c:v>10.188342458704238</c:v>
                </c:pt>
              </c:numCache>
            </c:numRef>
          </c:val>
        </c:ser>
        <c:ser>
          <c:idx val="4"/>
          <c:order val="4"/>
          <c:tx>
            <c:strRef>
              <c:f>total_credit_gdp_data!$H$1</c:f>
              <c:strCache>
                <c:ptCount val="1"/>
                <c:pt idx="0">
                  <c:v>TSF: RMB Bank Loans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total_credit_gdp_data!$A$2:$A$175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total_credit_gdp_data!$H$2:$H$175</c:f>
              <c:numCache>
                <c:formatCode>0.0</c:formatCode>
                <c:ptCount val="174"/>
                <c:pt idx="1">
                  <c:v>103.8739294033918</c:v>
                </c:pt>
                <c:pt idx="2">
                  <c:v>104.08544576418231</c:v>
                </c:pt>
                <c:pt idx="3">
                  <c:v>102.13514036139723</c:v>
                </c:pt>
                <c:pt idx="4">
                  <c:v>104.33398325691346</c:v>
                </c:pt>
                <c:pt idx="5">
                  <c:v>105.14068482038203</c:v>
                </c:pt>
                <c:pt idx="6">
                  <c:v>103.4997465544909</c:v>
                </c:pt>
                <c:pt idx="7">
                  <c:v>105.95972673355125</c:v>
                </c:pt>
                <c:pt idx="8">
                  <c:v>106.48044633444486</c:v>
                </c:pt>
                <c:pt idx="9">
                  <c:v>104.93904445572448</c:v>
                </c:pt>
                <c:pt idx="10">
                  <c:v>107.29473878540085</c:v>
                </c:pt>
                <c:pt idx="11">
                  <c:v>107.88427476669247</c:v>
                </c:pt>
                <c:pt idx="12">
                  <c:v>106.2072976453057</c:v>
                </c:pt>
                <c:pt idx="13">
                  <c:v>108.80240936383223</c:v>
                </c:pt>
                <c:pt idx="14">
                  <c:v>109.66930063294198</c:v>
                </c:pt>
                <c:pt idx="15">
                  <c:v>108.80312681692388</c:v>
                </c:pt>
                <c:pt idx="16">
                  <c:v>110.28891216715671</c:v>
                </c:pt>
                <c:pt idx="17">
                  <c:v>112.22463457203588</c:v>
                </c:pt>
                <c:pt idx="18">
                  <c:v>113.57267488833722</c:v>
                </c:pt>
                <c:pt idx="19">
                  <c:v>114.37443846622605</c:v>
                </c:pt>
                <c:pt idx="20">
                  <c:v>116.49435572301689</c:v>
                </c:pt>
                <c:pt idx="21">
                  <c:v>114.26529943777327</c:v>
                </c:pt>
                <c:pt idx="22">
                  <c:v>114.71078785507443</c:v>
                </c:pt>
                <c:pt idx="23">
                  <c:v>115.45206322477195</c:v>
                </c:pt>
                <c:pt idx="24">
                  <c:v>113.71388095016654</c:v>
                </c:pt>
                <c:pt idx="25">
                  <c:v>115.4799479884026</c:v>
                </c:pt>
                <c:pt idx="26">
                  <c:v>116.92965262411998</c:v>
                </c:pt>
                <c:pt idx="27">
                  <c:v>112.81291560926479</c:v>
                </c:pt>
                <c:pt idx="28">
                  <c:v>114.13594413097439</c:v>
                </c:pt>
                <c:pt idx="29">
                  <c:v>114.88665505156351</c:v>
                </c:pt>
                <c:pt idx="30">
                  <c:v>111.64229659433826</c:v>
                </c:pt>
                <c:pt idx="31">
                  <c:v>111.63021201756555</c:v>
                </c:pt>
                <c:pt idx="32">
                  <c:v>112.36609913998615</c:v>
                </c:pt>
                <c:pt idx="33">
                  <c:v>109.86281060541465</c:v>
                </c:pt>
                <c:pt idx="34">
                  <c:v>110.01893977302663</c:v>
                </c:pt>
                <c:pt idx="35">
                  <c:v>110.93070971669816</c:v>
                </c:pt>
                <c:pt idx="36">
                  <c:v>109.3910524431587</c:v>
                </c:pt>
                <c:pt idx="37">
                  <c:v>111.0481461013846</c:v>
                </c:pt>
                <c:pt idx="38">
                  <c:v>111.6136809121457</c:v>
                </c:pt>
                <c:pt idx="39">
                  <c:v>108.63326586799661</c:v>
                </c:pt>
                <c:pt idx="40">
                  <c:v>109.44037387496275</c:v>
                </c:pt>
                <c:pt idx="41">
                  <c:v>110.05934614227692</c:v>
                </c:pt>
                <c:pt idx="42">
                  <c:v>107.9887149189676</c:v>
                </c:pt>
                <c:pt idx="43">
                  <c:v>107.81548844908031</c:v>
                </c:pt>
                <c:pt idx="44">
                  <c:v>108.86201906492798</c:v>
                </c:pt>
                <c:pt idx="45">
                  <c:v>105.05055115039885</c:v>
                </c:pt>
                <c:pt idx="46">
                  <c:v>105.19066455734128</c:v>
                </c:pt>
                <c:pt idx="47">
                  <c:v>106.38534364456611</c:v>
                </c:pt>
                <c:pt idx="48">
                  <c:v>103.77671420928878</c:v>
                </c:pt>
                <c:pt idx="49">
                  <c:v>106.66529854841693</c:v>
                </c:pt>
                <c:pt idx="50">
                  <c:v>107.42435375631968</c:v>
                </c:pt>
                <c:pt idx="51">
                  <c:v>103.82920108037941</c:v>
                </c:pt>
                <c:pt idx="52">
                  <c:v>105.37578539293906</c:v>
                </c:pt>
                <c:pt idx="53">
                  <c:v>106.39967017020746</c:v>
                </c:pt>
                <c:pt idx="54">
                  <c:v>104.28315024500834</c:v>
                </c:pt>
                <c:pt idx="55">
                  <c:v>105.05308418335709</c:v>
                </c:pt>
                <c:pt idx="56">
                  <c:v>105.94835620469283</c:v>
                </c:pt>
                <c:pt idx="57">
                  <c:v>104.39651993091741</c:v>
                </c:pt>
                <c:pt idx="58">
                  <c:v>104.47336647609681</c:v>
                </c:pt>
                <c:pt idx="59">
                  <c:v>105.35323668273674</c:v>
                </c:pt>
                <c:pt idx="60">
                  <c:v>102.43184153891703</c:v>
                </c:pt>
                <c:pt idx="61">
                  <c:v>104.87638920047387</c:v>
                </c:pt>
                <c:pt idx="62">
                  <c:v>106.66263999043011</c:v>
                </c:pt>
                <c:pt idx="63">
                  <c:v>100.6405165722021</c:v>
                </c:pt>
                <c:pt idx="64">
                  <c:v>102.33715449519565</c:v>
                </c:pt>
                <c:pt idx="65">
                  <c:v>103.33141648182196</c:v>
                </c:pt>
                <c:pt idx="66">
                  <c:v>100.0256960557718</c:v>
                </c:pt>
                <c:pt idx="67">
                  <c:v>100.91445589396682</c:v>
                </c:pt>
                <c:pt idx="68">
                  <c:v>102.0778325360985</c:v>
                </c:pt>
                <c:pt idx="69">
                  <c:v>99.202100910388211</c:v>
                </c:pt>
                <c:pt idx="70">
                  <c:v>99.701447100754663</c:v>
                </c:pt>
                <c:pt idx="71">
                  <c:v>100.02211467634636</c:v>
                </c:pt>
                <c:pt idx="72">
                  <c:v>96.671741471340809</c:v>
                </c:pt>
                <c:pt idx="73">
                  <c:v>99.480957428858815</c:v>
                </c:pt>
                <c:pt idx="74">
                  <c:v>100.32950938227143</c:v>
                </c:pt>
                <c:pt idx="75">
                  <c:v>95.130400912747433</c:v>
                </c:pt>
                <c:pt idx="76">
                  <c:v>96.680490282505545</c:v>
                </c:pt>
                <c:pt idx="77">
                  <c:v>97.733162914206957</c:v>
                </c:pt>
                <c:pt idx="78">
                  <c:v>93.895958705392061</c:v>
                </c:pt>
                <c:pt idx="79">
                  <c:v>95.104607285594028</c:v>
                </c:pt>
                <c:pt idx="80">
                  <c:v>95.964083685606681</c:v>
                </c:pt>
                <c:pt idx="81">
                  <c:v>95.198606738161402</c:v>
                </c:pt>
                <c:pt idx="82">
                  <c:v>95.761957183638742</c:v>
                </c:pt>
                <c:pt idx="83">
                  <c:v>97.240790815939079</c:v>
                </c:pt>
                <c:pt idx="84">
                  <c:v>99.381502354575161</c:v>
                </c:pt>
                <c:pt idx="85">
                  <c:v>104.38441559205411</c:v>
                </c:pt>
                <c:pt idx="86">
                  <c:v>107.69814590914548</c:v>
                </c:pt>
                <c:pt idx="87">
                  <c:v>109.9273054277192</c:v>
                </c:pt>
                <c:pt idx="88">
                  <c:v>111.75870977258522</c:v>
                </c:pt>
                <c:pt idx="89">
                  <c:v>113.82252112370239</c:v>
                </c:pt>
                <c:pt idx="90">
                  <c:v>112.75283422861678</c:v>
                </c:pt>
                <c:pt idx="91">
                  <c:v>113.85017302595008</c:v>
                </c:pt>
                <c:pt idx="92">
                  <c:v>115.07029722650712</c:v>
                </c:pt>
                <c:pt idx="93">
                  <c:v>113.40501361195624</c:v>
                </c:pt>
                <c:pt idx="94">
                  <c:v>114.12525319837358</c:v>
                </c:pt>
                <c:pt idx="95">
                  <c:v>114.96448889037296</c:v>
                </c:pt>
                <c:pt idx="96">
                  <c:v>113.1064347292082</c:v>
                </c:pt>
                <c:pt idx="97">
                  <c:v>116.90053908205391</c:v>
                </c:pt>
                <c:pt idx="98">
                  <c:v>118.80630457405674</c:v>
                </c:pt>
                <c:pt idx="99">
                  <c:v>113.00985763668257</c:v>
                </c:pt>
                <c:pt idx="100">
                  <c:v>115.03168078828168</c:v>
                </c:pt>
                <c:pt idx="101">
                  <c:v>116.72776576545651</c:v>
                </c:pt>
                <c:pt idx="102">
                  <c:v>113.22411549873456</c:v>
                </c:pt>
                <c:pt idx="103">
                  <c:v>114.56000274152549</c:v>
                </c:pt>
                <c:pt idx="104">
                  <c:v>115.92573240629727</c:v>
                </c:pt>
                <c:pt idx="105">
                  <c:v>114.35016537496729</c:v>
                </c:pt>
                <c:pt idx="106">
                  <c:v>115.76899307612361</c:v>
                </c:pt>
                <c:pt idx="107">
                  <c:v>117.14243374174862</c:v>
                </c:pt>
                <c:pt idx="108">
                  <c:v>113.68214268528067</c:v>
                </c:pt>
                <c:pt idx="109">
                  <c:v>116.0438375275214</c:v>
                </c:pt>
                <c:pt idx="110">
                  <c:v>117.28117876952942</c:v>
                </c:pt>
                <c:pt idx="111">
                  <c:v>110.88243473435193</c:v>
                </c:pt>
                <c:pt idx="112">
                  <c:v>112.50730526956633</c:v>
                </c:pt>
                <c:pt idx="113">
                  <c:v>113.71360215681301</c:v>
                </c:pt>
                <c:pt idx="114">
                  <c:v>109.31773002055533</c:v>
                </c:pt>
                <c:pt idx="115">
                  <c:v>110.34709239380096</c:v>
                </c:pt>
                <c:pt idx="116">
                  <c:v>111.49538841798304</c:v>
                </c:pt>
                <c:pt idx="117">
                  <c:v>110.38197977528412</c:v>
                </c:pt>
                <c:pt idx="118">
                  <c:v>111.56984075911156</c:v>
                </c:pt>
                <c:pt idx="119">
                  <c:v>112.70932090191398</c:v>
                </c:pt>
                <c:pt idx="120">
                  <c:v>112.10979951091112</c:v>
                </c:pt>
                <c:pt idx="121">
                  <c:v>113.5783840190855</c:v>
                </c:pt>
                <c:pt idx="122">
                  <c:v>114.99245123214547</c:v>
                </c:pt>
                <c:pt idx="123">
                  <c:v>114.18711894217356</c:v>
                </c:pt>
                <c:pt idx="124">
                  <c:v>115.5135403268149</c:v>
                </c:pt>
                <c:pt idx="125">
                  <c:v>117.05679684803636</c:v>
                </c:pt>
                <c:pt idx="126">
                  <c:v>115.47731387079303</c:v>
                </c:pt>
                <c:pt idx="127">
                  <c:v>116.50021374072448</c:v>
                </c:pt>
                <c:pt idx="128">
                  <c:v>117.8333691798555</c:v>
                </c:pt>
                <c:pt idx="129">
                  <c:v>116.54431905270575</c:v>
                </c:pt>
                <c:pt idx="130">
                  <c:v>117.48254657349682</c:v>
                </c:pt>
                <c:pt idx="131">
                  <c:v>118.45171472970526</c:v>
                </c:pt>
                <c:pt idx="132">
                  <c:v>116.23373348475347</c:v>
                </c:pt>
                <c:pt idx="133">
                  <c:v>118.17888530096727</c:v>
                </c:pt>
                <c:pt idx="134">
                  <c:v>119.30372555267471</c:v>
                </c:pt>
                <c:pt idx="135">
                  <c:v>115.05626841421601</c:v>
                </c:pt>
                <c:pt idx="136">
                  <c:v>116.45124808188415</c:v>
                </c:pt>
                <c:pt idx="137">
                  <c:v>117.62988068150693</c:v>
                </c:pt>
                <c:pt idx="138">
                  <c:v>117.16194934321898</c:v>
                </c:pt>
                <c:pt idx="139">
                  <c:v>118.37137408034526</c:v>
                </c:pt>
                <c:pt idx="140">
                  <c:v>119.60332689893079</c:v>
                </c:pt>
                <c:pt idx="141">
                  <c:v>118.55230423194756</c:v>
                </c:pt>
                <c:pt idx="142">
                  <c:v>119.40551892909343</c:v>
                </c:pt>
                <c:pt idx="143">
                  <c:v>120.45871635960196</c:v>
                </c:pt>
                <c:pt idx="144">
                  <c:v>119.35812313252347</c:v>
                </c:pt>
                <c:pt idx="145">
                  <c:v>121.53022444934174</c:v>
                </c:pt>
                <c:pt idx="146">
                  <c:v>122.59209567372386</c:v>
                </c:pt>
                <c:pt idx="147">
                  <c:v>120.38328251186581</c:v>
                </c:pt>
                <c:pt idx="148">
                  <c:v>121.6382999111338</c:v>
                </c:pt>
                <c:pt idx="149">
                  <c:v>123.04935980492988</c:v>
                </c:pt>
                <c:pt idx="150">
                  <c:v>121.6222942030514</c:v>
                </c:pt>
                <c:pt idx="151">
                  <c:v>122.23529429853504</c:v>
                </c:pt>
                <c:pt idx="152">
                  <c:v>123.35332797242661</c:v>
                </c:pt>
                <c:pt idx="153">
                  <c:v>123.99109772197706</c:v>
                </c:pt>
                <c:pt idx="154">
                  <c:v>124.84545204638427</c:v>
                </c:pt>
                <c:pt idx="155">
                  <c:v>126.17411871138886</c:v>
                </c:pt>
                <c:pt idx="156">
                  <c:v>125.73896063051254</c:v>
                </c:pt>
                <c:pt idx="157">
                  <c:v>127.99560111167125</c:v>
                </c:pt>
                <c:pt idx="158">
                  <c:v>129.7503850812306</c:v>
                </c:pt>
                <c:pt idx="159">
                  <c:v>130.06495191063502</c:v>
                </c:pt>
                <c:pt idx="160">
                  <c:v>131.28486153640074</c:v>
                </c:pt>
                <c:pt idx="161">
                  <c:v>132.57529945718682</c:v>
                </c:pt>
                <c:pt idx="162">
                  <c:v>132.14462590494716</c:v>
                </c:pt>
                <c:pt idx="163">
                  <c:v>133.02134780415929</c:v>
                </c:pt>
                <c:pt idx="164">
                  <c:v>134.1757183234111</c:v>
                </c:pt>
                <c:pt idx="165">
                  <c:v>133.90077733783707</c:v>
                </c:pt>
                <c:pt idx="166">
                  <c:v>134.71926593224924</c:v>
                </c:pt>
                <c:pt idx="167">
                  <c:v>136.02222254490567</c:v>
                </c:pt>
                <c:pt idx="168">
                  <c:v>135.29925114627474</c:v>
                </c:pt>
                <c:pt idx="169">
                  <c:v>137.95797298345954</c:v>
                </c:pt>
                <c:pt idx="170">
                  <c:v>139.13066642575779</c:v>
                </c:pt>
                <c:pt idx="171">
                  <c:v>137.57252142103857</c:v>
                </c:pt>
                <c:pt idx="172">
                  <c:v>138.36333041298869</c:v>
                </c:pt>
                <c:pt idx="173">
                  <c:v>139.69075979233355</c:v>
                </c:pt>
              </c:numCache>
            </c:numRef>
          </c:val>
        </c:ser>
        <c:ser>
          <c:idx val="5"/>
          <c:order val="5"/>
          <c:tx>
            <c:strRef>
              <c:f>total_credit_gdp_data!$I$1</c:f>
              <c:strCache>
                <c:ptCount val="1"/>
                <c:pt idx="0">
                  <c:v>TSF: Foreign Currency Bank Loans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total_credit_gdp_data!$A$2:$A$175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total_credit_gdp_data!$I$2:$I$175</c:f>
              <c:numCache>
                <c:formatCode>0.0</c:formatCode>
                <c:ptCount val="17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0.17168101487679197</c:v>
                </c:pt>
                <c:pt idx="92">
                  <c:v>0.56263211715078953</c:v>
                </c:pt>
                <c:pt idx="93">
                  <c:v>0.92271562235613325</c:v>
                </c:pt>
                <c:pt idx="94">
                  <c:v>1.2392794247656622</c:v>
                </c:pt>
                <c:pt idx="95">
                  <c:v>1.5612521410652815</c:v>
                </c:pt>
                <c:pt idx="96">
                  <c:v>1.6207174754945179</c:v>
                </c:pt>
                <c:pt idx="97">
                  <c:v>1.7952560782054487</c:v>
                </c:pt>
                <c:pt idx="98">
                  <c:v>1.9757850853775965</c:v>
                </c:pt>
                <c:pt idx="99">
                  <c:v>2.051673502792811</c:v>
                </c:pt>
                <c:pt idx="100">
                  <c:v>2.1428383968377847</c:v>
                </c:pt>
                <c:pt idx="101">
                  <c:v>2.11358204115573</c:v>
                </c:pt>
                <c:pt idx="102">
                  <c:v>2.017747951495648</c:v>
                </c:pt>
                <c:pt idx="103">
                  <c:v>1.9229543757916931</c:v>
                </c:pt>
                <c:pt idx="104">
                  <c:v>1.9645833005717368</c:v>
                </c:pt>
                <c:pt idx="105">
                  <c:v>2.1414077137094214</c:v>
                </c:pt>
                <c:pt idx="106">
                  <c:v>2.2249391727191346</c:v>
                </c:pt>
                <c:pt idx="107">
                  <c:v>2.3519263040460392</c:v>
                </c:pt>
                <c:pt idx="108">
                  <c:v>2.5284164289216973</c:v>
                </c:pt>
                <c:pt idx="109">
                  <c:v>2.7267776248694222</c:v>
                </c:pt>
                <c:pt idx="110">
                  <c:v>2.8066283615212329</c:v>
                </c:pt>
                <c:pt idx="111">
                  <c:v>2.7535725952194685</c:v>
                </c:pt>
                <c:pt idx="112">
                  <c:v>2.8611683291798315</c:v>
                </c:pt>
                <c:pt idx="113">
                  <c:v>3.0453057438030537</c:v>
                </c:pt>
                <c:pt idx="114">
                  <c:v>2.9497487146062373</c:v>
                </c:pt>
                <c:pt idx="115">
                  <c:v>2.9516332266809346</c:v>
                </c:pt>
                <c:pt idx="116">
                  <c:v>3.030363953357166</c:v>
                </c:pt>
                <c:pt idx="117">
                  <c:v>3.1881386748324281</c:v>
                </c:pt>
                <c:pt idx="118">
                  <c:v>3.2721472481603739</c:v>
                </c:pt>
                <c:pt idx="119">
                  <c:v>3.2820663327219868</c:v>
                </c:pt>
                <c:pt idx="120">
                  <c:v>3.3249684833407422</c:v>
                </c:pt>
                <c:pt idx="121">
                  <c:v>3.295521185249723</c:v>
                </c:pt>
                <c:pt idx="122">
                  <c:v>3.4001784744110481</c:v>
                </c:pt>
                <c:pt idx="123">
                  <c:v>3.5068868219690934</c:v>
                </c:pt>
                <c:pt idx="124">
                  <c:v>3.5255269433078982</c:v>
                </c:pt>
                <c:pt idx="125">
                  <c:v>3.5842741621730005</c:v>
                </c:pt>
                <c:pt idx="126">
                  <c:v>3.6834403842036192</c:v>
                </c:pt>
                <c:pt idx="127">
                  <c:v>3.6966347302738747</c:v>
                </c:pt>
                <c:pt idx="128">
                  <c:v>3.837411035826674</c:v>
                </c:pt>
                <c:pt idx="129">
                  <c:v>4.0949134884861209</c:v>
                </c:pt>
                <c:pt idx="130">
                  <c:v>4.3344667076414671</c:v>
                </c:pt>
                <c:pt idx="131">
                  <c:v>4.528407273996562</c:v>
                </c:pt>
                <c:pt idx="132">
                  <c:v>4.6950590264802914</c:v>
                </c:pt>
                <c:pt idx="133">
                  <c:v>5.0208004000724928</c:v>
                </c:pt>
                <c:pt idx="134">
                  <c:v>5.2292369967825305</c:v>
                </c:pt>
                <c:pt idx="135">
                  <c:v>5.2339818018312823</c:v>
                </c:pt>
                <c:pt idx="136">
                  <c:v>5.3831448450186477</c:v>
                </c:pt>
                <c:pt idx="137">
                  <c:v>5.4459782297638348</c:v>
                </c:pt>
                <c:pt idx="138">
                  <c:v>5.3788543286025732</c:v>
                </c:pt>
                <c:pt idx="139">
                  <c:v>5.1789223587764441</c:v>
                </c:pt>
                <c:pt idx="140">
                  <c:v>5.1167048239991288</c:v>
                </c:pt>
                <c:pt idx="141">
                  <c:v>5.1651945708322797</c:v>
                </c:pt>
                <c:pt idx="142">
                  <c:v>5.174131404616614</c:v>
                </c:pt>
                <c:pt idx="143">
                  <c:v>5.1947029842711192</c:v>
                </c:pt>
                <c:pt idx="144">
                  <c:v>5.1965101347060392</c:v>
                </c:pt>
                <c:pt idx="145">
                  <c:v>5.45802776594818</c:v>
                </c:pt>
                <c:pt idx="146">
                  <c:v>5.6723804329481524</c:v>
                </c:pt>
                <c:pt idx="147">
                  <c:v>5.7151056680024706</c:v>
                </c:pt>
                <c:pt idx="148">
                  <c:v>5.7451679346322369</c:v>
                </c:pt>
                <c:pt idx="149">
                  <c:v>5.7189053777662178</c:v>
                </c:pt>
                <c:pt idx="150">
                  <c:v>5.6302397073462398</c:v>
                </c:pt>
                <c:pt idx="151">
                  <c:v>5.6034104002390759</c:v>
                </c:pt>
                <c:pt idx="152">
                  <c:v>5.5713454077186269</c:v>
                </c:pt>
                <c:pt idx="153">
                  <c:v>5.4615982380750339</c:v>
                </c:pt>
                <c:pt idx="154">
                  <c:v>5.3500319976454227</c:v>
                </c:pt>
                <c:pt idx="155">
                  <c:v>5.3459807095851293</c:v>
                </c:pt>
                <c:pt idx="156">
                  <c:v>5.3649858662539991</c:v>
                </c:pt>
                <c:pt idx="157">
                  <c:v>5.3974379958722629</c:v>
                </c:pt>
                <c:pt idx="158">
                  <c:v>5.3750002887408037</c:v>
                </c:pt>
                <c:pt idx="159">
                  <c:v>5.3193798642497327</c:v>
                </c:pt>
                <c:pt idx="160">
                  <c:v>5.2791527155871503</c:v>
                </c:pt>
                <c:pt idx="161">
                  <c:v>5.2913759824034301</c:v>
                </c:pt>
                <c:pt idx="162">
                  <c:v>5.2515747776463613</c:v>
                </c:pt>
                <c:pt idx="163">
                  <c:v>5.2318240623340957</c:v>
                </c:pt>
                <c:pt idx="164">
                  <c:v>5.1395419334123806</c:v>
                </c:pt>
                <c:pt idx="165">
                  <c:v>4.928045850298381</c:v>
                </c:pt>
                <c:pt idx="166">
                  <c:v>4.7346134247717142</c:v>
                </c:pt>
                <c:pt idx="167">
                  <c:v>4.5669026776447712</c:v>
                </c:pt>
                <c:pt idx="168">
                  <c:v>4.4054311424447423</c:v>
                </c:pt>
                <c:pt idx="169">
                  <c:v>4.1550989869086878</c:v>
                </c:pt>
                <c:pt idx="170">
                  <c:v>4.0682328059977051</c:v>
                </c:pt>
                <c:pt idx="171">
                  <c:v>3.9258017814667139</c:v>
                </c:pt>
                <c:pt idx="172">
                  <c:v>3.8128290683309807</c:v>
                </c:pt>
                <c:pt idx="173">
                  <c:v>3.8128290683309807</c:v>
                </c:pt>
              </c:numCache>
            </c:numRef>
          </c:val>
        </c:ser>
        <c:ser>
          <c:idx val="6"/>
          <c:order val="6"/>
          <c:tx>
            <c:strRef>
              <c:f>total_credit_gdp_data!$J$1</c:f>
              <c:strCache>
                <c:ptCount val="1"/>
                <c:pt idx="0">
                  <c:v>TSF: Entrusted Loans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total_credit_gdp_data!$A$2:$A$175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total_credit_gdp_data!$J$2:$J$175</c:f>
              <c:numCache>
                <c:formatCode>0.0</c:formatCode>
                <c:ptCount val="17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0.11807907816011902</c:v>
                </c:pt>
                <c:pt idx="80">
                  <c:v>0.22127955934027671</c:v>
                </c:pt>
                <c:pt idx="81">
                  <c:v>0.27061395512393072</c:v>
                </c:pt>
                <c:pt idx="82">
                  <c:v>0.31954708892570077</c:v>
                </c:pt>
                <c:pt idx="83">
                  <c:v>0.42949178829043716</c:v>
                </c:pt>
                <c:pt idx="84">
                  <c:v>0.52758828260188539</c:v>
                </c:pt>
                <c:pt idx="85">
                  <c:v>0.60861463286580852</c:v>
                </c:pt>
                <c:pt idx="86">
                  <c:v>0.71592815783367636</c:v>
                </c:pt>
                <c:pt idx="87">
                  <c:v>0.83363605263898044</c:v>
                </c:pt>
                <c:pt idx="88">
                  <c:v>0.93854414201200753</c:v>
                </c:pt>
                <c:pt idx="89">
                  <c:v>1.1301019807196884</c:v>
                </c:pt>
                <c:pt idx="90">
                  <c:v>1.2911328878913022</c:v>
                </c:pt>
                <c:pt idx="91">
                  <c:v>1.4403780995578777</c:v>
                </c:pt>
                <c:pt idx="92">
                  <c:v>1.6710838450823051</c:v>
                </c:pt>
                <c:pt idx="93">
                  <c:v>1.9670754264376624</c:v>
                </c:pt>
                <c:pt idx="94">
                  <c:v>2.1686286387631535</c:v>
                </c:pt>
                <c:pt idx="95">
                  <c:v>2.3593640233084634</c:v>
                </c:pt>
                <c:pt idx="96">
                  <c:v>2.4151868262271172</c:v>
                </c:pt>
                <c:pt idx="97">
                  <c:v>2.6485403091027293</c:v>
                </c:pt>
                <c:pt idx="98">
                  <c:v>2.674680255842588</c:v>
                </c:pt>
                <c:pt idx="99">
                  <c:v>2.6742129561468233</c:v>
                </c:pt>
                <c:pt idx="100">
                  <c:v>2.8400860441656142</c:v>
                </c:pt>
                <c:pt idx="101">
                  <c:v>3.002824522647042</c:v>
                </c:pt>
                <c:pt idx="102">
                  <c:v>2.9904059383704662</c:v>
                </c:pt>
                <c:pt idx="103">
                  <c:v>3.1674542570133033</c:v>
                </c:pt>
                <c:pt idx="104">
                  <c:v>3.298108894425368</c:v>
                </c:pt>
                <c:pt idx="105">
                  <c:v>3.3744156804751215</c:v>
                </c:pt>
                <c:pt idx="106">
                  <c:v>3.622354433084876</c:v>
                </c:pt>
                <c:pt idx="107">
                  <c:v>3.892986703460275</c:v>
                </c:pt>
                <c:pt idx="108">
                  <c:v>4.1319202577698357</c:v>
                </c:pt>
                <c:pt idx="109">
                  <c:v>4.4246295863609095</c:v>
                </c:pt>
                <c:pt idx="110">
                  <c:v>4.5210487755744788</c:v>
                </c:pt>
                <c:pt idx="111">
                  <c:v>4.5653109721557001</c:v>
                </c:pt>
                <c:pt idx="112">
                  <c:v>4.8730085284203959</c:v>
                </c:pt>
                <c:pt idx="113">
                  <c:v>5.1389361960947886</c:v>
                </c:pt>
                <c:pt idx="114">
                  <c:v>5.1487298604912866</c:v>
                </c:pt>
                <c:pt idx="115">
                  <c:v>5.4066986244942576</c:v>
                </c:pt>
                <c:pt idx="116">
                  <c:v>5.7017294592996048</c:v>
                </c:pt>
                <c:pt idx="117">
                  <c:v>5.8135415861937707</c:v>
                </c:pt>
                <c:pt idx="118">
                  <c:v>5.9184004801308223</c:v>
                </c:pt>
                <c:pt idx="119">
                  <c:v>6.0388465069504074</c:v>
                </c:pt>
                <c:pt idx="120">
                  <c:v>6.1813999986952677</c:v>
                </c:pt>
                <c:pt idx="121">
                  <c:v>6.5089017058426828</c:v>
                </c:pt>
                <c:pt idx="122">
                  <c:v>6.5872951885985049</c:v>
                </c:pt>
                <c:pt idx="123">
                  <c:v>6.5871791875821453</c:v>
                </c:pt>
                <c:pt idx="124">
                  <c:v>6.7846485201953728</c:v>
                </c:pt>
                <c:pt idx="125">
                  <c:v>6.826384026192664</c:v>
                </c:pt>
                <c:pt idx="126">
                  <c:v>6.7856941325882962</c:v>
                </c:pt>
                <c:pt idx="127">
                  <c:v>7.0278493012797245</c:v>
                </c:pt>
                <c:pt idx="128">
                  <c:v>7.2258989545943519</c:v>
                </c:pt>
                <c:pt idx="129">
                  <c:v>7.3567697972430581</c:v>
                </c:pt>
                <c:pt idx="130">
                  <c:v>7.531460186672521</c:v>
                </c:pt>
                <c:pt idx="131">
                  <c:v>7.757523986834558</c:v>
                </c:pt>
                <c:pt idx="132">
                  <c:v>7.9491886949323058</c:v>
                </c:pt>
                <c:pt idx="133">
                  <c:v>8.3231920143584972</c:v>
                </c:pt>
                <c:pt idx="134">
                  <c:v>8.5818880909186603</c:v>
                </c:pt>
                <c:pt idx="135">
                  <c:v>8.4586766300736382</c:v>
                </c:pt>
                <c:pt idx="136">
                  <c:v>8.7977659782417561</c:v>
                </c:pt>
                <c:pt idx="137">
                  <c:v>9.1440635500528487</c:v>
                </c:pt>
                <c:pt idx="138">
                  <c:v>9.3344023094952764</c:v>
                </c:pt>
                <c:pt idx="139">
                  <c:v>9.6674390478632581</c:v>
                </c:pt>
                <c:pt idx="140">
                  <c:v>10.175209282864644</c:v>
                </c:pt>
                <c:pt idx="141">
                  <c:v>10.347318655171051</c:v>
                </c:pt>
                <c:pt idx="142">
                  <c:v>10.656566828010092</c:v>
                </c:pt>
                <c:pt idx="143">
                  <c:v>11.112513970516504</c:v>
                </c:pt>
                <c:pt idx="144">
                  <c:v>11.394335623999549</c:v>
                </c:pt>
                <c:pt idx="145">
                  <c:v>12.048247445722209</c:v>
                </c:pt>
                <c:pt idx="146">
                  <c:v>12.179777770220324</c:v>
                </c:pt>
                <c:pt idx="147">
                  <c:v>12.186527520624905</c:v>
                </c:pt>
                <c:pt idx="148">
                  <c:v>12.430400832954239</c:v>
                </c:pt>
                <c:pt idx="149">
                  <c:v>12.752433121899404</c:v>
                </c:pt>
                <c:pt idx="150">
                  <c:v>12.8385812198783</c:v>
                </c:pt>
                <c:pt idx="151">
                  <c:v>13.032556203168669</c:v>
                </c:pt>
                <c:pt idx="152">
                  <c:v>13.31125221513595</c:v>
                </c:pt>
                <c:pt idx="153">
                  <c:v>13.483613738304301</c:v>
                </c:pt>
                <c:pt idx="154">
                  <c:v>13.69817618672829</c:v>
                </c:pt>
                <c:pt idx="155">
                  <c:v>13.896066026596454</c:v>
                </c:pt>
                <c:pt idx="156">
                  <c:v>14.43326364594412</c:v>
                </c:pt>
                <c:pt idx="157">
                  <c:v>14.560868899411652</c:v>
                </c:pt>
                <c:pt idx="158">
                  <c:v>14.760196872898826</c:v>
                </c:pt>
                <c:pt idx="159">
                  <c:v>14.78115036991233</c:v>
                </c:pt>
                <c:pt idx="160">
                  <c:v>14.833302065187395</c:v>
                </c:pt>
                <c:pt idx="161">
                  <c:v>14.882443813231308</c:v>
                </c:pt>
                <c:pt idx="162">
                  <c:v>14.809440872962734</c:v>
                </c:pt>
                <c:pt idx="163">
                  <c:v>14.978721024133849</c:v>
                </c:pt>
                <c:pt idx="164">
                  <c:v>15.157092160167608</c:v>
                </c:pt>
                <c:pt idx="165">
                  <c:v>15.316899264440911</c:v>
                </c:pt>
                <c:pt idx="166">
                  <c:v>15.520967800760522</c:v>
                </c:pt>
                <c:pt idx="167">
                  <c:v>15.654662964509342</c:v>
                </c:pt>
                <c:pt idx="168">
                  <c:v>15.944159730768551</c:v>
                </c:pt>
                <c:pt idx="169">
                  <c:v>16.258453527172321</c:v>
                </c:pt>
                <c:pt idx="170">
                  <c:v>16.490096676268276</c:v>
                </c:pt>
                <c:pt idx="171">
                  <c:v>16.324557048113384</c:v>
                </c:pt>
                <c:pt idx="172">
                  <c:v>16.564624063526818</c:v>
                </c:pt>
                <c:pt idx="173">
                  <c:v>16.776447900656315</c:v>
                </c:pt>
              </c:numCache>
            </c:numRef>
          </c:val>
        </c:ser>
        <c:ser>
          <c:idx val="7"/>
          <c:order val="7"/>
          <c:tx>
            <c:strRef>
              <c:f>total_credit_gdp_data!$K$1</c:f>
              <c:strCache>
                <c:ptCount val="1"/>
                <c:pt idx="0">
                  <c:v>TSF: Trust Loans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total_credit_gdp_data!$A$2:$A$175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total_credit_gdp_data!$K$2:$K$175</c:f>
              <c:numCache>
                <c:formatCode>0.0</c:formatCode>
                <c:ptCount val="17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0.66709458547054989</c:v>
                </c:pt>
                <c:pt idx="49">
                  <c:v>0.68287641742560323</c:v>
                </c:pt>
                <c:pt idx="50">
                  <c:v>0.69611279261371251</c:v>
                </c:pt>
                <c:pt idx="51">
                  <c:v>0.6724899939392518</c:v>
                </c:pt>
                <c:pt idx="52">
                  <c:v>0.68569194665474664</c:v>
                </c:pt>
                <c:pt idx="53">
                  <c:v>0.72823157207134159</c:v>
                </c:pt>
                <c:pt idx="54">
                  <c:v>0.74424766606957726</c:v>
                </c:pt>
                <c:pt idx="55">
                  <c:v>0.79042485453847366</c:v>
                </c:pt>
                <c:pt idx="56">
                  <c:v>0.82246616898627933</c:v>
                </c:pt>
                <c:pt idx="57">
                  <c:v>0.85599979954029226</c:v>
                </c:pt>
                <c:pt idx="58">
                  <c:v>0.90465412104441123</c:v>
                </c:pt>
                <c:pt idx="59">
                  <c:v>0.93557462443020634</c:v>
                </c:pt>
                <c:pt idx="60">
                  <c:v>0.95926377558312304</c:v>
                </c:pt>
                <c:pt idx="61">
                  <c:v>1.012790865470647</c:v>
                </c:pt>
                <c:pt idx="62">
                  <c:v>1.0594112340823616</c:v>
                </c:pt>
                <c:pt idx="63">
                  <c:v>1.0172045621750652</c:v>
                </c:pt>
                <c:pt idx="64">
                  <c:v>1.061831768206412</c:v>
                </c:pt>
                <c:pt idx="65">
                  <c:v>1.1603332589963216</c:v>
                </c:pt>
                <c:pt idx="66">
                  <c:v>1.179268172328434</c:v>
                </c:pt>
                <c:pt idx="67">
                  <c:v>1.2276621825326568</c:v>
                </c:pt>
                <c:pt idx="68">
                  <c:v>1.3056303100839046</c:v>
                </c:pt>
                <c:pt idx="69">
                  <c:v>1.2645238701176591</c:v>
                </c:pt>
                <c:pt idx="70">
                  <c:v>1.4237569682947702</c:v>
                </c:pt>
                <c:pt idx="71">
                  <c:v>1.3617514531059873</c:v>
                </c:pt>
                <c:pt idx="72">
                  <c:v>1.4420430020856638</c:v>
                </c:pt>
                <c:pt idx="73">
                  <c:v>1.4354191372069292</c:v>
                </c:pt>
                <c:pt idx="74">
                  <c:v>1.4430888754875693</c:v>
                </c:pt>
                <c:pt idx="75">
                  <c:v>1.4379325984119096</c:v>
                </c:pt>
                <c:pt idx="76">
                  <c:v>1.656068842343756</c:v>
                </c:pt>
                <c:pt idx="77">
                  <c:v>1.7423318115349857</c:v>
                </c:pt>
                <c:pt idx="78">
                  <c:v>1.7141250067921436</c:v>
                </c:pt>
                <c:pt idx="79">
                  <c:v>1.9021651473473999</c:v>
                </c:pt>
                <c:pt idx="80">
                  <c:v>2.0044159308479856</c:v>
                </c:pt>
                <c:pt idx="81">
                  <c:v>2.1344675710400356</c:v>
                </c:pt>
                <c:pt idx="82">
                  <c:v>2.2741437947400254</c:v>
                </c:pt>
                <c:pt idx="83">
                  <c:v>2.2298562116156386</c:v>
                </c:pt>
                <c:pt idx="84">
                  <c:v>2.2951770510642704</c:v>
                </c:pt>
                <c:pt idx="85">
                  <c:v>2.1881727869752723</c:v>
                </c:pt>
                <c:pt idx="86">
                  <c:v>2.1999247003723301</c:v>
                </c:pt>
                <c:pt idx="87">
                  <c:v>2.0535127474273049</c:v>
                </c:pt>
                <c:pt idx="88">
                  <c:v>2.0767225017133724</c:v>
                </c:pt>
                <c:pt idx="89">
                  <c:v>2.1670858117337972</c:v>
                </c:pt>
                <c:pt idx="90">
                  <c:v>2.148835822873473</c:v>
                </c:pt>
                <c:pt idx="91">
                  <c:v>2.3188921198322006</c:v>
                </c:pt>
                <c:pt idx="92">
                  <c:v>2.46219130712959</c:v>
                </c:pt>
                <c:pt idx="93">
                  <c:v>2.6583704103893635</c:v>
                </c:pt>
                <c:pt idx="94">
                  <c:v>2.7204305802861959</c:v>
                </c:pt>
                <c:pt idx="95">
                  <c:v>3.0888060841692271</c:v>
                </c:pt>
                <c:pt idx="96">
                  <c:v>3.2298790331601914</c:v>
                </c:pt>
                <c:pt idx="97">
                  <c:v>3.3020361778066754</c:v>
                </c:pt>
                <c:pt idx="98">
                  <c:v>3.4370925692959444</c:v>
                </c:pt>
                <c:pt idx="99">
                  <c:v>3.6053154429024006</c:v>
                </c:pt>
                <c:pt idx="100">
                  <c:v>4.13793784679266</c:v>
                </c:pt>
                <c:pt idx="101">
                  <c:v>4.3369855524152099</c:v>
                </c:pt>
                <c:pt idx="102">
                  <c:v>4.4493929186827028</c:v>
                </c:pt>
                <c:pt idx="103">
                  <c:v>4.5073223260573423</c:v>
                </c:pt>
                <c:pt idx="104">
                  <c:v>4.3164812913729245</c:v>
                </c:pt>
                <c:pt idx="105">
                  <c:v>4.0160830917511525</c:v>
                </c:pt>
                <c:pt idx="106">
                  <c:v>3.9443812324277863</c:v>
                </c:pt>
                <c:pt idx="107">
                  <c:v>3.8661610222568412</c:v>
                </c:pt>
                <c:pt idx="108">
                  <c:v>3.6344476843621298</c:v>
                </c:pt>
                <c:pt idx="109">
                  <c:v>3.611896179486402</c:v>
                </c:pt>
                <c:pt idx="110">
                  <c:v>3.6443427324198465</c:v>
                </c:pt>
                <c:pt idx="111">
                  <c:v>3.4031909462549144</c:v>
                </c:pt>
                <c:pt idx="112">
                  <c:v>3.5127548948608931</c:v>
                </c:pt>
                <c:pt idx="113">
                  <c:v>3.5521191877732208</c:v>
                </c:pt>
                <c:pt idx="114">
                  <c:v>3.4040484081789946</c:v>
                </c:pt>
                <c:pt idx="115">
                  <c:v>3.3981854817243815</c:v>
                </c:pt>
                <c:pt idx="116">
                  <c:v>3.4350381622962347</c:v>
                </c:pt>
                <c:pt idx="117">
                  <c:v>3.3220237635392973</c:v>
                </c:pt>
                <c:pt idx="118">
                  <c:v>3.3402424902851169</c:v>
                </c:pt>
                <c:pt idx="119">
                  <c:v>3.4851825830629708</c:v>
                </c:pt>
                <c:pt idx="120">
                  <c:v>3.5099172864931907</c:v>
                </c:pt>
                <c:pt idx="121">
                  <c:v>3.5590624393883377</c:v>
                </c:pt>
                <c:pt idx="122">
                  <c:v>3.6629238556282839</c:v>
                </c:pt>
                <c:pt idx="123">
                  <c:v>3.7792663809569813</c:v>
                </c:pt>
                <c:pt idx="124">
                  <c:v>3.7865426625358483</c:v>
                </c:pt>
                <c:pt idx="125">
                  <c:v>3.894869763688614</c:v>
                </c:pt>
                <c:pt idx="126">
                  <c:v>3.975005586119468</c:v>
                </c:pt>
                <c:pt idx="127">
                  <c:v>4.0476511898095664</c:v>
                </c:pt>
                <c:pt idx="128">
                  <c:v>4.2821401158007806</c:v>
                </c:pt>
                <c:pt idx="129">
                  <c:v>4.579912531479132</c:v>
                </c:pt>
                <c:pt idx="130">
                  <c:v>4.8479223724799851</c:v>
                </c:pt>
                <c:pt idx="131">
                  <c:v>5.1823767917591983</c:v>
                </c:pt>
                <c:pt idx="132">
                  <c:v>5.5414661172501081</c:v>
                </c:pt>
                <c:pt idx="133">
                  <c:v>5.9238768595925322</c:v>
                </c:pt>
                <c:pt idx="134">
                  <c:v>6.2549032618759259</c:v>
                </c:pt>
                <c:pt idx="135">
                  <c:v>6.7023068979154887</c:v>
                </c:pt>
                <c:pt idx="136">
                  <c:v>7.0442274194148</c:v>
                </c:pt>
                <c:pt idx="137">
                  <c:v>7.2152228937631016</c:v>
                </c:pt>
                <c:pt idx="138">
                  <c:v>7.3030815996569256</c:v>
                </c:pt>
                <c:pt idx="139">
                  <c:v>7.5020024502829896</c:v>
                </c:pt>
                <c:pt idx="140">
                  <c:v>7.7110033815496983</c:v>
                </c:pt>
                <c:pt idx="141">
                  <c:v>7.7486383319237406</c:v>
                </c:pt>
                <c:pt idx="142">
                  <c:v>7.821313338735969</c:v>
                </c:pt>
                <c:pt idx="143">
                  <c:v>7.9909445611329568</c:v>
                </c:pt>
                <c:pt idx="144">
                  <c:v>8.050508807598451</c:v>
                </c:pt>
                <c:pt idx="145">
                  <c:v>8.2249505052407468</c:v>
                </c:pt>
                <c:pt idx="146">
                  <c:v>8.3480461051535357</c:v>
                </c:pt>
                <c:pt idx="147">
                  <c:v>8.2565860666401374</c:v>
                </c:pt>
                <c:pt idx="148">
                  <c:v>8.3210304405095403</c:v>
                </c:pt>
                <c:pt idx="149">
                  <c:v>8.3413382283428223</c:v>
                </c:pt>
                <c:pt idx="150">
                  <c:v>8.3180425827125344</c:v>
                </c:pt>
                <c:pt idx="151">
                  <c:v>8.2929160669099939</c:v>
                </c:pt>
                <c:pt idx="152">
                  <c:v>8.2109465580141041</c:v>
                </c:pt>
                <c:pt idx="153">
                  <c:v>8.1158036783301544</c:v>
                </c:pt>
                <c:pt idx="154">
                  <c:v>8.0823026424469617</c:v>
                </c:pt>
                <c:pt idx="155">
                  <c:v>8.033375548180345</c:v>
                </c:pt>
                <c:pt idx="156">
                  <c:v>8.2605956818055937</c:v>
                </c:pt>
                <c:pt idx="157">
                  <c:v>8.2685848189112772</c:v>
                </c:pt>
                <c:pt idx="158">
                  <c:v>8.2744013771535752</c:v>
                </c:pt>
                <c:pt idx="159">
                  <c:v>8.1777822625678365</c:v>
                </c:pt>
                <c:pt idx="160">
                  <c:v>8.1708571094168683</c:v>
                </c:pt>
                <c:pt idx="161">
                  <c:v>8.1413004890493053</c:v>
                </c:pt>
                <c:pt idx="162">
                  <c:v>8.0724206582106941</c:v>
                </c:pt>
                <c:pt idx="163">
                  <c:v>8.0871138806344103</c:v>
                </c:pt>
                <c:pt idx="164">
                  <c:v>8.1343221088389672</c:v>
                </c:pt>
                <c:pt idx="165">
                  <c:v>8.0062246396739454</c:v>
                </c:pt>
                <c:pt idx="166">
                  <c:v>7.976778927452477</c:v>
                </c:pt>
                <c:pt idx="167">
                  <c:v>7.9325868636387495</c:v>
                </c:pt>
                <c:pt idx="168">
                  <c:v>7.8626734628401183</c:v>
                </c:pt>
                <c:pt idx="169">
                  <c:v>7.9772109469919403</c:v>
                </c:pt>
                <c:pt idx="170">
                  <c:v>8.0206440374474308</c:v>
                </c:pt>
                <c:pt idx="171">
                  <c:v>7.9222115086432607</c:v>
                </c:pt>
                <c:pt idx="172">
                  <c:v>7.9645762760691605</c:v>
                </c:pt>
                <c:pt idx="173">
                  <c:v>7.9786978652111262</c:v>
                </c:pt>
              </c:numCache>
            </c:numRef>
          </c:val>
        </c:ser>
        <c:ser>
          <c:idx val="8"/>
          <c:order val="8"/>
          <c:tx>
            <c:strRef>
              <c:f>total_credit_gdp_data!$L$1</c:f>
              <c:strCache>
                <c:ptCount val="1"/>
                <c:pt idx="0">
                  <c:v>TSF: Undiscounted Bankers' Acceptences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total_credit_gdp_data!$A$2:$A$175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total_credit_gdp_data!$L$2:$L$175</c:f>
              <c:numCache>
                <c:formatCode>0.0</c:formatCode>
                <c:ptCount val="174"/>
                <c:pt idx="1">
                  <c:v>4.0351046979956813</c:v>
                </c:pt>
                <c:pt idx="2">
                  <c:v>3.3697094796755445</c:v>
                </c:pt>
                <c:pt idx="3">
                  <c:v>2.945698771477522</c:v>
                </c:pt>
                <c:pt idx="4">
                  <c:v>3.2168951348634303</c:v>
                </c:pt>
                <c:pt idx="5">
                  <c:v>3.260803117506863</c:v>
                </c:pt>
                <c:pt idx="6">
                  <c:v>3.5387835629370028</c:v>
                </c:pt>
                <c:pt idx="7">
                  <c:v>3.0440999420880623</c:v>
                </c:pt>
                <c:pt idx="8">
                  <c:v>3.0743352737528533</c:v>
                </c:pt>
                <c:pt idx="9">
                  <c:v>2.798653079342865</c:v>
                </c:pt>
                <c:pt idx="10">
                  <c:v>3.0403465010358297</c:v>
                </c:pt>
                <c:pt idx="11">
                  <c:v>2.9905380594031579</c:v>
                </c:pt>
                <c:pt idx="12">
                  <c:v>2.995175314692315</c:v>
                </c:pt>
                <c:pt idx="13">
                  <c:v>2.9053873097341096</c:v>
                </c:pt>
                <c:pt idx="14">
                  <c:v>2.685287509969307</c:v>
                </c:pt>
                <c:pt idx="15">
                  <c:v>2.4351726012634303</c:v>
                </c:pt>
                <c:pt idx="16">
                  <c:v>2.6490645797031189</c:v>
                </c:pt>
                <c:pt idx="17">
                  <c:v>2.7414964703859845</c:v>
                </c:pt>
                <c:pt idx="18">
                  <c:v>2.7197496470775606</c:v>
                </c:pt>
                <c:pt idx="19">
                  <c:v>2.6940811332845094</c:v>
                </c:pt>
                <c:pt idx="20">
                  <c:v>2.6903063518443551</c:v>
                </c:pt>
                <c:pt idx="21">
                  <c:v>2.9343984508967811</c:v>
                </c:pt>
                <c:pt idx="22">
                  <c:v>3.2077663433315777</c:v>
                </c:pt>
                <c:pt idx="23">
                  <c:v>3.4645007396658443</c:v>
                </c:pt>
                <c:pt idx="24">
                  <c:v>4.2618052056581543</c:v>
                </c:pt>
                <c:pt idx="25">
                  <c:v>3.6701032176507229</c:v>
                </c:pt>
                <c:pt idx="26">
                  <c:v>2.1585167053967202</c:v>
                </c:pt>
                <c:pt idx="27">
                  <c:v>3.4074235712951539</c:v>
                </c:pt>
                <c:pt idx="28">
                  <c:v>3.6269335666264215</c:v>
                </c:pt>
                <c:pt idx="29">
                  <c:v>3.4525192803058076</c:v>
                </c:pt>
                <c:pt idx="30">
                  <c:v>3.1969396589726875</c:v>
                </c:pt>
                <c:pt idx="31">
                  <c:v>3.4061936462469919</c:v>
                </c:pt>
                <c:pt idx="32">
                  <c:v>3.4042855551776219</c:v>
                </c:pt>
                <c:pt idx="33">
                  <c:v>3.4054116920701363</c:v>
                </c:pt>
                <c:pt idx="34">
                  <c:v>3.4694490459734877</c:v>
                </c:pt>
                <c:pt idx="35">
                  <c:v>3.3773572322648588</c:v>
                </c:pt>
                <c:pt idx="36">
                  <c:v>3.2950384593807245</c:v>
                </c:pt>
                <c:pt idx="37">
                  <c:v>3.1829929807106452</c:v>
                </c:pt>
                <c:pt idx="38">
                  <c:v>3.0349750062570142</c:v>
                </c:pt>
                <c:pt idx="39">
                  <c:v>2.8768625246762887</c:v>
                </c:pt>
                <c:pt idx="40">
                  <c:v>2.977466832586857</c:v>
                </c:pt>
                <c:pt idx="41">
                  <c:v>3.0297583372635364</c:v>
                </c:pt>
                <c:pt idx="42">
                  <c:v>2.7076628932007205</c:v>
                </c:pt>
                <c:pt idx="43">
                  <c:v>2.8025512779797408</c:v>
                </c:pt>
                <c:pt idx="44">
                  <c:v>2.8301351107643398</c:v>
                </c:pt>
                <c:pt idx="45">
                  <c:v>3.9694971880417103</c:v>
                </c:pt>
                <c:pt idx="46">
                  <c:v>2.8331986870428714</c:v>
                </c:pt>
                <c:pt idx="47">
                  <c:v>2.7228063058155207</c:v>
                </c:pt>
                <c:pt idx="48">
                  <c:v>2.7321873891880974</c:v>
                </c:pt>
                <c:pt idx="49">
                  <c:v>2.6262963876832237</c:v>
                </c:pt>
                <c:pt idx="50">
                  <c:v>2.513787198584295</c:v>
                </c:pt>
                <c:pt idx="51">
                  <c:v>2.9611252958938215</c:v>
                </c:pt>
                <c:pt idx="52">
                  <c:v>2.5934264647067016</c:v>
                </c:pt>
                <c:pt idx="53">
                  <c:v>3.0266460982596111</c:v>
                </c:pt>
                <c:pt idx="54">
                  <c:v>2.6907415619438715</c:v>
                </c:pt>
                <c:pt idx="55">
                  <c:v>2.7378611420141743</c:v>
                </c:pt>
                <c:pt idx="56">
                  <c:v>2.8570736795920388</c:v>
                </c:pt>
                <c:pt idx="57">
                  <c:v>3.0086620173191498</c:v>
                </c:pt>
                <c:pt idx="58">
                  <c:v>3.0668653178100582</c:v>
                </c:pt>
                <c:pt idx="59">
                  <c:v>2.9854716397798029</c:v>
                </c:pt>
                <c:pt idx="60">
                  <c:v>3.0238721047569648</c:v>
                </c:pt>
                <c:pt idx="61">
                  <c:v>3.4179868875578472</c:v>
                </c:pt>
                <c:pt idx="62">
                  <c:v>2.7389698521298205</c:v>
                </c:pt>
                <c:pt idx="63">
                  <c:v>2.9978407581282887</c:v>
                </c:pt>
                <c:pt idx="64">
                  <c:v>3.4022999407186933</c:v>
                </c:pt>
                <c:pt idx="65">
                  <c:v>3.5414081685281165</c:v>
                </c:pt>
                <c:pt idx="66">
                  <c:v>3.8474684615176002</c:v>
                </c:pt>
                <c:pt idx="67">
                  <c:v>3.7126565759486945</c:v>
                </c:pt>
                <c:pt idx="68">
                  <c:v>4.5242164454845888</c:v>
                </c:pt>
                <c:pt idx="69">
                  <c:v>4.6433641790172686</c:v>
                </c:pt>
                <c:pt idx="70">
                  <c:v>4.7893890017695506</c:v>
                </c:pt>
                <c:pt idx="71">
                  <c:v>4.7116069353788879</c:v>
                </c:pt>
                <c:pt idx="72">
                  <c:v>5.0589062926429254</c:v>
                </c:pt>
                <c:pt idx="73">
                  <c:v>5.135255050982023</c:v>
                </c:pt>
                <c:pt idx="74">
                  <c:v>5.0317135841933842</c:v>
                </c:pt>
                <c:pt idx="75">
                  <c:v>5.2724195275103467</c:v>
                </c:pt>
                <c:pt idx="76">
                  <c:v>5.3646316669906273</c:v>
                </c:pt>
                <c:pt idx="77">
                  <c:v>5.7314971681487323</c:v>
                </c:pt>
                <c:pt idx="78">
                  <c:v>6.0635007816021202</c:v>
                </c:pt>
                <c:pt idx="79">
                  <c:v>5.8346236408252672</c:v>
                </c:pt>
                <c:pt idx="80">
                  <c:v>6.0397583396128196</c:v>
                </c:pt>
                <c:pt idx="81">
                  <c:v>5.9670377104827725</c:v>
                </c:pt>
                <c:pt idx="82">
                  <c:v>5.5120834474777078</c:v>
                </c:pt>
                <c:pt idx="83">
                  <c:v>5.2900261250987892</c:v>
                </c:pt>
                <c:pt idx="84">
                  <c:v>4.6945275846805137</c:v>
                </c:pt>
                <c:pt idx="85">
                  <c:v>4.0042573030428157</c:v>
                </c:pt>
                <c:pt idx="86">
                  <c:v>3.9099327349874855</c:v>
                </c:pt>
                <c:pt idx="87">
                  <c:v>3.9911533022098147</c:v>
                </c:pt>
                <c:pt idx="88">
                  <c:v>2.986325673318313</c:v>
                </c:pt>
                <c:pt idx="89">
                  <c:v>4.5444738443896755</c:v>
                </c:pt>
                <c:pt idx="90">
                  <c:v>4.5174389458135575</c:v>
                </c:pt>
                <c:pt idx="91">
                  <c:v>4.6051428052590548</c:v>
                </c:pt>
                <c:pt idx="92">
                  <c:v>4.5745207797577461</c:v>
                </c:pt>
                <c:pt idx="93">
                  <c:v>4.8360979564002999</c:v>
                </c:pt>
                <c:pt idx="94">
                  <c:v>4.8978734466187053</c:v>
                </c:pt>
                <c:pt idx="95">
                  <c:v>5.2332261078043398</c:v>
                </c:pt>
                <c:pt idx="96">
                  <c:v>5.3648348520379976</c:v>
                </c:pt>
                <c:pt idx="97">
                  <c:v>6.30396689688979</c:v>
                </c:pt>
                <c:pt idx="98">
                  <c:v>6.6919817313095642</c:v>
                </c:pt>
                <c:pt idx="99">
                  <c:v>7.4840069066254848</c:v>
                </c:pt>
                <c:pt idx="100">
                  <c:v>8.0871580251064117</c:v>
                </c:pt>
                <c:pt idx="101">
                  <c:v>8.4040148058415181</c:v>
                </c:pt>
                <c:pt idx="102">
                  <c:v>8.3503722915742884</c:v>
                </c:pt>
                <c:pt idx="103">
                  <c:v>8.5760712813456106</c:v>
                </c:pt>
                <c:pt idx="104">
                  <c:v>9.4239471529198759</c:v>
                </c:pt>
                <c:pt idx="105">
                  <c:v>9.6224948263511418</c:v>
                </c:pt>
                <c:pt idx="106">
                  <c:v>9.6963694692903672</c:v>
                </c:pt>
                <c:pt idx="107">
                  <c:v>10.129960510855236</c:v>
                </c:pt>
                <c:pt idx="108">
                  <c:v>10.123325377306351</c:v>
                </c:pt>
                <c:pt idx="109">
                  <c:v>10.849805998660141</c:v>
                </c:pt>
                <c:pt idx="110">
                  <c:v>10.57918794015141</c:v>
                </c:pt>
                <c:pt idx="111">
                  <c:v>11.133424542140423</c:v>
                </c:pt>
                <c:pt idx="112">
                  <c:v>11.643410825871248</c:v>
                </c:pt>
                <c:pt idx="113">
                  <c:v>12.014091250795667</c:v>
                </c:pt>
                <c:pt idx="114">
                  <c:v>11.771267647080128</c:v>
                </c:pt>
                <c:pt idx="115">
                  <c:v>11.409860109199341</c:v>
                </c:pt>
                <c:pt idx="116">
                  <c:v>11.755772770021508</c:v>
                </c:pt>
                <c:pt idx="117">
                  <c:v>10.825864594657354</c:v>
                </c:pt>
                <c:pt idx="118">
                  <c:v>10.585782262206886</c:v>
                </c:pt>
                <c:pt idx="119">
                  <c:v>10.539830584747985</c:v>
                </c:pt>
                <c:pt idx="120">
                  <c:v>10.724975596140499</c:v>
                </c:pt>
                <c:pt idx="121">
                  <c:v>10.682396394846727</c:v>
                </c:pt>
                <c:pt idx="122">
                  <c:v>10.625889417428827</c:v>
                </c:pt>
                <c:pt idx="123">
                  <c:v>10.917213059139646</c:v>
                </c:pt>
                <c:pt idx="124">
                  <c:v>10.971571162699419</c:v>
                </c:pt>
                <c:pt idx="125">
                  <c:v>11.045462385791769</c:v>
                </c:pt>
                <c:pt idx="126">
                  <c:v>11.328279978437298</c:v>
                </c:pt>
                <c:pt idx="127">
                  <c:v>11.369603450699815</c:v>
                </c:pt>
                <c:pt idx="128">
                  <c:v>11.209366100189655</c:v>
                </c:pt>
                <c:pt idx="129">
                  <c:v>11.375605004475373</c:v>
                </c:pt>
                <c:pt idx="130">
                  <c:v>11.510870496885579</c:v>
                </c:pt>
                <c:pt idx="131">
                  <c:v>11.420012780737411</c:v>
                </c:pt>
                <c:pt idx="132">
                  <c:v>11.610779107299777</c:v>
                </c:pt>
                <c:pt idx="133">
                  <c:v>12.662759260411393</c:v>
                </c:pt>
                <c:pt idx="134">
                  <c:v>12.331977787367036</c:v>
                </c:pt>
                <c:pt idx="135">
                  <c:v>12.189205941177544</c:v>
                </c:pt>
                <c:pt idx="136">
                  <c:v>12.57963671617251</c:v>
                </c:pt>
                <c:pt idx="137">
                  <c:v>12.378813563090544</c:v>
                </c:pt>
                <c:pt idx="138">
                  <c:v>11.721549606261096</c:v>
                </c:pt>
                <c:pt idx="139">
                  <c:v>11.414342210330325</c:v>
                </c:pt>
                <c:pt idx="140">
                  <c:v>11.941420501030723</c:v>
                </c:pt>
                <c:pt idx="141">
                  <c:v>11.689829076236279</c:v>
                </c:pt>
                <c:pt idx="142">
                  <c:v>11.631655346885424</c:v>
                </c:pt>
                <c:pt idx="143">
                  <c:v>11.641772517207311</c:v>
                </c:pt>
                <c:pt idx="144">
                  <c:v>11.735882458759004</c:v>
                </c:pt>
                <c:pt idx="145">
                  <c:v>12.543142579605124</c:v>
                </c:pt>
                <c:pt idx="146">
                  <c:v>12.30953265581077</c:v>
                </c:pt>
                <c:pt idx="147">
                  <c:v>12.284897003059486</c:v>
                </c:pt>
                <c:pt idx="148">
                  <c:v>12.412790858774866</c:v>
                </c:pt>
                <c:pt idx="149">
                  <c:v>12.397511002454124</c:v>
                </c:pt>
                <c:pt idx="150">
                  <c:v>12.310451532087031</c:v>
                </c:pt>
                <c:pt idx="151">
                  <c:v>11.648861411459386</c:v>
                </c:pt>
                <c:pt idx="152">
                  <c:v>11.471261869780784</c:v>
                </c:pt>
                <c:pt idx="153">
                  <c:v>11.198308465246004</c:v>
                </c:pt>
                <c:pt idx="154">
                  <c:v>10.822629407039591</c:v>
                </c:pt>
                <c:pt idx="155">
                  <c:v>10.718542467644365</c:v>
                </c:pt>
                <c:pt idx="156">
                  <c:v>10.680553324989249</c:v>
                </c:pt>
                <c:pt idx="157">
                  <c:v>10.979144831065105</c:v>
                </c:pt>
                <c:pt idx="158">
                  <c:v>10.888237134980656</c:v>
                </c:pt>
                <c:pt idx="159">
                  <c:v>10.638759728499465</c:v>
                </c:pt>
                <c:pt idx="160">
                  <c:v>10.627569093453673</c:v>
                </c:pt>
                <c:pt idx="161">
                  <c:v>10.773259637518692</c:v>
                </c:pt>
                <c:pt idx="162">
                  <c:v>10.413122559104501</c:v>
                </c:pt>
                <c:pt idx="163">
                  <c:v>9.9193695600320577</c:v>
                </c:pt>
                <c:pt idx="164">
                  <c:v>9.6845935364181202</c:v>
                </c:pt>
                <c:pt idx="165">
                  <c:v>9.3529278600257548</c:v>
                </c:pt>
                <c:pt idx="166">
                  <c:v>8.8100060206819837</c:v>
                </c:pt>
                <c:pt idx="167">
                  <c:v>8.4363544410513907</c:v>
                </c:pt>
                <c:pt idx="168">
                  <c:v>8.5336993984442842</c:v>
                </c:pt>
                <c:pt idx="169">
                  <c:v>8.6721403942798059</c:v>
                </c:pt>
                <c:pt idx="170">
                  <c:v>8.1364656119954102</c:v>
                </c:pt>
                <c:pt idx="171">
                  <c:v>7.950454686927193</c:v>
                </c:pt>
                <c:pt idx="172">
                  <c:v>7.5691717800940959</c:v>
                </c:pt>
                <c:pt idx="173">
                  <c:v>6.8489707338537986</c:v>
                </c:pt>
              </c:numCache>
            </c:numRef>
          </c:val>
        </c:ser>
        <c:ser>
          <c:idx val="9"/>
          <c:order val="9"/>
          <c:tx>
            <c:strRef>
              <c:f>total_credit_gdp_data!$M$1</c:f>
              <c:strCache>
                <c:ptCount val="1"/>
                <c:pt idx="0">
                  <c:v>TSF: Net Financing of Corporate Bonds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total_credit_gdp_data!$A$2:$A$175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total_credit_gdp_data!$M$2:$M$175</c:f>
              <c:numCache>
                <c:formatCode>0.0</c:formatCode>
                <c:ptCount val="174"/>
                <c:pt idx="1">
                  <c:v>3.3178030817725301</c:v>
                </c:pt>
                <c:pt idx="2">
                  <c:v>3.3178030817725301</c:v>
                </c:pt>
                <c:pt idx="3">
                  <c:v>3.2410907397000011</c:v>
                </c:pt>
                <c:pt idx="4">
                  <c:v>3.2410907397000011</c:v>
                </c:pt>
                <c:pt idx="5">
                  <c:v>3.2497001480614589</c:v>
                </c:pt>
                <c:pt idx="6">
                  <c:v>3.1785662707879205</c:v>
                </c:pt>
                <c:pt idx="7">
                  <c:v>3.2440761560616345</c:v>
                </c:pt>
                <c:pt idx="8">
                  <c:v>3.2524748593018544</c:v>
                </c:pt>
                <c:pt idx="9">
                  <c:v>3.1808746329496285</c:v>
                </c:pt>
                <c:pt idx="10">
                  <c:v>3.2282334790921685</c:v>
                </c:pt>
                <c:pt idx="11">
                  <c:v>3.299271748305979</c:v>
                </c:pt>
                <c:pt idx="12">
                  <c:v>3.2582650382801588</c:v>
                </c:pt>
                <c:pt idx="13">
                  <c:v>3.2781296411470184</c:v>
                </c:pt>
                <c:pt idx="14">
                  <c:v>3.3226263515687839</c:v>
                </c:pt>
                <c:pt idx="15">
                  <c:v>3.1763120886044769</c:v>
                </c:pt>
                <c:pt idx="16">
                  <c:v>3.1854788876804636</c:v>
                </c:pt>
                <c:pt idx="17">
                  <c:v>3.1892983872954574</c:v>
                </c:pt>
                <c:pt idx="18">
                  <c:v>3.0805327635266289</c:v>
                </c:pt>
                <c:pt idx="19">
                  <c:v>3.1243202282324223</c:v>
                </c:pt>
                <c:pt idx="20">
                  <c:v>3.1658428240741237</c:v>
                </c:pt>
                <c:pt idx="21">
                  <c:v>3.0489545465774417</c:v>
                </c:pt>
                <c:pt idx="22">
                  <c:v>3.059802478816918</c:v>
                </c:pt>
                <c:pt idx="23">
                  <c:v>3.0843911252263969</c:v>
                </c:pt>
                <c:pt idx="24">
                  <c:v>3.1899226086616452</c:v>
                </c:pt>
                <c:pt idx="25">
                  <c:v>3.1927038165958752</c:v>
                </c:pt>
                <c:pt idx="26">
                  <c:v>3.2239924058559626</c:v>
                </c:pt>
                <c:pt idx="27">
                  <c:v>3.0234885210083826</c:v>
                </c:pt>
                <c:pt idx="28">
                  <c:v>3.0360887926437119</c:v>
                </c:pt>
                <c:pt idx="29">
                  <c:v>3.0513417530443743</c:v>
                </c:pt>
                <c:pt idx="30">
                  <c:v>2.9159734656663061</c:v>
                </c:pt>
                <c:pt idx="31">
                  <c:v>2.9185175870921332</c:v>
                </c:pt>
                <c:pt idx="32">
                  <c:v>2.9356904067164682</c:v>
                </c:pt>
                <c:pt idx="33">
                  <c:v>2.9168408497388816</c:v>
                </c:pt>
                <c:pt idx="34">
                  <c:v>2.9595324190077825</c:v>
                </c:pt>
                <c:pt idx="35">
                  <c:v>2.9820979627642017</c:v>
                </c:pt>
                <c:pt idx="36">
                  <c:v>2.9500451164113817</c:v>
                </c:pt>
                <c:pt idx="37">
                  <c:v>2.9618393773240212</c:v>
                </c:pt>
                <c:pt idx="38">
                  <c:v>2.9618393773240212</c:v>
                </c:pt>
                <c:pt idx="39">
                  <c:v>2.8101139742197678</c:v>
                </c:pt>
                <c:pt idx="40">
                  <c:v>2.8368281124785062</c:v>
                </c:pt>
                <c:pt idx="41">
                  <c:v>2.9226543864587082</c:v>
                </c:pt>
                <c:pt idx="42">
                  <c:v>2.8538512653688395</c:v>
                </c:pt>
                <c:pt idx="43">
                  <c:v>3.0359045617471927</c:v>
                </c:pt>
                <c:pt idx="44">
                  <c:v>3.0855554607594708</c:v>
                </c:pt>
                <c:pt idx="45">
                  <c:v>3.0987300287889972</c:v>
                </c:pt>
                <c:pt idx="46">
                  <c:v>3.2828942417019338</c:v>
                </c:pt>
                <c:pt idx="47">
                  <c:v>3.4235383812463951</c:v>
                </c:pt>
                <c:pt idx="48">
                  <c:v>3.5907091165762925</c:v>
                </c:pt>
                <c:pt idx="49">
                  <c:v>3.7449637966531037</c:v>
                </c:pt>
                <c:pt idx="50">
                  <c:v>3.8488184327444226</c:v>
                </c:pt>
                <c:pt idx="51">
                  <c:v>3.7963144819151577</c:v>
                </c:pt>
                <c:pt idx="52">
                  <c:v>3.9288229702817929</c:v>
                </c:pt>
                <c:pt idx="53">
                  <c:v>4.0701327604587574</c:v>
                </c:pt>
                <c:pt idx="54">
                  <c:v>4.0439191366158385</c:v>
                </c:pt>
                <c:pt idx="55">
                  <c:v>4.0985778494973895</c:v>
                </c:pt>
                <c:pt idx="56">
                  <c:v>4.1706708070049521</c:v>
                </c:pt>
                <c:pt idx="57">
                  <c:v>4.0672653197092226</c:v>
                </c:pt>
                <c:pt idx="58">
                  <c:v>4.1750323682744206</c:v>
                </c:pt>
                <c:pt idx="59">
                  <c:v>4.271431584712488</c:v>
                </c:pt>
                <c:pt idx="60">
                  <c:v>4.1438247361484351</c:v>
                </c:pt>
                <c:pt idx="61">
                  <c:v>4.1269896030386501</c:v>
                </c:pt>
                <c:pt idx="62">
                  <c:v>4.0924559966596021</c:v>
                </c:pt>
                <c:pt idx="63">
                  <c:v>3.8402833030133707</c:v>
                </c:pt>
                <c:pt idx="64">
                  <c:v>3.8237993800648544</c:v>
                </c:pt>
                <c:pt idx="65">
                  <c:v>3.844705818926387</c:v>
                </c:pt>
                <c:pt idx="66">
                  <c:v>3.7711129683452604</c:v>
                </c:pt>
                <c:pt idx="67">
                  <c:v>3.8221955346719398</c:v>
                </c:pt>
                <c:pt idx="68">
                  <c:v>3.923208428987103</c:v>
                </c:pt>
                <c:pt idx="69">
                  <c:v>3.9033534254435924</c:v>
                </c:pt>
                <c:pt idx="70">
                  <c:v>3.9815023883738339</c:v>
                </c:pt>
                <c:pt idx="71">
                  <c:v>4.2713506546409254</c:v>
                </c:pt>
                <c:pt idx="72">
                  <c:v>4.2320827235122875</c:v>
                </c:pt>
                <c:pt idx="73">
                  <c:v>4.2582295585599237</c:v>
                </c:pt>
                <c:pt idx="74">
                  <c:v>4.3683948902272967</c:v>
                </c:pt>
                <c:pt idx="75">
                  <c:v>4.2515971484851001</c:v>
                </c:pt>
                <c:pt idx="76">
                  <c:v>4.3616567988325317</c:v>
                </c:pt>
                <c:pt idx="77">
                  <c:v>4.3623178177535378</c:v>
                </c:pt>
                <c:pt idx="78">
                  <c:v>4.1416030467139588</c:v>
                </c:pt>
                <c:pt idx="79">
                  <c:v>4.3226787376190208</c:v>
                </c:pt>
                <c:pt idx="80">
                  <c:v>4.4341099320221362</c:v>
                </c:pt>
                <c:pt idx="81">
                  <c:v>4.5666104927164115</c:v>
                </c:pt>
                <c:pt idx="82">
                  <c:v>4.8602092955270315</c:v>
                </c:pt>
                <c:pt idx="83">
                  <c:v>5.0376693314030705</c:v>
                </c:pt>
                <c:pt idx="84">
                  <c:v>5.4875902260438663</c:v>
                </c:pt>
                <c:pt idx="85">
                  <c:v>5.6443854916309233</c:v>
                </c:pt>
                <c:pt idx="86">
                  <c:v>5.7826251044857848</c:v>
                </c:pt>
                <c:pt idx="87">
                  <c:v>5.9609805771714344</c:v>
                </c:pt>
                <c:pt idx="88">
                  <c:v>6.4428150761502057</c:v>
                </c:pt>
                <c:pt idx="89">
                  <c:v>6.7139050062114789</c:v>
                </c:pt>
                <c:pt idx="90">
                  <c:v>6.7731060951083011</c:v>
                </c:pt>
                <c:pt idx="91">
                  <c:v>6.9476219103439183</c:v>
                </c:pt>
                <c:pt idx="92">
                  <c:v>7.1361108828471229</c:v>
                </c:pt>
                <c:pt idx="93">
                  <c:v>7.4440305353425469</c:v>
                </c:pt>
                <c:pt idx="94">
                  <c:v>7.6498539428444268</c:v>
                </c:pt>
                <c:pt idx="95">
                  <c:v>8.1933074489593469</c:v>
                </c:pt>
                <c:pt idx="96">
                  <c:v>8.2913710421911979</c:v>
                </c:pt>
                <c:pt idx="97">
                  <c:v>8.4721723404752183</c:v>
                </c:pt>
                <c:pt idx="98">
                  <c:v>8.6595086254442055</c:v>
                </c:pt>
                <c:pt idx="99">
                  <c:v>8.4936034983691773</c:v>
                </c:pt>
                <c:pt idx="100">
                  <c:v>8.8049747124138982</c:v>
                </c:pt>
                <c:pt idx="101">
                  <c:v>9.159185590135916</c:v>
                </c:pt>
                <c:pt idx="102">
                  <c:v>9.0022600912882673</c:v>
                </c:pt>
                <c:pt idx="103">
                  <c:v>8.9849565020724658</c:v>
                </c:pt>
                <c:pt idx="104">
                  <c:v>9.2878947016766418</c:v>
                </c:pt>
                <c:pt idx="105">
                  <c:v>9.516808429199795</c:v>
                </c:pt>
                <c:pt idx="106">
                  <c:v>9.6686618619082054</c:v>
                </c:pt>
                <c:pt idx="107">
                  <c:v>9.8422431307752092</c:v>
                </c:pt>
                <c:pt idx="108">
                  <c:v>9.6017036498497284</c:v>
                </c:pt>
                <c:pt idx="109">
                  <c:v>9.834582455301117</c:v>
                </c:pt>
                <c:pt idx="110">
                  <c:v>10.036395412199209</c:v>
                </c:pt>
                <c:pt idx="111">
                  <c:v>9.9645610731493051</c:v>
                </c:pt>
                <c:pt idx="112">
                  <c:v>10.13098455596198</c:v>
                </c:pt>
                <c:pt idx="113">
                  <c:v>10.288660418127472</c:v>
                </c:pt>
                <c:pt idx="114">
                  <c:v>9.8858172756326148</c:v>
                </c:pt>
                <c:pt idx="115">
                  <c:v>9.9741799529128539</c:v>
                </c:pt>
                <c:pt idx="116">
                  <c:v>10.162212379921513</c:v>
                </c:pt>
                <c:pt idx="117">
                  <c:v>10.081128788725371</c:v>
                </c:pt>
                <c:pt idx="118">
                  <c:v>10.412912045796464</c:v>
                </c:pt>
                <c:pt idx="119">
                  <c:v>10.833359773030544</c:v>
                </c:pt>
                <c:pt idx="120">
                  <c:v>10.977738960448852</c:v>
                </c:pt>
                <c:pt idx="121">
                  <c:v>11.065682918261221</c:v>
                </c:pt>
                <c:pt idx="122">
                  <c:v>11.372889865913475</c:v>
                </c:pt>
                <c:pt idx="123">
                  <c:v>11.492014040239095</c:v>
                </c:pt>
                <c:pt idx="124">
                  <c:v>11.66449498766543</c:v>
                </c:pt>
                <c:pt idx="125">
                  <c:v>11.944855564382729</c:v>
                </c:pt>
                <c:pt idx="126">
                  <c:v>11.991104870792674</c:v>
                </c:pt>
                <c:pt idx="127">
                  <c:v>12.461968982095611</c:v>
                </c:pt>
                <c:pt idx="128">
                  <c:v>12.950345382491649</c:v>
                </c:pt>
                <c:pt idx="129">
                  <c:v>13.12920938737561</c:v>
                </c:pt>
                <c:pt idx="130">
                  <c:v>13.684676036615812</c:v>
                </c:pt>
                <c:pt idx="131">
                  <c:v>14.02253158658533</c:v>
                </c:pt>
                <c:pt idx="132">
                  <c:v>14.070360325116674</c:v>
                </c:pt>
                <c:pt idx="133">
                  <c:v>14.478394294443547</c:v>
                </c:pt>
                <c:pt idx="134">
                  <c:v>14.742235699314122</c:v>
                </c:pt>
                <c:pt idx="135">
                  <c:v>14.672712742449164</c:v>
                </c:pt>
                <c:pt idx="136">
                  <c:v>15.031641432094817</c:v>
                </c:pt>
                <c:pt idx="137">
                  <c:v>15.4242730570052</c:v>
                </c:pt>
                <c:pt idx="138">
                  <c:v>15.222814129086212</c:v>
                </c:pt>
                <c:pt idx="139">
                  <c:v>15.305086392202588</c:v>
                </c:pt>
                <c:pt idx="140">
                  <c:v>15.519063412660728</c:v>
                </c:pt>
                <c:pt idx="141">
                  <c:v>15.453259928730592</c:v>
                </c:pt>
                <c:pt idx="142">
                  <c:v>15.635031755513843</c:v>
                </c:pt>
                <c:pt idx="143">
                  <c:v>15.875145931153314</c:v>
                </c:pt>
                <c:pt idx="144">
                  <c:v>15.67283451015701</c:v>
                </c:pt>
                <c:pt idx="145">
                  <c:v>15.734538752681853</c:v>
                </c:pt>
                <c:pt idx="146">
                  <c:v>15.903476965442428</c:v>
                </c:pt>
                <c:pt idx="147">
                  <c:v>15.792333466915403</c:v>
                </c:pt>
                <c:pt idx="148">
                  <c:v>16.385955074803501</c:v>
                </c:pt>
                <c:pt idx="149">
                  <c:v>16.83923533426616</c:v>
                </c:pt>
                <c:pt idx="150">
                  <c:v>16.821559281970814</c:v>
                </c:pt>
                <c:pt idx="151">
                  <c:v>17.049854262714952</c:v>
                </c:pt>
                <c:pt idx="152">
                  <c:v>17.357629812541486</c:v>
                </c:pt>
                <c:pt idx="153">
                  <c:v>17.621235528855138</c:v>
                </c:pt>
                <c:pt idx="154">
                  <c:v>18.024806147168952</c:v>
                </c:pt>
                <c:pt idx="155">
                  <c:v>18.306370667359328</c:v>
                </c:pt>
                <c:pt idx="156">
                  <c:v>18.20605019495348</c:v>
                </c:pt>
                <c:pt idx="157">
                  <c:v>18.485378475302074</c:v>
                </c:pt>
                <c:pt idx="158">
                  <c:v>18.588216943449858</c:v>
                </c:pt>
                <c:pt idx="159">
                  <c:v>18.602543950551503</c:v>
                </c:pt>
                <c:pt idx="160">
                  <c:v>18.843774920406542</c:v>
                </c:pt>
                <c:pt idx="161">
                  <c:v>19.097718936904386</c:v>
                </c:pt>
                <c:pt idx="162">
                  <c:v>19.085723191903352</c:v>
                </c:pt>
                <c:pt idx="163">
                  <c:v>19.493489881629884</c:v>
                </c:pt>
                <c:pt idx="164">
                  <c:v>19.922163752817713</c:v>
                </c:pt>
                <c:pt idx="165">
                  <c:v>19.934167448504258</c:v>
                </c:pt>
                <c:pt idx="166">
                  <c:v>20.380657957798189</c:v>
                </c:pt>
                <c:pt idx="167">
                  <c:v>20.872211332189877</c:v>
                </c:pt>
                <c:pt idx="168">
                  <c:v>21.34154225628032</c:v>
                </c:pt>
                <c:pt idx="169">
                  <c:v>21.673112137290261</c:v>
                </c:pt>
                <c:pt idx="170">
                  <c:v>22.092965345026681</c:v>
                </c:pt>
                <c:pt idx="171">
                  <c:v>22.439205146584921</c:v>
                </c:pt>
                <c:pt idx="172">
                  <c:v>22.919339177411786</c:v>
                </c:pt>
                <c:pt idx="173">
                  <c:v>22.961703944837684</c:v>
                </c:pt>
              </c:numCache>
            </c:numRef>
          </c:val>
        </c:ser>
        <c:ser>
          <c:idx val="10"/>
          <c:order val="10"/>
          <c:tx>
            <c:strRef>
              <c:f>total_credit_gdp_data!$N$1</c:f>
              <c:strCache>
                <c:ptCount val="1"/>
                <c:pt idx="0">
                  <c:v>TSF: Equity on Domestic Stk Mkt by Non-MFIs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total_credit_gdp_data!$A$2:$A$175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total_credit_gdp_data!$N$2:$N$175</c:f>
              <c:numCache>
                <c:formatCode>0.0</c:formatCode>
                <c:ptCount val="174"/>
                <c:pt idx="1">
                  <c:v>4.3249939832292803</c:v>
                </c:pt>
                <c:pt idx="2">
                  <c:v>4.360246710027698</c:v>
                </c:pt>
                <c:pt idx="3">
                  <c:v>4.2826769861792027</c:v>
                </c:pt>
                <c:pt idx="4">
                  <c:v>4.4316197508324153</c:v>
                </c:pt>
                <c:pt idx="5">
                  <c:v>4.3834070640082547</c:v>
                </c:pt>
                <c:pt idx="6">
                  <c:v>4.3181218592938935</c:v>
                </c:pt>
                <c:pt idx="7">
                  <c:v>4.3643147271151017</c:v>
                </c:pt>
                <c:pt idx="8">
                  <c:v>4.3928703181318491</c:v>
                </c:pt>
                <c:pt idx="9">
                  <c:v>4.3099938376235558</c:v>
                </c:pt>
                <c:pt idx="10">
                  <c:v>4.4422719940906514</c:v>
                </c:pt>
                <c:pt idx="11">
                  <c:v>4.4643183535018336</c:v>
                </c:pt>
                <c:pt idx="12">
                  <c:v>4.3713369457671449</c:v>
                </c:pt>
                <c:pt idx="13">
                  <c:v>4.3943798850927012</c:v>
                </c:pt>
                <c:pt idx="14">
                  <c:v>4.4102715673861894</c:v>
                </c:pt>
                <c:pt idx="15">
                  <c:v>4.2350827848059458</c:v>
                </c:pt>
                <c:pt idx="16">
                  <c:v>4.2709860811868934</c:v>
                </c:pt>
                <c:pt idx="17">
                  <c:v>4.2770972805708842</c:v>
                </c:pt>
                <c:pt idx="18">
                  <c:v>4.1536312637340806</c:v>
                </c:pt>
                <c:pt idx="19">
                  <c:v>4.2230872422329258</c:v>
                </c:pt>
                <c:pt idx="20">
                  <c:v>4.2781990512591825</c:v>
                </c:pt>
                <c:pt idx="21">
                  <c:v>4.1328314518636207</c:v>
                </c:pt>
                <c:pt idx="22">
                  <c:v>4.1588664892383633</c:v>
                </c:pt>
                <c:pt idx="23">
                  <c:v>4.2384179923278547</c:v>
                </c:pt>
                <c:pt idx="24">
                  <c:v>4.1846296586743961</c:v>
                </c:pt>
                <c:pt idx="25">
                  <c:v>4.2333007975234205</c:v>
                </c:pt>
                <c:pt idx="26">
                  <c:v>4.2472068371945708</c:v>
                </c:pt>
                <c:pt idx="27">
                  <c:v>4.0153207342492081</c:v>
                </c:pt>
                <c:pt idx="28">
                  <c:v>4.0617427876425269</c:v>
                </c:pt>
                <c:pt idx="29">
                  <c:v>4.0895960196785195</c:v>
                </c:pt>
                <c:pt idx="30">
                  <c:v>3.9790887916904611</c:v>
                </c:pt>
                <c:pt idx="31">
                  <c:v>4.1024786808430909</c:v>
                </c:pt>
                <c:pt idx="32">
                  <c:v>4.140004471874045</c:v>
                </c:pt>
                <c:pt idx="33">
                  <c:v>4.0252403726396384</c:v>
                </c:pt>
                <c:pt idx="34">
                  <c:v>4.0349984456153871</c:v>
                </c:pt>
                <c:pt idx="35">
                  <c:v>4.0380478434203084</c:v>
                </c:pt>
                <c:pt idx="36">
                  <c:v>3.9146183406317925</c:v>
                </c:pt>
                <c:pt idx="37">
                  <c:v>3.9240537493619048</c:v>
                </c:pt>
                <c:pt idx="38">
                  <c:v>3.9411554276852319</c:v>
                </c:pt>
                <c:pt idx="39">
                  <c:v>3.7445936806111226</c:v>
                </c:pt>
                <c:pt idx="40">
                  <c:v>3.7502775398151096</c:v>
                </c:pt>
                <c:pt idx="41">
                  <c:v>3.9060152820043501</c:v>
                </c:pt>
                <c:pt idx="42">
                  <c:v>3.7500495469211774</c:v>
                </c:pt>
                <c:pt idx="43">
                  <c:v>3.7500495469211774</c:v>
                </c:pt>
                <c:pt idx="44">
                  <c:v>3.7500495469211774</c:v>
                </c:pt>
                <c:pt idx="45">
                  <c:v>3.5431215445455457</c:v>
                </c:pt>
                <c:pt idx="46">
                  <c:v>3.5431215445455457</c:v>
                </c:pt>
                <c:pt idx="47">
                  <c:v>3.5431215445455457</c:v>
                </c:pt>
                <c:pt idx="48">
                  <c:v>3.4224852645880559</c:v>
                </c:pt>
                <c:pt idx="49">
                  <c:v>3.4224852645880559</c:v>
                </c:pt>
                <c:pt idx="50">
                  <c:v>3.4224852645880559</c:v>
                </c:pt>
                <c:pt idx="51">
                  <c:v>3.2702537608497639</c:v>
                </c:pt>
                <c:pt idx="52">
                  <c:v>3.2702537608497639</c:v>
                </c:pt>
                <c:pt idx="53">
                  <c:v>3.2731875281198737</c:v>
                </c:pt>
                <c:pt idx="54">
                  <c:v>3.1955808878791756</c:v>
                </c:pt>
                <c:pt idx="55">
                  <c:v>3.2492972091593209</c:v>
                </c:pt>
                <c:pt idx="56">
                  <c:v>3.4175141100103001</c:v>
                </c:pt>
                <c:pt idx="57">
                  <c:v>3.3733483224487375</c:v>
                </c:pt>
                <c:pt idx="58">
                  <c:v>3.3933557069924873</c:v>
                </c:pt>
                <c:pt idx="59">
                  <c:v>3.4765682381630829</c:v>
                </c:pt>
                <c:pt idx="60">
                  <c:v>3.6179339353211293</c:v>
                </c:pt>
                <c:pt idx="61">
                  <c:v>3.6861378079197484</c:v>
                </c:pt>
                <c:pt idx="62">
                  <c:v>3.7141963631027246</c:v>
                </c:pt>
                <c:pt idx="63">
                  <c:v>3.4862781910669729</c:v>
                </c:pt>
                <c:pt idx="64">
                  <c:v>3.5445749917385525</c:v>
                </c:pt>
                <c:pt idx="65">
                  <c:v>3.5996554172006654</c:v>
                </c:pt>
                <c:pt idx="66">
                  <c:v>3.4275132490697002</c:v>
                </c:pt>
                <c:pt idx="67">
                  <c:v>3.4847410865334245</c:v>
                </c:pt>
                <c:pt idx="68">
                  <c:v>3.5830654247261307</c:v>
                </c:pt>
                <c:pt idx="69">
                  <c:v>3.6715918158078731</c:v>
                </c:pt>
                <c:pt idx="70">
                  <c:v>4.0355531830698421</c:v>
                </c:pt>
                <c:pt idx="71">
                  <c:v>4.4086869638212756</c:v>
                </c:pt>
                <c:pt idx="72">
                  <c:v>4.6082678544911513</c:v>
                </c:pt>
                <c:pt idx="73">
                  <c:v>4.8226719018817663</c:v>
                </c:pt>
                <c:pt idx="74">
                  <c:v>5.016855730168877</c:v>
                </c:pt>
                <c:pt idx="75">
                  <c:v>4.8662858928443837</c:v>
                </c:pt>
                <c:pt idx="76">
                  <c:v>4.9710573918237708</c:v>
                </c:pt>
                <c:pt idx="77">
                  <c:v>5.0916933449072914</c:v>
                </c:pt>
                <c:pt idx="78">
                  <c:v>4.9068992618676175</c:v>
                </c:pt>
                <c:pt idx="79">
                  <c:v>4.9664136497874631</c:v>
                </c:pt>
                <c:pt idx="80">
                  <c:v>5.0582177588127557</c:v>
                </c:pt>
                <c:pt idx="81">
                  <c:v>4.9725314254023081</c:v>
                </c:pt>
                <c:pt idx="82">
                  <c:v>4.9746993490517539</c:v>
                </c:pt>
                <c:pt idx="83">
                  <c:v>4.9960688821677177</c:v>
                </c:pt>
                <c:pt idx="84">
                  <c:v>5.0708962958359978</c:v>
                </c:pt>
                <c:pt idx="85">
                  <c:v>5.0752259481401776</c:v>
                </c:pt>
                <c:pt idx="86">
                  <c:v>5.0900704703259345</c:v>
                </c:pt>
                <c:pt idx="87">
                  <c:v>4.9149121713503092</c:v>
                </c:pt>
                <c:pt idx="88">
                  <c:v>4.9573086558461927</c:v>
                </c:pt>
                <c:pt idx="89">
                  <c:v>5.0309609427806485</c:v>
                </c:pt>
                <c:pt idx="90">
                  <c:v>4.8348806014653185</c:v>
                </c:pt>
                <c:pt idx="91">
                  <c:v>5.0691539616112573</c:v>
                </c:pt>
                <c:pt idx="92">
                  <c:v>5.1387224467307373</c:v>
                </c:pt>
                <c:pt idx="93">
                  <c:v>5.0912540448974895</c:v>
                </c:pt>
                <c:pt idx="94">
                  <c:v>5.1772273077820907</c:v>
                </c:pt>
                <c:pt idx="95">
                  <c:v>5.2250534937576321</c:v>
                </c:pt>
                <c:pt idx="96">
                  <c:v>5.3301670985514802</c:v>
                </c:pt>
                <c:pt idx="97">
                  <c:v>5.4714861856138404</c:v>
                </c:pt>
                <c:pt idx="98">
                  <c:v>5.5711447325595511</c:v>
                </c:pt>
                <c:pt idx="99">
                  <c:v>5.3321857526409397</c:v>
                </c:pt>
                <c:pt idx="100">
                  <c:v>5.4450316959860068</c:v>
                </c:pt>
                <c:pt idx="101">
                  <c:v>5.5111197137320769</c:v>
                </c:pt>
                <c:pt idx="102">
                  <c:v>5.3935954857287438</c:v>
                </c:pt>
                <c:pt idx="103">
                  <c:v>5.4592989694177287</c:v>
                </c:pt>
                <c:pt idx="104">
                  <c:v>5.5643743879890444</c:v>
                </c:pt>
                <c:pt idx="105">
                  <c:v>5.5535685360243088</c:v>
                </c:pt>
                <c:pt idx="106">
                  <c:v>5.6701745900754403</c:v>
                </c:pt>
                <c:pt idx="107">
                  <c:v>5.8444801201477308</c:v>
                </c:pt>
                <c:pt idx="108">
                  <c:v>5.851340026052787</c:v>
                </c:pt>
                <c:pt idx="109">
                  <c:v>6.0195558430339782</c:v>
                </c:pt>
                <c:pt idx="110">
                  <c:v>6.0816875401405746</c:v>
                </c:pt>
                <c:pt idx="111">
                  <c:v>5.7971132433232677</c:v>
                </c:pt>
                <c:pt idx="112">
                  <c:v>5.8950865945717288</c:v>
                </c:pt>
                <c:pt idx="113">
                  <c:v>5.9718469657507676</c:v>
                </c:pt>
                <c:pt idx="114">
                  <c:v>5.7395327483769929</c:v>
                </c:pt>
                <c:pt idx="115">
                  <c:v>5.7922990864685096</c:v>
                </c:pt>
                <c:pt idx="116">
                  <c:v>5.8655856671511719</c:v>
                </c:pt>
                <c:pt idx="117">
                  <c:v>5.8051737681495945</c:v>
                </c:pt>
                <c:pt idx="118">
                  <c:v>5.8545667606604841</c:v>
                </c:pt>
                <c:pt idx="119">
                  <c:v>5.9088180803035915</c:v>
                </c:pt>
                <c:pt idx="120">
                  <c:v>5.879316953546267</c:v>
                </c:pt>
                <c:pt idx="121">
                  <c:v>5.8954333802041896</c:v>
                </c:pt>
                <c:pt idx="122">
                  <c:v>5.9409971049531318</c:v>
                </c:pt>
                <c:pt idx="123">
                  <c:v>5.9042274992375114</c:v>
                </c:pt>
                <c:pt idx="124">
                  <c:v>5.9411439278361771</c:v>
                </c:pt>
                <c:pt idx="125">
                  <c:v>5.9769903150261863</c:v>
                </c:pt>
                <c:pt idx="126">
                  <c:v>5.8507417184447963</c:v>
                </c:pt>
                <c:pt idx="127">
                  <c:v>5.9106740100680639</c:v>
                </c:pt>
                <c:pt idx="128">
                  <c:v>5.9500941784981425</c:v>
                </c:pt>
                <c:pt idx="129">
                  <c:v>5.8542237424803876</c:v>
                </c:pt>
                <c:pt idx="130">
                  <c:v>5.8705888991588937</c:v>
                </c:pt>
                <c:pt idx="131">
                  <c:v>5.8904888554194628</c:v>
                </c:pt>
                <c:pt idx="132">
                  <c:v>5.7618653378225559</c:v>
                </c:pt>
                <c:pt idx="133">
                  <c:v>5.8061703157281253</c:v>
                </c:pt>
                <c:pt idx="134">
                  <c:v>5.836102483028947</c:v>
                </c:pt>
                <c:pt idx="135">
                  <c:v>5.5729611601378011</c:v>
                </c:pt>
                <c:pt idx="136">
                  <c:v>5.6212090723235377</c:v>
                </c:pt>
                <c:pt idx="137">
                  <c:v>5.6618068302032842</c:v>
                </c:pt>
                <c:pt idx="138">
                  <c:v>5.5895865791130133</c:v>
                </c:pt>
                <c:pt idx="139">
                  <c:v>5.6116514469899812</c:v>
                </c:pt>
                <c:pt idx="140">
                  <c:v>5.635183734013709</c:v>
                </c:pt>
                <c:pt idx="141">
                  <c:v>5.5427227220271647</c:v>
                </c:pt>
                <c:pt idx="142">
                  <c:v>5.5558750434456199</c:v>
                </c:pt>
                <c:pt idx="143">
                  <c:v>5.5806621107342451</c:v>
                </c:pt>
                <c:pt idx="144">
                  <c:v>5.5530517085524931</c:v>
                </c:pt>
                <c:pt idx="145">
                  <c:v>5.6278839527161972</c:v>
                </c:pt>
                <c:pt idx="146">
                  <c:v>5.655707675206183</c:v>
                </c:pt>
                <c:pt idx="147">
                  <c:v>5.5328802333285756</c:v>
                </c:pt>
                <c:pt idx="148">
                  <c:v>5.6271551644476965</c:v>
                </c:pt>
                <c:pt idx="149">
                  <c:v>5.6534809147810012</c:v>
                </c:pt>
                <c:pt idx="150">
                  <c:v>5.5343590199793713</c:v>
                </c:pt>
                <c:pt idx="151">
                  <c:v>5.5871391848477634</c:v>
                </c:pt>
                <c:pt idx="152">
                  <c:v>5.6216501495506508</c:v>
                </c:pt>
                <c:pt idx="153">
                  <c:v>5.6851267292154821</c:v>
                </c:pt>
                <c:pt idx="154">
                  <c:v>5.7286001664778592</c:v>
                </c:pt>
                <c:pt idx="155">
                  <c:v>5.7876554808952099</c:v>
                </c:pt>
                <c:pt idx="156">
                  <c:v>5.8205618105674501</c:v>
                </c:pt>
                <c:pt idx="157">
                  <c:v>5.9012755702335848</c:v>
                </c:pt>
                <c:pt idx="158">
                  <c:v>5.9845040592479464</c:v>
                </c:pt>
                <c:pt idx="159">
                  <c:v>6.0225162830873407</c:v>
                </c:pt>
                <c:pt idx="160">
                  <c:v>6.1130876423400853</c:v>
                </c:pt>
                <c:pt idx="161">
                  <c:v>6.2016832024783763</c:v>
                </c:pt>
                <c:pt idx="162">
                  <c:v>6.2418717357168179</c:v>
                </c:pt>
                <c:pt idx="163">
                  <c:v>6.3333620499779366</c:v>
                </c:pt>
                <c:pt idx="164">
                  <c:v>6.4046432299127574</c:v>
                </c:pt>
                <c:pt idx="165">
                  <c:v>6.3635426895744844</c:v>
                </c:pt>
                <c:pt idx="166">
                  <c:v>6.3813082105427341</c:v>
                </c:pt>
                <c:pt idx="167">
                  <c:v>6.4647509447119198</c:v>
                </c:pt>
                <c:pt idx="168">
                  <c:v>6.6081467136671135</c:v>
                </c:pt>
                <c:pt idx="169">
                  <c:v>6.7610844142381774</c:v>
                </c:pt>
                <c:pt idx="170">
                  <c:v>6.8769059887861559</c:v>
                </c:pt>
                <c:pt idx="171">
                  <c:v>6.7924843772859331</c:v>
                </c:pt>
                <c:pt idx="172">
                  <c:v>6.9195786795636316</c:v>
                </c:pt>
                <c:pt idx="173">
                  <c:v>7.074916160125265</c:v>
                </c:pt>
              </c:numCache>
            </c:numRef>
          </c:val>
        </c:ser>
        <c:ser>
          <c:idx val="11"/>
          <c:order val="11"/>
          <c:tx>
            <c:strRef>
              <c:f>total_credit_gdp_data!$O$1</c:f>
              <c:strCache>
                <c:ptCount val="1"/>
                <c:pt idx="0">
                  <c:v>TSF Statistical Discrepency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total_credit_gdp_data!$A$2:$A$175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total_credit_gdp_data!$O$2:$O$175</c:f>
              <c:numCache>
                <c:formatCode>0.0</c:formatCode>
                <c:ptCount val="174"/>
                <c:pt idx="1">
                  <c:v>0.33798291072959663</c:v>
                </c:pt>
                <c:pt idx="2">
                  <c:v>0.34062686523947161</c:v>
                </c:pt>
                <c:pt idx="3">
                  <c:v>0.4481171580515842</c:v>
                </c:pt>
                <c:pt idx="4">
                  <c:v>0.52904559664929629</c:v>
                </c:pt>
                <c:pt idx="5">
                  <c:v>0.70898223140375283</c:v>
                </c:pt>
                <c:pt idx="6">
                  <c:v>0.8411276446845124</c:v>
                </c:pt>
                <c:pt idx="7">
                  <c:v>0.96542845263977339</c:v>
                </c:pt>
                <c:pt idx="8">
                  <c:v>1.0603337992542499</c:v>
                </c:pt>
                <c:pt idx="9">
                  <c:v>1.0398508697860922</c:v>
                </c:pt>
                <c:pt idx="10">
                  <c:v>1.1264032437707379</c:v>
                </c:pt>
                <c:pt idx="11">
                  <c:v>1.1427338803716138</c:v>
                </c:pt>
                <c:pt idx="12">
                  <c:v>1.1636660851000162</c:v>
                </c:pt>
                <c:pt idx="13">
                  <c:v>1.3058966416267273</c:v>
                </c:pt>
                <c:pt idx="14">
                  <c:v>1.3917117260115546</c:v>
                </c:pt>
                <c:pt idx="15">
                  <c:v>1.1068966369379165</c:v>
                </c:pt>
                <c:pt idx="16">
                  <c:v>1.3650948109115488</c:v>
                </c:pt>
                <c:pt idx="17">
                  <c:v>1.5965564875802065</c:v>
                </c:pt>
                <c:pt idx="18">
                  <c:v>1.0638476510677466</c:v>
                </c:pt>
                <c:pt idx="19">
                  <c:v>1.1891703948808827</c:v>
                </c:pt>
                <c:pt idx="20">
                  <c:v>1.4836033472129426</c:v>
                </c:pt>
                <c:pt idx="21">
                  <c:v>1.0133808464058196</c:v>
                </c:pt>
                <c:pt idx="22">
                  <c:v>1.1384936649010786</c:v>
                </c:pt>
                <c:pt idx="23">
                  <c:v>1.3612378735516748</c:v>
                </c:pt>
                <c:pt idx="24">
                  <c:v>0.98613198923677825</c:v>
                </c:pt>
                <c:pt idx="25">
                  <c:v>1.23018298546545</c:v>
                </c:pt>
                <c:pt idx="26">
                  <c:v>1.5514125018689942</c:v>
                </c:pt>
                <c:pt idx="27">
                  <c:v>0.91984439131202711</c:v>
                </c:pt>
                <c:pt idx="28">
                  <c:v>1.1294068037733123</c:v>
                </c:pt>
                <c:pt idx="29">
                  <c:v>2.1301336404949986</c:v>
                </c:pt>
                <c:pt idx="30">
                  <c:v>0.87327330351982657</c:v>
                </c:pt>
                <c:pt idx="31">
                  <c:v>0.92542779274931619</c:v>
                </c:pt>
                <c:pt idx="32">
                  <c:v>1.0914317157845224</c:v>
                </c:pt>
                <c:pt idx="33">
                  <c:v>0.83859174429990069</c:v>
                </c:pt>
                <c:pt idx="34">
                  <c:v>0.86054740849532652</c:v>
                </c:pt>
                <c:pt idx="35">
                  <c:v>1.2209862290370814</c:v>
                </c:pt>
                <c:pt idx="36">
                  <c:v>0.80967825390768544</c:v>
                </c:pt>
                <c:pt idx="37">
                  <c:v>1.3781616298969377</c:v>
                </c:pt>
                <c:pt idx="38">
                  <c:v>1.4294666648669041</c:v>
                </c:pt>
                <c:pt idx="39">
                  <c:v>0.7676083302500184</c:v>
                </c:pt>
                <c:pt idx="40">
                  <c:v>0.96370147278758667</c:v>
                </c:pt>
                <c:pt idx="41">
                  <c:v>1.1694571759719159</c:v>
                </c:pt>
                <c:pt idx="42">
                  <c:v>0.73094186084059232</c:v>
                </c:pt>
                <c:pt idx="43">
                  <c:v>0.97423126600074705</c:v>
                </c:pt>
                <c:pt idx="44">
                  <c:v>1.0073318653422858</c:v>
                </c:pt>
                <c:pt idx="45">
                  <c:v>0.69060843664872884</c:v>
                </c:pt>
                <c:pt idx="46">
                  <c:v>0.9856957633910437</c:v>
                </c:pt>
                <c:pt idx="47">
                  <c:v>1.0175397195143181</c:v>
                </c:pt>
                <c:pt idx="48">
                  <c:v>0</c:v>
                </c:pt>
                <c:pt idx="49">
                  <c:v>0.26625477782234785</c:v>
                </c:pt>
                <c:pt idx="50">
                  <c:v>0.38690942857548277</c:v>
                </c:pt>
                <c:pt idx="51">
                  <c:v>0</c:v>
                </c:pt>
                <c:pt idx="52">
                  <c:v>0.30120010639798811</c:v>
                </c:pt>
                <c:pt idx="53">
                  <c:v>0.5080306989407215</c:v>
                </c:pt>
                <c:pt idx="54">
                  <c:v>0</c:v>
                </c:pt>
                <c:pt idx="55">
                  <c:v>9.0469593734984075E-2</c:v>
                </c:pt>
                <c:pt idx="56">
                  <c:v>0.38779414397860257</c:v>
                </c:pt>
                <c:pt idx="57">
                  <c:v>0</c:v>
                </c:pt>
                <c:pt idx="58">
                  <c:v>9.5035076582818095E-2</c:v>
                </c:pt>
                <c:pt idx="59">
                  <c:v>0.35376693579631624</c:v>
                </c:pt>
                <c:pt idx="60">
                  <c:v>0</c:v>
                </c:pt>
                <c:pt idx="61">
                  <c:v>3.8418637096712629E-2</c:v>
                </c:pt>
                <c:pt idx="62">
                  <c:v>0.22187842098540392</c:v>
                </c:pt>
                <c:pt idx="63">
                  <c:v>0</c:v>
                </c:pt>
                <c:pt idx="64">
                  <c:v>0.26615504858330657</c:v>
                </c:pt>
                <c:pt idx="65">
                  <c:v>0.49572382915898217</c:v>
                </c:pt>
                <c:pt idx="66">
                  <c:v>0</c:v>
                </c:pt>
                <c:pt idx="67">
                  <c:v>0.27999391618157993</c:v>
                </c:pt>
                <c:pt idx="68">
                  <c:v>0.70132906851515864</c:v>
                </c:pt>
                <c:pt idx="69">
                  <c:v>0</c:v>
                </c:pt>
                <c:pt idx="70">
                  <c:v>0.10639999647779322</c:v>
                </c:pt>
                <c:pt idx="71">
                  <c:v>0.39001102157204626</c:v>
                </c:pt>
                <c:pt idx="72">
                  <c:v>0</c:v>
                </c:pt>
                <c:pt idx="73">
                  <c:v>0.66622135701376139</c:v>
                </c:pt>
                <c:pt idx="74">
                  <c:v>1.2585343269595484</c:v>
                </c:pt>
                <c:pt idx="75">
                  <c:v>0</c:v>
                </c:pt>
                <c:pt idx="76">
                  <c:v>0.26341604002071994</c:v>
                </c:pt>
                <c:pt idx="77">
                  <c:v>0.51295068270033195</c:v>
                </c:pt>
                <c:pt idx="78">
                  <c:v>0</c:v>
                </c:pt>
                <c:pt idx="79">
                  <c:v>2.1526480736997648E-2</c:v>
                </c:pt>
                <c:pt idx="80">
                  <c:v>-3.4822248250927375E-3</c:v>
                </c:pt>
                <c:pt idx="81">
                  <c:v>0</c:v>
                </c:pt>
                <c:pt idx="82">
                  <c:v>-0.19387431493612228</c:v>
                </c:pt>
                <c:pt idx="83">
                  <c:v>-0.31620714944056982</c:v>
                </c:pt>
                <c:pt idx="84">
                  <c:v>0</c:v>
                </c:pt>
                <c:pt idx="85">
                  <c:v>-0.1212302645170059</c:v>
                </c:pt>
                <c:pt idx="86">
                  <c:v>-0.17040274425730775</c:v>
                </c:pt>
                <c:pt idx="87">
                  <c:v>0</c:v>
                </c:pt>
                <c:pt idx="88">
                  <c:v>0.20826886179363632</c:v>
                </c:pt>
                <c:pt idx="89">
                  <c:v>0.58890883208515088</c:v>
                </c:pt>
                <c:pt idx="90">
                  <c:v>-5.1889501404623943E-2</c:v>
                </c:pt>
                <c:pt idx="91">
                  <c:v>5.9757544910317734E-2</c:v>
                </c:pt>
                <c:pt idx="92">
                  <c:v>0.12159619834986365</c:v>
                </c:pt>
                <c:pt idx="93">
                  <c:v>0</c:v>
                </c:pt>
                <c:pt idx="94">
                  <c:v>4.981894372452117E-2</c:v>
                </c:pt>
                <c:pt idx="95">
                  <c:v>0.10760891844495331</c:v>
                </c:pt>
                <c:pt idx="96">
                  <c:v>0</c:v>
                </c:pt>
                <c:pt idx="97">
                  <c:v>6.0176335724045335E-2</c:v>
                </c:pt>
                <c:pt idx="98">
                  <c:v>9.9386255833837062E-2</c:v>
                </c:pt>
                <c:pt idx="99">
                  <c:v>0</c:v>
                </c:pt>
                <c:pt idx="100">
                  <c:v>5.8251493902669614E-2</c:v>
                </c:pt>
                <c:pt idx="101">
                  <c:v>0.11493568303664253</c:v>
                </c:pt>
                <c:pt idx="102">
                  <c:v>0</c:v>
                </c:pt>
                <c:pt idx="103">
                  <c:v>5.592319413221656E-2</c:v>
                </c:pt>
                <c:pt idx="104">
                  <c:v>0.12262978444238531</c:v>
                </c:pt>
                <c:pt idx="105">
                  <c:v>0</c:v>
                </c:pt>
                <c:pt idx="106">
                  <c:v>5.7216635217646208E-2</c:v>
                </c:pt>
                <c:pt idx="107">
                  <c:v>0.13084985775510982</c:v>
                </c:pt>
                <c:pt idx="108">
                  <c:v>0</c:v>
                </c:pt>
                <c:pt idx="109">
                  <c:v>8.3072380205532509E-2</c:v>
                </c:pt>
                <c:pt idx="110">
                  <c:v>0.13208738570074263</c:v>
                </c:pt>
                <c:pt idx="111">
                  <c:v>0</c:v>
                </c:pt>
                <c:pt idx="112">
                  <c:v>6.6044535886264397E-2</c:v>
                </c:pt>
                <c:pt idx="113">
                  <c:v>0.13886847777404546</c:v>
                </c:pt>
                <c:pt idx="114">
                  <c:v>0</c:v>
                </c:pt>
                <c:pt idx="115">
                  <c:v>6.616731284499118E-2</c:v>
                </c:pt>
                <c:pt idx="116">
                  <c:v>0.14908584413167283</c:v>
                </c:pt>
                <c:pt idx="117">
                  <c:v>0</c:v>
                </c:pt>
                <c:pt idx="118">
                  <c:v>6.4777695096188595E-2</c:v>
                </c:pt>
                <c:pt idx="119">
                  <c:v>0.15708591060835309</c:v>
                </c:pt>
                <c:pt idx="120">
                  <c:v>0</c:v>
                </c:pt>
                <c:pt idx="121">
                  <c:v>6.3470865480013419E-2</c:v>
                </c:pt>
                <c:pt idx="122">
                  <c:v>0.14166538000549589</c:v>
                </c:pt>
                <c:pt idx="123">
                  <c:v>0</c:v>
                </c:pt>
                <c:pt idx="124">
                  <c:v>6.1406758147978149E-2</c:v>
                </c:pt>
                <c:pt idx="125">
                  <c:v>0.14327659908922361</c:v>
                </c:pt>
                <c:pt idx="126">
                  <c:v>0</c:v>
                </c:pt>
                <c:pt idx="127">
                  <c:v>6.9598423723536501E-2</c:v>
                </c:pt>
                <c:pt idx="128">
                  <c:v>0.1581901152436172</c:v>
                </c:pt>
                <c:pt idx="129">
                  <c:v>0</c:v>
                </c:pt>
                <c:pt idx="130">
                  <c:v>6.8380920696525987E-2</c:v>
                </c:pt>
                <c:pt idx="131">
                  <c:v>0.16170222878028689</c:v>
                </c:pt>
                <c:pt idx="132">
                  <c:v>0</c:v>
                </c:pt>
                <c:pt idx="133">
                  <c:v>8.5079346187704033E-2</c:v>
                </c:pt>
                <c:pt idx="134">
                  <c:v>0.14130602801696618</c:v>
                </c:pt>
                <c:pt idx="135">
                  <c:v>0</c:v>
                </c:pt>
                <c:pt idx="136">
                  <c:v>8.1176148280179855E-2</c:v>
                </c:pt>
                <c:pt idx="137">
                  <c:v>0.18011403571784898</c:v>
                </c:pt>
                <c:pt idx="138">
                  <c:v>0</c:v>
                </c:pt>
                <c:pt idx="139">
                  <c:v>7.7159629622677972E-2</c:v>
                </c:pt>
                <c:pt idx="140">
                  <c:v>0.16386526153932718</c:v>
                </c:pt>
                <c:pt idx="141">
                  <c:v>0</c:v>
                </c:pt>
                <c:pt idx="142">
                  <c:v>7.6890494446382324E-2</c:v>
                </c:pt>
                <c:pt idx="143">
                  <c:v>0.17823081717061132</c:v>
                </c:pt>
                <c:pt idx="144">
                  <c:v>0</c:v>
                </c:pt>
                <c:pt idx="145">
                  <c:v>7.6465833931170346E-2</c:v>
                </c:pt>
                <c:pt idx="146">
                  <c:v>0.12544388520346642</c:v>
                </c:pt>
                <c:pt idx="147">
                  <c:v>0</c:v>
                </c:pt>
                <c:pt idx="148">
                  <c:v>6.3370084925604114E-2</c:v>
                </c:pt>
                <c:pt idx="149">
                  <c:v>0.14254015701798523</c:v>
                </c:pt>
                <c:pt idx="150">
                  <c:v>0</c:v>
                </c:pt>
                <c:pt idx="151">
                  <c:v>6.1050638148886907E-2</c:v>
                </c:pt>
                <c:pt idx="152">
                  <c:v>0.13774626818165145</c:v>
                </c:pt>
                <c:pt idx="153">
                  <c:v>0</c:v>
                </c:pt>
                <c:pt idx="154">
                  <c:v>6.5443884050911838E-2</c:v>
                </c:pt>
                <c:pt idx="155">
                  <c:v>0.1408601694810204</c:v>
                </c:pt>
                <c:pt idx="156">
                  <c:v>0</c:v>
                </c:pt>
                <c:pt idx="157">
                  <c:v>5.7202037559781004E-2</c:v>
                </c:pt>
                <c:pt idx="158">
                  <c:v>0.10571375966608118</c:v>
                </c:pt>
                <c:pt idx="159">
                  <c:v>0</c:v>
                </c:pt>
                <c:pt idx="160">
                  <c:v>5.5275368472186753E-2</c:v>
                </c:pt>
                <c:pt idx="161">
                  <c:v>0.11923030266275514</c:v>
                </c:pt>
                <c:pt idx="162">
                  <c:v>0</c:v>
                </c:pt>
                <c:pt idx="163">
                  <c:v>5.7725074805669338E-2</c:v>
                </c:pt>
                <c:pt idx="164">
                  <c:v>0.12072643339288266</c:v>
                </c:pt>
                <c:pt idx="165">
                  <c:v>0</c:v>
                </c:pt>
                <c:pt idx="166">
                  <c:v>5.7772452135304887E-2</c:v>
                </c:pt>
                <c:pt idx="167">
                  <c:v>0.13307987582642289</c:v>
                </c:pt>
                <c:pt idx="168">
                  <c:v>0</c:v>
                </c:pt>
                <c:pt idx="169">
                  <c:v>1.5056804691237058</c:v>
                </c:pt>
                <c:pt idx="170">
                  <c:v>1.5201581659422028</c:v>
                </c:pt>
                <c:pt idx="171">
                  <c:v>1.4827668599064925</c:v>
                </c:pt>
                <c:pt idx="172">
                  <c:v>1.4827668599064925</c:v>
                </c:pt>
                <c:pt idx="173">
                  <c:v>1.4968884490484591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05257272"/>
        <c:axId val="1105349784"/>
      </c:barChart>
      <c:lineChart>
        <c:grouping val="standard"/>
        <c:varyColors val="0"/>
        <c:ser>
          <c:idx val="0"/>
          <c:order val="0"/>
          <c:tx>
            <c:strRef>
              <c:f>total_credit_gdp_data!$B$1</c:f>
              <c:strCache>
                <c:ptCount val="1"/>
                <c:pt idx="0">
                  <c:v>Total Credit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total_credit_gdp_data!$A$2:$A$175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total_credit_gdp_data!$B$2:$B$175</c:f>
              <c:numCache>
                <c:formatCode>0.0</c:formatCode>
                <c:ptCount val="174"/>
                <c:pt idx="1">
                  <c:v>127.13283403721279</c:v>
                </c:pt>
                <c:pt idx="2">
                  <c:v>126.71685186099144</c:v>
                </c:pt>
                <c:pt idx="3">
                  <c:v>124.20797747778771</c:v>
                </c:pt>
                <c:pt idx="4">
                  <c:v>127.39042805978373</c:v>
                </c:pt>
                <c:pt idx="5">
                  <c:v>128.65687202975411</c:v>
                </c:pt>
                <c:pt idx="6">
                  <c:v>127.60278333025381</c:v>
                </c:pt>
                <c:pt idx="7">
                  <c:v>130.00422454772985</c:v>
                </c:pt>
                <c:pt idx="8">
                  <c:v>130.85501318596408</c:v>
                </c:pt>
                <c:pt idx="9">
                  <c:v>129.02822097310997</c:v>
                </c:pt>
                <c:pt idx="10">
                  <c:v>132.07470123100339</c:v>
                </c:pt>
                <c:pt idx="11">
                  <c:v>132.72384403588822</c:v>
                </c:pt>
                <c:pt idx="12">
                  <c:v>130.96886024854589</c:v>
                </c:pt>
                <c:pt idx="13">
                  <c:v>133.65932206083338</c:v>
                </c:pt>
                <c:pt idx="14">
                  <c:v>134.73042144741441</c:v>
                </c:pt>
                <c:pt idx="15">
                  <c:v>132.49609647139349</c:v>
                </c:pt>
                <c:pt idx="16">
                  <c:v>135.0948840094357</c:v>
                </c:pt>
                <c:pt idx="17">
                  <c:v>137.63179565371502</c:v>
                </c:pt>
                <c:pt idx="18">
                  <c:v>138.23017862265775</c:v>
                </c:pt>
                <c:pt idx="19">
                  <c:v>139.24106509233116</c:v>
                </c:pt>
                <c:pt idx="20">
                  <c:v>141.9445635597699</c:v>
                </c:pt>
                <c:pt idx="21">
                  <c:v>138.76366116266692</c:v>
                </c:pt>
                <c:pt idx="22">
                  <c:v>139.80361626669136</c:v>
                </c:pt>
                <c:pt idx="23">
                  <c:v>141.35291794913331</c:v>
                </c:pt>
                <c:pt idx="24">
                  <c:v>140.96176951573608</c:v>
                </c:pt>
                <c:pt idx="25">
                  <c:v>142.43163790897663</c:v>
                </c:pt>
                <c:pt idx="26">
                  <c:v>142.7361801777748</c:v>
                </c:pt>
                <c:pt idx="27">
                  <c:v>138.31530389202493</c:v>
                </c:pt>
                <c:pt idx="28">
                  <c:v>140.37325983616992</c:v>
                </c:pt>
                <c:pt idx="29">
                  <c:v>142.06468051016509</c:v>
                </c:pt>
                <c:pt idx="30">
                  <c:v>136.83251794241636</c:v>
                </c:pt>
                <c:pt idx="31">
                  <c:v>137.5938462790952</c:v>
                </c:pt>
                <c:pt idx="32">
                  <c:v>138.99343743878205</c:v>
                </c:pt>
                <c:pt idx="33">
                  <c:v>135.6448866477848</c:v>
                </c:pt>
                <c:pt idx="34">
                  <c:v>136.05295706203938</c:v>
                </c:pt>
                <c:pt idx="35">
                  <c:v>137.37041888967767</c:v>
                </c:pt>
                <c:pt idx="36">
                  <c:v>134.61777159234313</c:v>
                </c:pt>
                <c:pt idx="37">
                  <c:v>136.74998525717385</c:v>
                </c:pt>
                <c:pt idx="38">
                  <c:v>137.08544352318162</c:v>
                </c:pt>
                <c:pt idx="39">
                  <c:v>132.5503362571105</c:v>
                </c:pt>
                <c:pt idx="40">
                  <c:v>133.68366936308945</c:v>
                </c:pt>
                <c:pt idx="41">
                  <c:v>134.94286016342232</c:v>
                </c:pt>
                <c:pt idx="42">
                  <c:v>131.60643277047603</c:v>
                </c:pt>
                <c:pt idx="43">
                  <c:v>132.14614355950604</c:v>
                </c:pt>
                <c:pt idx="44">
                  <c:v>133.48142725370946</c:v>
                </c:pt>
                <c:pt idx="45">
                  <c:v>130.01298171944623</c:v>
                </c:pt>
                <c:pt idx="46">
                  <c:v>129.61820158073397</c:v>
                </c:pt>
                <c:pt idx="47">
                  <c:v>130.94032548769016</c:v>
                </c:pt>
                <c:pt idx="48">
                  <c:v>127.97257932152377</c:v>
                </c:pt>
                <c:pt idx="49">
                  <c:v>131.19118213048623</c:v>
                </c:pt>
                <c:pt idx="50">
                  <c:v>131.98364391299833</c:v>
                </c:pt>
                <c:pt idx="51">
                  <c:v>127.65411079469887</c:v>
                </c:pt>
                <c:pt idx="52">
                  <c:v>129.597364890238</c:v>
                </c:pt>
                <c:pt idx="53">
                  <c:v>131.59852666207698</c:v>
                </c:pt>
                <c:pt idx="54">
                  <c:v>127.48214167915337</c:v>
                </c:pt>
                <c:pt idx="55">
                  <c:v>128.95919915561714</c:v>
                </c:pt>
                <c:pt idx="56">
                  <c:v>130.67520944653344</c:v>
                </c:pt>
                <c:pt idx="57">
                  <c:v>128.30295545446774</c:v>
                </c:pt>
                <c:pt idx="58">
                  <c:v>129.10079538447826</c:v>
                </c:pt>
                <c:pt idx="59">
                  <c:v>130.5325965765546</c:v>
                </c:pt>
                <c:pt idx="60">
                  <c:v>126.7159619508725</c:v>
                </c:pt>
                <c:pt idx="61">
                  <c:v>129.56703491002267</c:v>
                </c:pt>
                <c:pt idx="62">
                  <c:v>130.93985799781055</c:v>
                </c:pt>
                <c:pt idx="63">
                  <c:v>123.69829676850783</c:v>
                </c:pt>
                <c:pt idx="64">
                  <c:v>126.14246049487147</c:v>
                </c:pt>
                <c:pt idx="65">
                  <c:v>127.79462801012514</c:v>
                </c:pt>
                <c:pt idx="66">
                  <c:v>123.78843290977053</c:v>
                </c:pt>
                <c:pt idx="67">
                  <c:v>125.23079333914062</c:v>
                </c:pt>
                <c:pt idx="68">
                  <c:v>130.3256071911963</c:v>
                </c:pt>
                <c:pt idx="69">
                  <c:v>126.43302083532069</c:v>
                </c:pt>
                <c:pt idx="70">
                  <c:v>128.04554947159562</c:v>
                </c:pt>
                <c:pt idx="71">
                  <c:v>129.37557144136039</c:v>
                </c:pt>
                <c:pt idx="72">
                  <c:v>128.22498898346686</c:v>
                </c:pt>
                <c:pt idx="73">
                  <c:v>131.90960097837973</c:v>
                </c:pt>
                <c:pt idx="74">
                  <c:v>133.65880332559851</c:v>
                </c:pt>
                <c:pt idx="75">
                  <c:v>126.32585853137459</c:v>
                </c:pt>
                <c:pt idx="76">
                  <c:v>128.70085985341245</c:v>
                </c:pt>
                <c:pt idx="77">
                  <c:v>130.92834158284947</c:v>
                </c:pt>
                <c:pt idx="78">
                  <c:v>125.75906169869258</c:v>
                </c:pt>
                <c:pt idx="79">
                  <c:v>127.38791034853905</c:v>
                </c:pt>
                <c:pt idx="80">
                  <c:v>128.86788755579474</c:v>
                </c:pt>
                <c:pt idx="81">
                  <c:v>127.91014637820481</c:v>
                </c:pt>
                <c:pt idx="82">
                  <c:v>128.45558667730396</c:v>
                </c:pt>
                <c:pt idx="83">
                  <c:v>129.99753166407342</c:v>
                </c:pt>
                <c:pt idx="84">
                  <c:v>132.53478875626411</c:v>
                </c:pt>
                <c:pt idx="85">
                  <c:v>136.78072104792429</c:v>
                </c:pt>
                <c:pt idx="86">
                  <c:v>140.30009438642023</c:v>
                </c:pt>
                <c:pt idx="87">
                  <c:v>142.84556229498048</c:v>
                </c:pt>
                <c:pt idx="88">
                  <c:v>144.88935136473356</c:v>
                </c:pt>
                <c:pt idx="89">
                  <c:v>149.99705390852262</c:v>
                </c:pt>
                <c:pt idx="90">
                  <c:v>148.15702082773416</c:v>
                </c:pt>
                <c:pt idx="91">
                  <c:v>150.82629522248837</c:v>
                </c:pt>
                <c:pt idx="92">
                  <c:v>153.24966583343047</c:v>
                </c:pt>
                <c:pt idx="93">
                  <c:v>152.4234524812681</c:v>
                </c:pt>
                <c:pt idx="94">
                  <c:v>154.05332335056596</c:v>
                </c:pt>
                <c:pt idx="95">
                  <c:v>157.09055091211371</c:v>
                </c:pt>
                <c:pt idx="96">
                  <c:v>154.99119682835314</c:v>
                </c:pt>
                <c:pt idx="97">
                  <c:v>160.44031378827731</c:v>
                </c:pt>
                <c:pt idx="98">
                  <c:v>163.2707962336693</c:v>
                </c:pt>
                <c:pt idx="99">
                  <c:v>157.58479118798567</c:v>
                </c:pt>
                <c:pt idx="100">
                  <c:v>161.61675584630802</c:v>
                </c:pt>
                <c:pt idx="101">
                  <c:v>164.66588980593633</c:v>
                </c:pt>
                <c:pt idx="102">
                  <c:v>160.64636930573985</c:v>
                </c:pt>
                <c:pt idx="103">
                  <c:v>162.55640468531038</c:v>
                </c:pt>
                <c:pt idx="104">
                  <c:v>165.79287553553354</c:v>
                </c:pt>
                <c:pt idx="105">
                  <c:v>164.02192145532081</c:v>
                </c:pt>
                <c:pt idx="106">
                  <c:v>166.21042878194717</c:v>
                </c:pt>
                <c:pt idx="107">
                  <c:v>168.99957799713775</c:v>
                </c:pt>
                <c:pt idx="108">
                  <c:v>164.88562475032262</c:v>
                </c:pt>
                <c:pt idx="109">
                  <c:v>168.87568551972473</c:v>
                </c:pt>
                <c:pt idx="110">
                  <c:v>170.32025668214897</c:v>
                </c:pt>
                <c:pt idx="111">
                  <c:v>163.07982291316762</c:v>
                </c:pt>
                <c:pt idx="112">
                  <c:v>166.21835329540363</c:v>
                </c:pt>
                <c:pt idx="113">
                  <c:v>168.79840495885119</c:v>
                </c:pt>
                <c:pt idx="114">
                  <c:v>162.75473996664832</c:v>
                </c:pt>
                <c:pt idx="115">
                  <c:v>164.10753905337191</c:v>
                </c:pt>
                <c:pt idx="116">
                  <c:v>166.62735783869081</c:v>
                </c:pt>
                <c:pt idx="117">
                  <c:v>164.14748707077692</c:v>
                </c:pt>
                <c:pt idx="118">
                  <c:v>165.84349465948392</c:v>
                </c:pt>
                <c:pt idx="119">
                  <c:v>167.78485788988277</c:v>
                </c:pt>
                <c:pt idx="120">
                  <c:v>167.39974587777621</c:v>
                </c:pt>
                <c:pt idx="121">
                  <c:v>169.19766856986411</c:v>
                </c:pt>
                <c:pt idx="122">
                  <c:v>171.43990920681716</c:v>
                </c:pt>
                <c:pt idx="123">
                  <c:v>170.81046492715549</c:v>
                </c:pt>
                <c:pt idx="124">
                  <c:v>172.69281173419083</c:v>
                </c:pt>
                <c:pt idx="125">
                  <c:v>174.8642856753751</c:v>
                </c:pt>
                <c:pt idx="126">
                  <c:v>173.29621733040523</c:v>
                </c:pt>
                <c:pt idx="127">
                  <c:v>175.53477724337972</c:v>
                </c:pt>
                <c:pt idx="128">
                  <c:v>178.23898564700588</c:v>
                </c:pt>
                <c:pt idx="129">
                  <c:v>177.6294527521311</c:v>
                </c:pt>
                <c:pt idx="130">
                  <c:v>180.14633401925281</c:v>
                </c:pt>
                <c:pt idx="131">
                  <c:v>182.29888030025003</c:v>
                </c:pt>
                <c:pt idx="132">
                  <c:v>180.51029646235094</c:v>
                </c:pt>
                <c:pt idx="133">
                  <c:v>185.11930049660765</c:v>
                </c:pt>
                <c:pt idx="134">
                  <c:v>187.0203033639126</c:v>
                </c:pt>
                <c:pt idx="135">
                  <c:v>182.09683246637454</c:v>
                </c:pt>
                <c:pt idx="136">
                  <c:v>185.4624038492689</c:v>
                </c:pt>
                <c:pt idx="137">
                  <c:v>187.85072216048104</c:v>
                </c:pt>
                <c:pt idx="138">
                  <c:v>186.29686494282078</c:v>
                </c:pt>
                <c:pt idx="139">
                  <c:v>188.02456864099358</c:v>
                </c:pt>
                <c:pt idx="140">
                  <c:v>191.10204042126165</c:v>
                </c:pt>
                <c:pt idx="141">
                  <c:v>189.49822207593542</c:v>
                </c:pt>
                <c:pt idx="142">
                  <c:v>191.22809969864323</c:v>
                </c:pt>
                <c:pt idx="143">
                  <c:v>193.39194491133313</c:v>
                </c:pt>
                <c:pt idx="144">
                  <c:v>192.0753522921965</c:v>
                </c:pt>
                <c:pt idx="145">
                  <c:v>196.31883720026426</c:v>
                </c:pt>
                <c:pt idx="146">
                  <c:v>197.85605505197515</c:v>
                </c:pt>
                <c:pt idx="147">
                  <c:v>194.95547129039764</c:v>
                </c:pt>
                <c:pt idx="148">
                  <c:v>197.55406930281728</c:v>
                </c:pt>
                <c:pt idx="149">
                  <c:v>199.98569559155894</c:v>
                </c:pt>
                <c:pt idx="150">
                  <c:v>198.13190744453993</c:v>
                </c:pt>
                <c:pt idx="151">
                  <c:v>198.9820077023457</c:v>
                </c:pt>
                <c:pt idx="152">
                  <c:v>200.74224195550462</c:v>
                </c:pt>
                <c:pt idx="153">
                  <c:v>201.16225221698949</c:v>
                </c:pt>
                <c:pt idx="154">
                  <c:v>202.39455276272915</c:v>
                </c:pt>
                <c:pt idx="155">
                  <c:v>204.32460197652992</c:v>
                </c:pt>
                <c:pt idx="156">
                  <c:v>204.31991684055481</c:v>
                </c:pt>
                <c:pt idx="157">
                  <c:v>207.41249999999999</c:v>
                </c:pt>
                <c:pt idx="158">
                  <c:v>209.44777372038789</c:v>
                </c:pt>
                <c:pt idx="159">
                  <c:v>209.16918481227634</c:v>
                </c:pt>
                <c:pt idx="160">
                  <c:v>210.92464062594769</c:v>
                </c:pt>
                <c:pt idx="161">
                  <c:v>212.98671832352761</c:v>
                </c:pt>
                <c:pt idx="162">
                  <c:v>212.81328325651342</c:v>
                </c:pt>
                <c:pt idx="163">
                  <c:v>214.97984147037008</c:v>
                </c:pt>
                <c:pt idx="164">
                  <c:v>217.35585549918261</c:v>
                </c:pt>
                <c:pt idx="165">
                  <c:v>217.27935246452921</c:v>
                </c:pt>
                <c:pt idx="166">
                  <c:v>218.71285437794245</c:v>
                </c:pt>
                <c:pt idx="167">
                  <c:v>221.53505966383841</c:v>
                </c:pt>
                <c:pt idx="168">
                  <c:v>221.67638554454095</c:v>
                </c:pt>
                <c:pt idx="169">
                  <c:v>226.73783757645674</c:v>
                </c:pt>
                <c:pt idx="170">
                  <c:v>228.12914424071434</c:v>
                </c:pt>
                <c:pt idx="171">
                  <c:v>226.78560575121489</c:v>
                </c:pt>
                <c:pt idx="172">
                  <c:v>229.60522250258288</c:v>
                </c:pt>
                <c:pt idx="173">
                  <c:v>231.64047676744394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257272"/>
        <c:axId val="1105349784"/>
      </c:lineChart>
      <c:catAx>
        <c:axId val="1105257272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49784"/>
        <c:crosses val="autoZero"/>
        <c:auto val="0"/>
        <c:lblAlgn val="ctr"/>
        <c:lblOffset val="100"/>
        <c:noMultiLvlLbl val="0"/>
      </c:catAx>
      <c:valAx>
        <c:axId val="1105349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 of Nominal GDP (SAAR)</a:t>
                </a:r>
              </a:p>
            </c:rich>
          </c:tx>
          <c:layout>
            <c:manualLayout>
              <c:xMode val="edge"/>
              <c:yMode val="edge"/>
              <c:x val="1.465766616715187E-3"/>
              <c:y val="0.27085058872166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2572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611091259783712E-2"/>
          <c:y val="0.88493928249055498"/>
          <c:w val="0.94194271553232489"/>
          <c:h val="0.11506071750944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China:</a:t>
            </a:r>
            <a:r>
              <a:rPr lang="en-US" b="1" baseline="0"/>
              <a:t> </a:t>
            </a:r>
            <a:r>
              <a:rPr lang="en-US" b="1"/>
              <a:t>LTM Change in Nominal GDP as a % of LTM Change in Total Credit</a:t>
            </a:r>
          </a:p>
          <a:p>
            <a:pPr>
              <a:defRPr/>
            </a:pPr>
            <a:r>
              <a:rPr lang="en-US" b="1"/>
              <a:t>From 12/31/2001 - 5/31/2016</a:t>
            </a:r>
          </a:p>
        </c:rich>
      </c:tx>
      <c:layout>
        <c:manualLayout>
          <c:xMode val="edge"/>
          <c:yMode val="edge"/>
          <c:x val="0.24056300211162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78575616476048E-2"/>
          <c:y val="7.0832405496102452E-2"/>
          <c:w val="0.940197991599657"/>
          <c:h val="0.83082511313256457"/>
        </c:manualLayout>
      </c:layout>
      <c:lineChart>
        <c:grouping val="standard"/>
        <c:varyColors val="0"/>
        <c:ser>
          <c:idx val="0"/>
          <c:order val="0"/>
          <c:tx>
            <c:strRef>
              <c:f>total_credit_flow_data!$B$1</c:f>
              <c:strCache>
                <c:ptCount val="1"/>
                <c:pt idx="0">
                  <c:v>LTM change in nominal GDP as a % of LTM change in total credit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total_credit_flow_data!$A$2:$A$175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total_credit_flow_data!$B$2:$B$175</c:f>
              <c:numCache>
                <c:formatCode>0.00</c:formatCode>
                <c:ptCount val="174"/>
                <c:pt idx="12">
                  <c:v>0.50400416693795214</c:v>
                </c:pt>
                <c:pt idx="13">
                  <c:v>0.43561570602552063</c:v>
                </c:pt>
                <c:pt idx="14">
                  <c:v>0.41997328034613529</c:v>
                </c:pt>
                <c:pt idx="15">
                  <c:v>0.48864103005656262</c:v>
                </c:pt>
                <c:pt idx="16">
                  <c:v>0.4627282249415125</c:v>
                </c:pt>
                <c:pt idx="17">
                  <c:v>0.44829011010378395</c:v>
                </c:pt>
                <c:pt idx="18">
                  <c:v>0.37538471888191832</c:v>
                </c:pt>
                <c:pt idx="19">
                  <c:v>0.371709859803875</c:v>
                </c:pt>
                <c:pt idx="20">
                  <c:v>0.3540599776333076</c:v>
                </c:pt>
                <c:pt idx="21">
                  <c:v>0.41496564706129446</c:v>
                </c:pt>
                <c:pt idx="22">
                  <c:v>0.41045057116666545</c:v>
                </c:pt>
                <c:pt idx="23">
                  <c:v>0.40408120482974963</c:v>
                </c:pt>
                <c:pt idx="24">
                  <c:v>0.4543099963418365</c:v>
                </c:pt>
                <c:pt idx="25">
                  <c:v>0.46940486169321005</c:v>
                </c:pt>
                <c:pt idx="26">
                  <c:v>0.48083434809330777</c:v>
                </c:pt>
                <c:pt idx="27">
                  <c:v>0.49373531355216954</c:v>
                </c:pt>
                <c:pt idx="28">
                  <c:v>0.49494961312769536</c:v>
                </c:pt>
                <c:pt idx="29">
                  <c:v>0.50132029236287856</c:v>
                </c:pt>
                <c:pt idx="30">
                  <c:v>0.66296964208708353</c:v>
                </c:pt>
                <c:pt idx="31">
                  <c:v>0.67027198474086092</c:v>
                </c:pt>
                <c:pt idx="32">
                  <c:v>0.70189339933067474</c:v>
                </c:pt>
                <c:pt idx="33">
                  <c:v>0.74415904836993252</c:v>
                </c:pt>
                <c:pt idx="34">
                  <c:v>0.75774271031433305</c:v>
                </c:pt>
                <c:pt idx="35">
                  <c:v>0.75313797718975373</c:v>
                </c:pt>
                <c:pt idx="36">
                  <c:v>0.77011205854760856</c:v>
                </c:pt>
                <c:pt idx="37">
                  <c:v>0.73692286427983411</c:v>
                </c:pt>
                <c:pt idx="38">
                  <c:v>0.72273487213439447</c:v>
                </c:pt>
                <c:pt idx="39">
                  <c:v>0.75785151638715542</c:v>
                </c:pt>
                <c:pt idx="40">
                  <c:v>0.7806805590783481</c:v>
                </c:pt>
                <c:pt idx="41">
                  <c:v>0.78471242491504989</c:v>
                </c:pt>
                <c:pt idx="42">
                  <c:v>0.72141681023242532</c:v>
                </c:pt>
                <c:pt idx="43">
                  <c:v>0.72614974565548296</c:v>
                </c:pt>
                <c:pt idx="44">
                  <c:v>0.712703672289837</c:v>
                </c:pt>
                <c:pt idx="45">
                  <c:v>0.6669557935852013</c:v>
                </c:pt>
                <c:pt idx="46">
                  <c:v>0.6946097578296998</c:v>
                </c:pt>
                <c:pt idx="47">
                  <c:v>0.6863969772932067</c:v>
                </c:pt>
                <c:pt idx="48">
                  <c:v>0.7661740370898712</c:v>
                </c:pt>
                <c:pt idx="49">
                  <c:v>0.71131830583000011</c:v>
                </c:pt>
                <c:pt idx="50">
                  <c:v>0.69398387430225317</c:v>
                </c:pt>
                <c:pt idx="51">
                  <c:v>0.67483057451179496</c:v>
                </c:pt>
                <c:pt idx="52">
                  <c:v>0.65470656827954654</c:v>
                </c:pt>
                <c:pt idx="53">
                  <c:v>0.62942056148866965</c:v>
                </c:pt>
                <c:pt idx="54">
                  <c:v>0.68637531563767074</c:v>
                </c:pt>
                <c:pt idx="55">
                  <c:v>0.65662094839780993</c:v>
                </c:pt>
                <c:pt idx="56">
                  <c:v>0.63963407453623977</c:v>
                </c:pt>
                <c:pt idx="57">
                  <c:v>0.68457872329327996</c:v>
                </c:pt>
                <c:pt idx="58">
                  <c:v>0.65070813571086239</c:v>
                </c:pt>
                <c:pt idx="59">
                  <c:v>0.64546270455020471</c:v>
                </c:pt>
                <c:pt idx="60">
                  <c:v>0.7098486207014667</c:v>
                </c:pt>
                <c:pt idx="61">
                  <c:v>0.70157900082245839</c:v>
                </c:pt>
                <c:pt idx="62">
                  <c:v>0.6836621626079683</c:v>
                </c:pt>
                <c:pt idx="63">
                  <c:v>0.87966048750206449</c:v>
                </c:pt>
                <c:pt idx="64">
                  <c:v>0.82895375805994997</c:v>
                </c:pt>
                <c:pt idx="65">
                  <c:v>0.82797263562799295</c:v>
                </c:pt>
                <c:pt idx="66">
                  <c:v>0.84978001168304529</c:v>
                </c:pt>
                <c:pt idx="67">
                  <c:v>0.83882202320802268</c:v>
                </c:pt>
                <c:pt idx="68">
                  <c:v>0.7188782603124596</c:v>
                </c:pt>
                <c:pt idx="69">
                  <c:v>0.75345443260820033</c:v>
                </c:pt>
                <c:pt idx="70">
                  <c:v>0.72733111337997891</c:v>
                </c:pt>
                <c:pt idx="71">
                  <c:v>0.7206682257212792</c:v>
                </c:pt>
                <c:pt idx="72">
                  <c:v>0.67670282120152048</c:v>
                </c:pt>
                <c:pt idx="73">
                  <c:v>0.64543135835538923</c:v>
                </c:pt>
                <c:pt idx="74">
                  <c:v>0.63127210196500938</c:v>
                </c:pt>
                <c:pt idx="75">
                  <c:v>0.61727722679755492</c:v>
                </c:pt>
                <c:pt idx="76">
                  <c:v>0.61091903734066155</c:v>
                </c:pt>
                <c:pt idx="77">
                  <c:v>0.59551740303263001</c:v>
                </c:pt>
                <c:pt idx="78">
                  <c:v>0.62468886327106643</c:v>
                </c:pt>
                <c:pt idx="79">
                  <c:v>0.61342553850331438</c:v>
                </c:pt>
                <c:pt idx="80">
                  <c:v>0.67524254566021402</c:v>
                </c:pt>
                <c:pt idx="81">
                  <c:v>0.61440642018161973</c:v>
                </c:pt>
                <c:pt idx="82">
                  <c:v>0.6337623916090307</c:v>
                </c:pt>
                <c:pt idx="83">
                  <c:v>0.6234088324714786</c:v>
                </c:pt>
                <c:pt idx="84">
                  <c:v>0.47384575211105351</c:v>
                </c:pt>
                <c:pt idx="85">
                  <c:v>0.45534256764568432</c:v>
                </c:pt>
                <c:pt idx="86">
                  <c:v>0.42207609415799752</c:v>
                </c:pt>
                <c:pt idx="87">
                  <c:v>0.20139453638726776</c:v>
                </c:pt>
                <c:pt idx="88">
                  <c:v>0.20115831636956988</c:v>
                </c:pt>
                <c:pt idx="89">
                  <c:v>0.18331195549085091</c:v>
                </c:pt>
                <c:pt idx="90">
                  <c:v>0.15851342514822772</c:v>
                </c:pt>
                <c:pt idx="91">
                  <c:v>0.15324792740361198</c:v>
                </c:pt>
                <c:pt idx="92">
                  <c:v>0.14913450520089561</c:v>
                </c:pt>
                <c:pt idx="93">
                  <c:v>0.19634980738176858</c:v>
                </c:pt>
                <c:pt idx="94">
                  <c:v>0.18973678953992903</c:v>
                </c:pt>
                <c:pt idx="95">
                  <c:v>0.18277103044651205</c:v>
                </c:pt>
                <c:pt idx="96">
                  <c:v>0.28266032305986838</c:v>
                </c:pt>
                <c:pt idx="97">
                  <c:v>0.2707708430652348</c:v>
                </c:pt>
                <c:pt idx="98">
                  <c:v>0.27117776379892</c:v>
                </c:pt>
                <c:pt idx="99">
                  <c:v>0.38648585572165201</c:v>
                </c:pt>
                <c:pt idx="100">
                  <c:v>0.36483270625559699</c:v>
                </c:pt>
                <c:pt idx="101">
                  <c:v>0.37499136077528078</c:v>
                </c:pt>
                <c:pt idx="102">
                  <c:v>0.42132711085544244</c:v>
                </c:pt>
                <c:pt idx="103">
                  <c:v>0.42372196581678306</c:v>
                </c:pt>
                <c:pt idx="104">
                  <c:v>0.41177588495984019</c:v>
                </c:pt>
                <c:pt idx="105">
                  <c:v>0.41871634773376476</c:v>
                </c:pt>
                <c:pt idx="106">
                  <c:v>0.40963823116609233</c:v>
                </c:pt>
                <c:pt idx="107">
                  <c:v>0.40593462501776756</c:v>
                </c:pt>
                <c:pt idx="108">
                  <c:v>0.42580596672925108</c:v>
                </c:pt>
                <c:pt idx="109">
                  <c:v>0.43223191902243518</c:v>
                </c:pt>
                <c:pt idx="110">
                  <c:v>0.44459158447397318</c:v>
                </c:pt>
                <c:pt idx="111">
                  <c:v>0.47747648708394702</c:v>
                </c:pt>
                <c:pt idx="112">
                  <c:v>0.48216630917611769</c:v>
                </c:pt>
                <c:pt idx="113">
                  <c:v>0.48108937425953047</c:v>
                </c:pt>
                <c:pt idx="114">
                  <c:v>0.50977063619978202</c:v>
                </c:pt>
                <c:pt idx="115">
                  <c:v>0.51511052302253069</c:v>
                </c:pt>
                <c:pt idx="116">
                  <c:v>0.51593327587649274</c:v>
                </c:pt>
                <c:pt idx="117">
                  <c:v>0.54727596751822294</c:v>
                </c:pt>
                <c:pt idx="118">
                  <c:v>0.5509421579099586</c:v>
                </c:pt>
                <c:pt idx="119">
                  <c:v>0.55823337908427983</c:v>
                </c:pt>
                <c:pt idx="120">
                  <c:v>0.47157360518686586</c:v>
                </c:pt>
                <c:pt idx="121">
                  <c:v>0.50082479436089167</c:v>
                </c:pt>
                <c:pt idx="122">
                  <c:v>0.48572455864835584</c:v>
                </c:pt>
                <c:pt idx="123">
                  <c:v>0.4039711530149438</c:v>
                </c:pt>
                <c:pt idx="124">
                  <c:v>0.41693016502781377</c:v>
                </c:pt>
                <c:pt idx="125">
                  <c:v>0.41530583963717049</c:v>
                </c:pt>
                <c:pt idx="126">
                  <c:v>0.35046754128875368</c:v>
                </c:pt>
                <c:pt idx="127">
                  <c:v>0.33727214142273049</c:v>
                </c:pt>
                <c:pt idx="128">
                  <c:v>0.334281409263952</c:v>
                </c:pt>
                <c:pt idx="129">
                  <c:v>0.27271424559210566</c:v>
                </c:pt>
                <c:pt idx="130">
                  <c:v>0.26508823687276739</c:v>
                </c:pt>
                <c:pt idx="131">
                  <c:v>0.26240661647029517</c:v>
                </c:pt>
                <c:pt idx="132">
                  <c:v>0.27972791315163015</c:v>
                </c:pt>
                <c:pt idx="133">
                  <c:v>0.255416981359115</c:v>
                </c:pt>
                <c:pt idx="134">
                  <c:v>0.25512981759248293</c:v>
                </c:pt>
                <c:pt idx="135">
                  <c:v>0.2744586427928668</c:v>
                </c:pt>
                <c:pt idx="136">
                  <c:v>0.26265001834923118</c:v>
                </c:pt>
                <c:pt idx="137">
                  <c:v>0.26133325404106084</c:v>
                </c:pt>
                <c:pt idx="138">
                  <c:v>0.2543771405262365</c:v>
                </c:pt>
                <c:pt idx="139">
                  <c:v>0.25800696845896265</c:v>
                </c:pt>
                <c:pt idx="140">
                  <c:v>0.25272559293194868</c:v>
                </c:pt>
                <c:pt idx="141">
                  <c:v>0.2756223270762051</c:v>
                </c:pt>
                <c:pt idx="142">
                  <c:v>0.2797033684671914</c:v>
                </c:pt>
                <c:pt idx="143">
                  <c:v>0.27821113575778689</c:v>
                </c:pt>
                <c:pt idx="144">
                  <c:v>0.2917312160309406</c:v>
                </c:pt>
                <c:pt idx="145">
                  <c:v>0.29176521912154924</c:v>
                </c:pt>
                <c:pt idx="146">
                  <c:v>0.2941457586869578</c:v>
                </c:pt>
                <c:pt idx="147">
                  <c:v>0.26381219617887958</c:v>
                </c:pt>
                <c:pt idx="148">
                  <c:v>0.26731623951317679</c:v>
                </c:pt>
                <c:pt idx="149">
                  <c:v>0.26534243225744047</c:v>
                </c:pt>
                <c:pt idx="150">
                  <c:v>0.25428538553793595</c:v>
                </c:pt>
                <c:pt idx="151">
                  <c:v>0.26054461886486513</c:v>
                </c:pt>
                <c:pt idx="152">
                  <c:v>0.26905017239223494</c:v>
                </c:pt>
                <c:pt idx="153">
                  <c:v>0.2669676079850275</c:v>
                </c:pt>
                <c:pt idx="154">
                  <c:v>0.27020554589118412</c:v>
                </c:pt>
                <c:pt idx="155">
                  <c:v>0.27104450270343527</c:v>
                </c:pt>
                <c:pt idx="156">
                  <c:v>0.24139313850454946</c:v>
                </c:pt>
                <c:pt idx="157">
                  <c:v>0.24878077109831503</c:v>
                </c:pt>
                <c:pt idx="158">
                  <c:v>0.24329437786664193</c:v>
                </c:pt>
                <c:pt idx="159">
                  <c:v>0.24274212649113089</c:v>
                </c:pt>
                <c:pt idx="160">
                  <c:v>0.24913597945303298</c:v>
                </c:pt>
                <c:pt idx="161">
                  <c:v>0.24893403085863125</c:v>
                </c:pt>
                <c:pt idx="162">
                  <c:v>0.24821721425963805</c:v>
                </c:pt>
                <c:pt idx="163">
                  <c:v>0.2351701658995799</c:v>
                </c:pt>
                <c:pt idx="164">
                  <c:v>0.22871061069914542</c:v>
                </c:pt>
                <c:pt idx="165">
                  <c:v>0.19823356817035434</c:v>
                </c:pt>
                <c:pt idx="166">
                  <c:v>0.19513325398441159</c:v>
                </c:pt>
                <c:pt idx="167">
                  <c:v>0.18811734790367834</c:v>
                </c:pt>
                <c:pt idx="168">
                  <c:v>0.18449146667296804</c:v>
                </c:pt>
                <c:pt idx="169">
                  <c:v>0.17234306469531666</c:v>
                </c:pt>
                <c:pt idx="170">
                  <c:v>0.17478006907109325</c:v>
                </c:pt>
                <c:pt idx="171">
                  <c:v>0.2001339694379391</c:v>
                </c:pt>
                <c:pt idx="172">
                  <c:v>0.19368335337682185</c:v>
                </c:pt>
                <c:pt idx="173">
                  <c:v>0.19446160358922407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276480"/>
        <c:axId val="1105379184"/>
      </c:lineChart>
      <c:catAx>
        <c:axId val="1105276480"/>
        <c:scaling>
          <c:orientation val="minMax"/>
        </c:scaling>
        <c:delete val="0"/>
        <c:axPos val="b"/>
        <c:numFmt formatCode="mmm&quot;-&quot;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79184"/>
        <c:crosses val="autoZero"/>
        <c:auto val="0"/>
        <c:lblAlgn val="ctr"/>
        <c:lblOffset val="100"/>
        <c:noMultiLvlLbl val="0"/>
      </c:catAx>
      <c:valAx>
        <c:axId val="11053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27648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0.58341</cdr:x>
      <cdr:y>0.12351</cdr:y>
    </cdr:from>
    <cdr:to>
      <cdr:x>0.97203</cdr:x>
      <cdr:y>0.20186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54934" y="777040"/>
          <a:ext cx="3367172" cy="492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/>
            <a:t>For each unit of credit expansion (contraction), how many units of GDP were added (subtracted)?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75DD45F-E65A-42EE-8FCB-71825E530585}">
  <we:reference id="wa104379638" version="1.0.0.0" store="en-US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},\&quot;showOverwriteWarning\&quot;:true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},\&quot;showOverwriteWarning\&quot;:true}]&quot;"/>
  </we:properties>
  <we:bindings/>
  <we:snapshot xmlns:r="http://schemas.openxmlformats.org/officeDocument/2006/relationships"/>
</we:webextension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9.42578125" bestFit="1" customWidth="1"/>
    <col min="2" max="2" width="11.28515625" bestFit="1" customWidth="1"/>
    <col min="3" max="3" width="16.7109375" bestFit="1" customWidth="1"/>
    <col min="4" max="4" width="22.5703125" bestFit="1" customWidth="1"/>
    <col min="5" max="5" width="25.7109375" bestFit="1" customWidth="1"/>
    <col min="6" max="6" width="28.85546875" bestFit="1" customWidth="1"/>
    <col min="7" max="7" width="25.140625" bestFit="1" customWidth="1"/>
    <col min="8" max="8" width="19.5703125" bestFit="1" customWidth="1"/>
    <col min="9" max="9" width="30.85546875" bestFit="1" customWidth="1"/>
    <col min="10" max="10" width="19.28515625" bestFit="1" customWidth="1"/>
    <col min="11" max="11" width="15" bestFit="1" customWidth="1"/>
    <col min="12" max="12" width="38" bestFit="1" customWidth="1"/>
    <col min="13" max="13" width="35.42578125" bestFit="1" customWidth="1"/>
    <col min="14" max="14" width="41.85546875" bestFit="1" customWidth="1"/>
    <col min="15" max="15" width="24.5703125" bestFit="1" customWidth="1"/>
  </cols>
  <sheetData>
    <row r="1" spans="1:15" x14ac:dyDescent="0.25">
      <c r="A1" s="2" t="s">
        <v>0</v>
      </c>
      <c r="B1" s="11" t="s">
        <v>25</v>
      </c>
      <c r="C1" s="11" t="s">
        <v>21</v>
      </c>
      <c r="D1" s="11" t="s">
        <v>22</v>
      </c>
      <c r="E1" s="11" t="s">
        <v>23</v>
      </c>
      <c r="F1" s="11" t="s">
        <v>24</v>
      </c>
      <c r="G1" s="11" t="s">
        <v>1</v>
      </c>
      <c r="H1" s="11" t="s">
        <v>2</v>
      </c>
      <c r="I1" s="11" t="s">
        <v>3</v>
      </c>
      <c r="J1" s="11" t="s">
        <v>4</v>
      </c>
      <c r="K1" s="11" t="s">
        <v>5</v>
      </c>
      <c r="L1" s="11" t="s">
        <v>6</v>
      </c>
      <c r="M1" s="11" t="s">
        <v>7</v>
      </c>
      <c r="N1" s="11" t="s">
        <v>8</v>
      </c>
      <c r="O1" s="11" t="s">
        <v>20</v>
      </c>
    </row>
    <row r="2" spans="1:15" x14ac:dyDescent="0.25">
      <c r="A2" s="4">
        <v>37256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x14ac:dyDescent="0.25">
      <c r="A3" s="4">
        <f>total_credit_flow_data!A3</f>
        <v>37287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x14ac:dyDescent="0.25">
      <c r="A4" s="4">
        <f>total_credit_flow_data!A4</f>
        <v>37315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x14ac:dyDescent="0.25">
      <c r="A5" s="4">
        <f>total_credit_flow_data!A5</f>
        <v>37346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x14ac:dyDescent="0.25">
      <c r="A6" s="4">
        <f>total_credit_flow_data!A6</f>
        <v>37376</v>
      </c>
      <c r="B6" s="14">
        <f>SUM(total_credit_flow_data!C4:C6)/total_credit_stock_data!$B3*100</f>
        <v>3.6990552366137144</v>
      </c>
      <c r="C6" s="14">
        <f>SUM(total_credit_flow_data!D4:D6)/total_credit_stock_data!$B3*100</f>
        <v>0.52685194524483192</v>
      </c>
      <c r="D6" s="14">
        <f>SUM(total_credit_flow_data!E4:E6)/total_credit_stock_data!$B3*100</f>
        <v>0.52685194524483192</v>
      </c>
      <c r="E6" s="14">
        <f>SUM(total_credit_flow_data!F4:F6)/total_credit_stock_data!$B3*100</f>
        <v>0</v>
      </c>
      <c r="F6" s="14">
        <f>SUM(total_credit_flow_data!G4:G6)/total_credit_stock_data!$B3*100</f>
        <v>0</v>
      </c>
      <c r="G6" s="14">
        <f>SUM(total_credit_flow_data!H4:H6)/total_credit_stock_data!$B3*100</f>
        <v>3.1722032913688829</v>
      </c>
      <c r="H6" s="14">
        <f>SUM(total_credit_flow_data!I4:I6)/total_credit_stock_data!$B3*100</f>
        <v>2.7874627260914062</v>
      </c>
      <c r="I6" s="14">
        <f>SUM(total_credit_flow_data!J4:J6)/total_credit_stock_data!$B3*100</f>
        <v>0.1462707374298152</v>
      </c>
      <c r="J6" s="14">
        <f>SUM(total_credit_flow_data!K4:K6)/total_credit_stock_data!$B3*100</f>
        <v>9.1505864174102391E-2</v>
      </c>
      <c r="K6" s="14">
        <f>SUM(total_credit_flow_data!L4:L6)/total_credit_stock_data!$B3*100</f>
        <v>0</v>
      </c>
      <c r="L6" s="14">
        <f>SUM(total_credit_flow_data!M4:M6)/total_credit_stock_data!$B3*100</f>
        <v>-2.4956144774755218E-2</v>
      </c>
      <c r="M6" s="14">
        <f>SUM(total_credit_flow_data!N4:N6)/total_credit_stock_data!$B3*100</f>
        <v>6.9322624374319984E-3</v>
      </c>
      <c r="N6" s="14">
        <f>SUM(total_credit_flow_data!O4:O6)/total_credit_stock_data!$B3*100</f>
        <v>9.9824579099020788E-2</v>
      </c>
      <c r="O6" s="14">
        <f>SUM(total_credit_flow_data!P4:P6)/total_credit_stock_data!$B3*100</f>
        <v>6.5163266911860945E-2</v>
      </c>
    </row>
    <row r="7" spans="1:15" x14ac:dyDescent="0.25">
      <c r="A7" s="4">
        <f>total_credit_flow_data!A7</f>
        <v>37407</v>
      </c>
      <c r="B7" s="14">
        <f>SUM(total_credit_flow_data!C5:C7)/total_credit_stock_data!$B4*100</f>
        <v>5.1056797818627704</v>
      </c>
      <c r="C7" s="14">
        <f>SUM(total_credit_flow_data!D5:D7)/total_credit_stock_data!$B4*100</f>
        <v>0.89024249023080593</v>
      </c>
      <c r="D7" s="14">
        <f>SUM(total_credit_flow_data!E5:E7)/total_credit_stock_data!$B4*100</f>
        <v>0.89024249023080593</v>
      </c>
      <c r="E7" s="14">
        <f>SUM(total_credit_flow_data!F5:F7)/total_credit_stock_data!$B4*100</f>
        <v>0</v>
      </c>
      <c r="F7" s="14">
        <f>SUM(total_credit_flow_data!G5:G7)/total_credit_stock_data!$B4*100</f>
        <v>0</v>
      </c>
      <c r="G7" s="14">
        <f>SUM(total_credit_flow_data!H5:H7)/total_credit_stock_data!$B4*100</f>
        <v>4.2154372916319645</v>
      </c>
      <c r="H7" s="14">
        <f>SUM(total_credit_flow_data!I5:I7)/total_credit_stock_data!$B4*100</f>
        <v>3.2000044512124513</v>
      </c>
      <c r="I7" s="14">
        <f>SUM(total_credit_flow_data!J5:J7)/total_credit_stock_data!$B4*100</f>
        <v>0.13353637353462086</v>
      </c>
      <c r="J7" s="14">
        <f>SUM(total_credit_flow_data!K5:K7)/total_credit_stock_data!$B4*100</f>
        <v>0.13214536964363524</v>
      </c>
      <c r="K7" s="14">
        <f>SUM(total_credit_flow_data!L5:L7)/total_credit_stock_data!$B4*100</f>
        <v>0</v>
      </c>
      <c r="L7" s="14">
        <f>SUM(total_credit_flow_data!M5:M7)/total_credit_stock_data!$B4*100</f>
        <v>0.55083754083031111</v>
      </c>
      <c r="M7" s="14">
        <f>SUM(total_credit_flow_data!N5:N7)/total_credit_stock_data!$B4*100</f>
        <v>1.3910038909856343E-2</v>
      </c>
      <c r="N7" s="14">
        <f>SUM(total_credit_flow_data!O5:O7)/total_credit_stock_data!$B4*100</f>
        <v>0.11614882489730048</v>
      </c>
      <c r="O7" s="14">
        <f>SUM(total_credit_flow_data!P5:P7)/total_credit_stock_data!$B4*100</f>
        <v>6.8854692603789028E-2</v>
      </c>
    </row>
    <row r="8" spans="1:15" x14ac:dyDescent="0.25">
      <c r="A8" s="4">
        <f>total_credit_flow_data!A8</f>
        <v>37437</v>
      </c>
      <c r="B8" s="14">
        <f>SUM(total_credit_flow_data!C6:C8)/total_credit_stock_data!$B5*100</f>
        <v>5.0918399210369722</v>
      </c>
      <c r="C8" s="14">
        <f>SUM(total_credit_flow_data!D6:D8)/total_credit_stock_data!$B5*100</f>
        <v>1.2476602039023348</v>
      </c>
      <c r="D8" s="14">
        <f>SUM(total_credit_flow_data!E6:E8)/total_credit_stock_data!$B5*100</f>
        <v>1.2476602039023348</v>
      </c>
      <c r="E8" s="14">
        <f>SUM(total_credit_flow_data!F6:F8)/total_credit_stock_data!$B5*100</f>
        <v>0</v>
      </c>
      <c r="F8" s="14">
        <f>SUM(total_credit_flow_data!G6:G8)/total_credit_stock_data!$B5*100</f>
        <v>0</v>
      </c>
      <c r="G8" s="14">
        <f>SUM(total_credit_flow_data!H6:H8)/total_credit_stock_data!$B5*100</f>
        <v>3.8441797171346384</v>
      </c>
      <c r="H8" s="14">
        <f>SUM(total_credit_flow_data!I6:I8)/total_credit_stock_data!$B5*100</f>
        <v>3.4490873192322318</v>
      </c>
      <c r="I8" s="14">
        <f>SUM(total_credit_flow_data!J6:J8)/total_credit_stock_data!$B5*100</f>
        <v>0.14902607991055664</v>
      </c>
      <c r="J8" s="14">
        <f>SUM(total_credit_flow_data!K6:K8)/total_credit_stock_data!$B5*100</f>
        <v>0.14625350167966258</v>
      </c>
      <c r="K8" s="14">
        <f>SUM(total_credit_flow_data!L6:L8)/total_credit_stock_data!$B5*100</f>
        <v>0</v>
      </c>
      <c r="L8" s="14">
        <f>SUM(total_credit_flow_data!M6:M8)/total_credit_stock_data!$B5*100</f>
        <v>-7.7632190465034126E-2</v>
      </c>
      <c r="M8" s="14">
        <f>SUM(total_credit_flow_data!N6:N8)/total_credit_stock_data!$B5*100</f>
        <v>6.792816665690489E-2</v>
      </c>
      <c r="N8" s="14">
        <f>SUM(total_credit_flow_data!O6:O8)/total_credit_stock_data!$B5*100</f>
        <v>3.3964083328452445E-2</v>
      </c>
      <c r="O8" s="14">
        <f>SUM(total_credit_flow_data!P6:P8)/total_credit_stock_data!$B5*100</f>
        <v>7.555275679186374E-2</v>
      </c>
    </row>
    <row r="9" spans="1:15" x14ac:dyDescent="0.25">
      <c r="A9" s="4">
        <f>total_credit_flow_data!A9</f>
        <v>37468</v>
      </c>
      <c r="B9" s="14">
        <f>SUM(total_credit_flow_data!C7:C9)/total_credit_stock_data!$B6*100</f>
        <v>4.6539578916934801</v>
      </c>
      <c r="C9" s="14">
        <f>SUM(total_credit_flow_data!D7:D9)/total_credit_stock_data!$B6*100</f>
        <v>1.1342429940068202</v>
      </c>
      <c r="D9" s="14">
        <f>SUM(total_credit_flow_data!E7:E9)/total_credit_stock_data!$B6*100</f>
        <v>1.1342429940068202</v>
      </c>
      <c r="E9" s="14">
        <f>SUM(total_credit_flow_data!F7:F9)/total_credit_stock_data!$B6*100</f>
        <v>0</v>
      </c>
      <c r="F9" s="14">
        <f>SUM(total_credit_flow_data!G7:G9)/total_credit_stock_data!$B6*100</f>
        <v>0</v>
      </c>
      <c r="G9" s="14">
        <f>SUM(total_credit_flow_data!H7:H9)/total_credit_stock_data!$B6*100</f>
        <v>3.5197148976866592</v>
      </c>
      <c r="H9" s="14">
        <f>SUM(total_credit_flow_data!I7:I9)/total_credit_stock_data!$B6*100</f>
        <v>3.1486850438406577</v>
      </c>
      <c r="I9" s="14">
        <f>SUM(total_credit_flow_data!J7:J9)/total_credit_stock_data!$B6*100</f>
        <v>0.13111073159585485</v>
      </c>
      <c r="J9" s="14">
        <f>SUM(total_credit_flow_data!K7:K9)/total_credit_stock_data!$B6*100</f>
        <v>9.2588506333155213E-2</v>
      </c>
      <c r="K9" s="14">
        <f>SUM(total_credit_flow_data!L7:L9)/total_credit_stock_data!$B6*100</f>
        <v>0</v>
      </c>
      <c r="L9" s="14">
        <f>SUM(total_credit_flow_data!M7:M9)/total_credit_stock_data!$B6*100</f>
        <v>-8.5830221199348231E-2</v>
      </c>
      <c r="M9" s="14">
        <f>SUM(total_credit_flow_data!N7:N9)/total_credit_stock_data!$B6*100</f>
        <v>6.6231194311308111E-2</v>
      </c>
      <c r="N9" s="14">
        <f>SUM(total_credit_flow_data!O7:O9)/total_credit_stock_data!$B6*100</f>
        <v>9.394016335991659E-2</v>
      </c>
      <c r="O9" s="14">
        <f>SUM(total_credit_flow_data!P7:P9)/total_credit_stock_data!$B6*100</f>
        <v>7.2989479445115316E-2</v>
      </c>
    </row>
    <row r="10" spans="1:15" x14ac:dyDescent="0.25">
      <c r="A10" s="4">
        <f>total_credit_flow_data!A10</f>
        <v>37499</v>
      </c>
      <c r="B10" s="14">
        <f>SUM(total_credit_flow_data!C8:C10)/total_credit_stock_data!$B7*100</f>
        <v>4.4013709273701194</v>
      </c>
      <c r="C10" s="14">
        <f>SUM(total_credit_flow_data!D8:D10)/total_credit_stock_data!$B7*100</f>
        <v>1.0427768713789634</v>
      </c>
      <c r="D10" s="14">
        <f>SUM(total_credit_flow_data!E8:E10)/total_credit_stock_data!$B7*100</f>
        <v>1.0427768713789634</v>
      </c>
      <c r="E10" s="14">
        <f>SUM(total_credit_flow_data!F8:F10)/total_credit_stock_data!$B7*100</f>
        <v>0</v>
      </c>
      <c r="F10" s="14">
        <f>SUM(total_credit_flow_data!G8:G10)/total_credit_stock_data!$B7*100</f>
        <v>0</v>
      </c>
      <c r="G10" s="14">
        <f>SUM(total_credit_flow_data!H8:H10)/total_credit_stock_data!$B7*100</f>
        <v>3.3585940559911558</v>
      </c>
      <c r="H10" s="14">
        <f>SUM(total_credit_flow_data!I8:I10)/total_credit_stock_data!$B7*100</f>
        <v>3.5365948567270884</v>
      </c>
      <c r="I10" s="14">
        <f>SUM(total_credit_flow_data!J8:J10)/total_credit_stock_data!$B7*100</f>
        <v>7.0932649917326673E-2</v>
      </c>
      <c r="J10" s="14">
        <f>SUM(total_credit_flow_data!K8:K10)/total_credit_stock_data!$B7*100</f>
        <v>3.278962118819817E-2</v>
      </c>
      <c r="K10" s="14">
        <f>SUM(total_credit_flow_data!L8:L10)/total_credit_stock_data!$B7*100</f>
        <v>0</v>
      </c>
      <c r="L10" s="14">
        <f>SUM(total_credit_flow_data!M8:M10)/total_credit_stock_data!$B7*100</f>
        <v>-0.52597229089640329</v>
      </c>
      <c r="M10" s="14">
        <f>SUM(total_credit_flow_data!N8:N10)/total_credit_stock_data!$B7*100</f>
        <v>7.4278529630408111E-2</v>
      </c>
      <c r="N10" s="14">
        <f>SUM(total_credit_flow_data!O8:O10)/total_credit_stock_data!$B7*100</f>
        <v>9.1677104138431609E-2</v>
      </c>
      <c r="O10" s="14">
        <f>SUM(total_credit_flow_data!P8:P10)/total_credit_stock_data!$B7*100</f>
        <v>7.8293585286106138E-2</v>
      </c>
    </row>
    <row r="11" spans="1:15" x14ac:dyDescent="0.25">
      <c r="A11" s="4">
        <f>total_credit_flow_data!A11</f>
        <v>37529</v>
      </c>
      <c r="B11" s="14">
        <f>SUM(total_credit_flow_data!C9:C11)/total_credit_stock_data!$B8*100</f>
        <v>4.7220613127505526</v>
      </c>
      <c r="C11" s="14">
        <f>SUM(total_credit_flow_data!D9:D11)/total_credit_stock_data!$B8*100</f>
        <v>0.83544212317219479</v>
      </c>
      <c r="D11" s="14">
        <f>SUM(total_credit_flow_data!E9:E11)/total_credit_stock_data!$B8*100</f>
        <v>0.83544212317219479</v>
      </c>
      <c r="E11" s="14">
        <f>SUM(total_credit_flow_data!F9:F11)/total_credit_stock_data!$B8*100</f>
        <v>0</v>
      </c>
      <c r="F11" s="14">
        <f>SUM(total_credit_flow_data!G9:G11)/total_credit_stock_data!$B8*100</f>
        <v>0</v>
      </c>
      <c r="G11" s="14">
        <f>SUM(total_credit_flow_data!H9:H11)/total_credit_stock_data!$B8*100</f>
        <v>3.8866191895783579</v>
      </c>
      <c r="H11" s="14">
        <f>SUM(total_credit_flow_data!I9:I11)/total_credit_stock_data!$B8*100</f>
        <v>3.4495802155089206</v>
      </c>
      <c r="I11" s="14">
        <f>SUM(total_credit_flow_data!J9:J11)/total_credit_stock_data!$B8*100</f>
        <v>6.9768269956868079E-2</v>
      </c>
      <c r="J11" s="14">
        <f>SUM(total_credit_flow_data!K9:K11)/total_credit_stock_data!$B8*100</f>
        <v>5.265529808065517E-3</v>
      </c>
      <c r="K11" s="14">
        <f>SUM(total_credit_flow_data!L9:L11)/total_credit_stock_data!$B8*100</f>
        <v>0</v>
      </c>
      <c r="L11" s="14">
        <f>SUM(total_credit_flow_data!M9:M11)/total_credit_stock_data!$B8*100</f>
        <v>6.5160931374810757E-2</v>
      </c>
      <c r="M11" s="14">
        <f>SUM(total_credit_flow_data!N9:N11)/total_credit_stock_data!$B8*100</f>
        <v>5.9895401566745235E-2</v>
      </c>
      <c r="N11" s="14">
        <f>SUM(total_credit_flow_data!O9:O11)/total_credit_stock_data!$B8*100</f>
        <v>0.16059865914599819</v>
      </c>
      <c r="O11" s="14">
        <f>SUM(total_credit_flow_data!P9:P11)/total_credit_stock_data!$B8*100</f>
        <v>7.6350182216949739E-2</v>
      </c>
    </row>
    <row r="12" spans="1:15" x14ac:dyDescent="0.25">
      <c r="A12" s="4">
        <f>total_credit_flow_data!A12</f>
        <v>37560</v>
      </c>
      <c r="B12" s="14">
        <f>SUM(total_credit_flow_data!C10:C12)/total_credit_stock_data!$B9*100</f>
        <v>4.4847617911216053</v>
      </c>
      <c r="C12" s="14">
        <f>SUM(total_credit_flow_data!D10:D12)/total_credit_stock_data!$B9*100</f>
        <v>0.68156492215979458</v>
      </c>
      <c r="D12" s="14">
        <f>SUM(total_credit_flow_data!E10:E12)/total_credit_stock_data!$B9*100</f>
        <v>0.68156492215979458</v>
      </c>
      <c r="E12" s="14">
        <f>SUM(total_credit_flow_data!F10:F12)/total_credit_stock_data!$B9*100</f>
        <v>0</v>
      </c>
      <c r="F12" s="14">
        <f>SUM(total_credit_flow_data!G10:G12)/total_credit_stock_data!$B9*100</f>
        <v>0</v>
      </c>
      <c r="G12" s="14">
        <f>SUM(total_credit_flow_data!H10:H12)/total_credit_stock_data!$B9*100</f>
        <v>3.8031968689618112</v>
      </c>
      <c r="H12" s="14">
        <f>SUM(total_credit_flow_data!I10:I12)/total_credit_stock_data!$B9*100</f>
        <v>3.4517548617059552</v>
      </c>
      <c r="I12" s="14">
        <f>SUM(total_credit_flow_data!J10:J12)/total_credit_stock_data!$B9*100</f>
        <v>5.7496946040020584E-2</v>
      </c>
      <c r="J12" s="14">
        <f>SUM(total_credit_flow_data!K10:K12)/total_credit_stock_data!$B9*100</f>
        <v>-4.1346118500688964E-2</v>
      </c>
      <c r="K12" s="14">
        <f>SUM(total_credit_flow_data!L10:L12)/total_credit_stock_data!$B9*100</f>
        <v>0</v>
      </c>
      <c r="L12" s="14">
        <f>SUM(total_credit_flow_data!M10:M12)/total_credit_stock_data!$B9*100</f>
        <v>1.2920662031465368E-3</v>
      </c>
      <c r="M12" s="14">
        <f>SUM(total_credit_flow_data!N10:N12)/total_credit_stock_data!$B9*100</f>
        <v>0.10853356106430852</v>
      </c>
      <c r="N12" s="14">
        <f>SUM(total_credit_flow_data!O10:O12)/total_credit_stock_data!$B9*100</f>
        <v>0.15310984507286379</v>
      </c>
      <c r="O12" s="14">
        <f>SUM(total_credit_flow_data!P10:P12)/total_credit_stock_data!$B9*100</f>
        <v>7.2355707376205419E-2</v>
      </c>
    </row>
    <row r="13" spans="1:15" x14ac:dyDescent="0.25">
      <c r="A13" s="4">
        <f>total_credit_flow_data!A13</f>
        <v>37590</v>
      </c>
      <c r="B13" s="14">
        <f>SUM(total_credit_flow_data!C11:C13)/total_credit_stock_data!$B10*100</f>
        <v>4.3400730264461407</v>
      </c>
      <c r="C13" s="14">
        <f>SUM(total_credit_flow_data!D11:D13)/total_credit_stock_data!$B10*100</f>
        <v>0.42040044843570273</v>
      </c>
      <c r="D13" s="14">
        <f>SUM(total_credit_flow_data!E11:E13)/total_credit_stock_data!$B10*100</f>
        <v>0.42040044843570273</v>
      </c>
      <c r="E13" s="14">
        <f>SUM(total_credit_flow_data!F11:F13)/total_credit_stock_data!$B10*100</f>
        <v>0</v>
      </c>
      <c r="F13" s="14">
        <f>SUM(total_credit_flow_data!G11:G13)/total_credit_stock_data!$B10*100</f>
        <v>0</v>
      </c>
      <c r="G13" s="14">
        <f>SUM(total_credit_flow_data!H11:H13)/total_credit_stock_data!$B10*100</f>
        <v>3.919672578010438</v>
      </c>
      <c r="H13" s="14">
        <f>SUM(total_credit_flow_data!I11:I13)/total_credit_stock_data!$B10*100</f>
        <v>3.3028713093895061</v>
      </c>
      <c r="I13" s="14">
        <f>SUM(total_credit_flow_data!J11:J13)/total_credit_stock_data!$B10*100</f>
        <v>9.3707580872691015E-2</v>
      </c>
      <c r="J13" s="14">
        <f>SUM(total_credit_flow_data!K11:K13)/total_credit_stock_data!$B10*100</f>
        <v>-4.2360961216421959E-2</v>
      </c>
      <c r="K13" s="14">
        <f>SUM(total_credit_flow_data!L11:L13)/total_credit_stock_data!$B10*100</f>
        <v>0</v>
      </c>
      <c r="L13" s="14">
        <f>SUM(total_credit_flow_data!M11:M13)/total_credit_stock_data!$B10*100</f>
        <v>0.21950679903055018</v>
      </c>
      <c r="M13" s="14">
        <f>SUM(total_credit_flow_data!N11:N13)/total_credit_stock_data!$B10*100</f>
        <v>0.13157571286918943</v>
      </c>
      <c r="N13" s="14">
        <f>SUM(total_credit_flow_data!O11:O13)/total_credit_stock_data!$B10*100</f>
        <v>0.14312870229184993</v>
      </c>
      <c r="O13" s="14">
        <f>SUM(total_credit_flow_data!P11:P13)/total_credit_stock_data!$B10*100</f>
        <v>7.1243434773073072E-2</v>
      </c>
    </row>
    <row r="14" spans="1:15" x14ac:dyDescent="0.25">
      <c r="A14" s="4">
        <f>total_credit_flow_data!A14</f>
        <v>37621</v>
      </c>
      <c r="B14" s="14">
        <f>SUM(total_credit_flow_data!C12:C14)/total_credit_stock_data!$B11*100</f>
        <v>4.3672366942807104</v>
      </c>
      <c r="C14" s="14">
        <f>SUM(total_credit_flow_data!D12:D14)/total_credit_stock_data!$B11*100</f>
        <v>0.75439898903827451</v>
      </c>
      <c r="D14" s="14">
        <f>SUM(total_credit_flow_data!E12:E14)/total_credit_stock_data!$B11*100</f>
        <v>0.75439898903827451</v>
      </c>
      <c r="E14" s="14">
        <f>SUM(total_credit_flow_data!F12:F14)/total_credit_stock_data!$B11*100</f>
        <v>0</v>
      </c>
      <c r="F14" s="14">
        <f>SUM(total_credit_flow_data!G12:G14)/total_credit_stock_data!$B11*100</f>
        <v>0</v>
      </c>
      <c r="G14" s="14">
        <f>SUM(total_credit_flow_data!H12:H14)/total_credit_stock_data!$B11*100</f>
        <v>3.6128377052424367</v>
      </c>
      <c r="H14" s="14">
        <f>SUM(total_credit_flow_data!I12:I14)/total_credit_stock_data!$B11*100</f>
        <v>3.1223929300518805</v>
      </c>
      <c r="I14" s="14">
        <f>SUM(total_credit_flow_data!J12:J14)/total_credit_stock_data!$B11*100</f>
        <v>0.1664348075807954</v>
      </c>
      <c r="J14" s="14">
        <f>SUM(total_credit_flow_data!K12:K14)/total_credit_stock_data!$B11*100</f>
        <v>-2.7211774623476057E-2</v>
      </c>
      <c r="K14" s="14">
        <f>SUM(total_credit_flow_data!L12:L14)/total_credit_stock_data!$B11*100</f>
        <v>0</v>
      </c>
      <c r="L14" s="14">
        <f>SUM(total_credit_flow_data!M12:M14)/total_credit_stock_data!$B11*100</f>
        <v>0.10062028291006261</v>
      </c>
      <c r="M14" s="14">
        <f>SUM(total_credit_flow_data!N12:N14)/total_credit_stock_data!$B11*100</f>
        <v>0.11201125833384329</v>
      </c>
      <c r="N14" s="14">
        <f>SUM(total_credit_flow_data!O12:O14)/total_credit_stock_data!$B11*100</f>
        <v>6.0119036958842444E-2</v>
      </c>
      <c r="O14" s="14">
        <f>SUM(total_credit_flow_data!P12:P14)/total_credit_stock_data!$B11*100</f>
        <v>7.8471164030488941E-2</v>
      </c>
    </row>
    <row r="15" spans="1:15" x14ac:dyDescent="0.25">
      <c r="A15" s="4">
        <f>total_credit_flow_data!A15</f>
        <v>37652</v>
      </c>
      <c r="B15" s="14">
        <f>SUM(total_credit_flow_data!C13:C15)/total_credit_stock_data!$B12*100</f>
        <v>5.7298624062701879</v>
      </c>
      <c r="C15" s="14">
        <f>SUM(total_credit_flow_data!D13:D15)/total_credit_stock_data!$B12*100</f>
        <v>0.59851315755226719</v>
      </c>
      <c r="D15" s="14">
        <f>SUM(total_credit_flow_data!E13:E15)/total_credit_stock_data!$B12*100</f>
        <v>0.59851315755226719</v>
      </c>
      <c r="E15" s="14">
        <f>SUM(total_credit_flow_data!F13:F15)/total_credit_stock_data!$B12*100</f>
        <v>0</v>
      </c>
      <c r="F15" s="14">
        <f>SUM(total_credit_flow_data!G13:G15)/total_credit_stock_data!$B12*100</f>
        <v>0</v>
      </c>
      <c r="G15" s="14">
        <f>SUM(total_credit_flow_data!H13:H15)/total_credit_stock_data!$B12*100</f>
        <v>5.1313492487179202</v>
      </c>
      <c r="H15" s="14">
        <f>SUM(total_credit_flow_data!I13:I15)/total_credit_stock_data!$B12*100</f>
        <v>4.6231602026400731</v>
      </c>
      <c r="I15" s="14">
        <f>SUM(total_credit_flow_data!J13:J15)/total_credit_stock_data!$B12*100</f>
        <v>0.21823690178282237</v>
      </c>
      <c r="J15" s="14">
        <f>SUM(total_credit_flow_data!K13:K15)/total_credit_stock_data!$B12*100</f>
        <v>1.2982931834105581E-2</v>
      </c>
      <c r="K15" s="14">
        <f>SUM(total_credit_flow_data!L13:L15)/total_credit_stock_data!$B12*100</f>
        <v>0</v>
      </c>
      <c r="L15" s="14">
        <f>SUM(total_credit_flow_data!M13:M15)/total_credit_stock_data!$B12*100</f>
        <v>6.6151128869014142E-2</v>
      </c>
      <c r="M15" s="14">
        <f>SUM(total_credit_flow_data!N13:N15)/total_credit_stock_data!$B12*100</f>
        <v>7.1097007662959136E-2</v>
      </c>
      <c r="N15" s="14">
        <f>SUM(total_credit_flow_data!O13:O15)/total_credit_stock_data!$B12*100</f>
        <v>5.9968780376582917E-2</v>
      </c>
      <c r="O15" s="14">
        <f>SUM(total_credit_flow_data!P13:P15)/total_credit_stock_data!$B12*100</f>
        <v>7.9752295552362878E-2</v>
      </c>
    </row>
    <row r="16" spans="1:15" x14ac:dyDescent="0.25">
      <c r="A16" s="4">
        <f>total_credit_flow_data!A16</f>
        <v>37680</v>
      </c>
      <c r="B16" s="14">
        <f>SUM(total_credit_flow_data!C14:C16)/total_credit_stock_data!$B13*100</f>
        <v>5.4206865842082808</v>
      </c>
      <c r="C16" s="14">
        <f>SUM(total_credit_flow_data!D14:D16)/total_credit_stock_data!$B13*100</f>
        <v>0.8109097600350621</v>
      </c>
      <c r="D16" s="14">
        <f>SUM(total_credit_flow_data!E14:E16)/total_credit_stock_data!$B13*100</f>
        <v>0.8109097600350621</v>
      </c>
      <c r="E16" s="14">
        <f>SUM(total_credit_flow_data!F14:F16)/total_credit_stock_data!$B13*100</f>
        <v>0</v>
      </c>
      <c r="F16" s="14">
        <f>SUM(total_credit_flow_data!G14:G16)/total_credit_stock_data!$B13*100</f>
        <v>0</v>
      </c>
      <c r="G16" s="14">
        <f>SUM(total_credit_flow_data!H14:H16)/total_credit_stock_data!$B13*100</f>
        <v>4.6097768241732187</v>
      </c>
      <c r="H16" s="14">
        <f>SUM(total_credit_flow_data!I14:I16)/total_credit_stock_data!$B13*100</f>
        <v>4.3249340816679211</v>
      </c>
      <c r="I16" s="14">
        <f>SUM(total_credit_flow_data!J14:J16)/total_credit_stock_data!$B13*100</f>
        <v>0.22393684291993218</v>
      </c>
      <c r="J16" s="14">
        <f>SUM(total_credit_flow_data!K14:K16)/total_credit_stock_data!$B13*100</f>
        <v>3.3836610880758983E-2</v>
      </c>
      <c r="K16" s="14">
        <f>SUM(total_credit_flow_data!L14:L16)/total_credit_stock_data!$B13*100</f>
        <v>0</v>
      </c>
      <c r="L16" s="14">
        <f>SUM(total_credit_flow_data!M14:M16)/total_credit_stock_data!$B13*100</f>
        <v>-0.1704134766176407</v>
      </c>
      <c r="M16" s="14">
        <f>SUM(total_credit_flow_data!N14:N16)/total_credit_stock_data!$B13*100</f>
        <v>6.8288432868440843E-2</v>
      </c>
      <c r="N16" s="14">
        <f>SUM(total_credit_flow_data!O14:O16)/total_credit_stock_data!$B13*100</f>
        <v>5.106252187459992E-2</v>
      </c>
      <c r="O16" s="14">
        <f>SUM(total_credit_flow_data!P14:P16)/total_credit_stock_data!$B13*100</f>
        <v>7.8131810579207206E-2</v>
      </c>
    </row>
    <row r="17" spans="1:15" x14ac:dyDescent="0.25">
      <c r="A17" s="4">
        <f>total_credit_flow_data!A17</f>
        <v>37711</v>
      </c>
      <c r="B17" s="14">
        <f>SUM(total_credit_flow_data!C15:C17)/total_credit_stock_data!$B14*100</f>
        <v>5.3237659647000646</v>
      </c>
      <c r="C17" s="14">
        <f>SUM(total_credit_flow_data!D15:D17)/total_credit_stock_data!$B14*100</f>
        <v>0.21234394161196837</v>
      </c>
      <c r="D17" s="14">
        <f>SUM(total_credit_flow_data!E15:E17)/total_credit_stock_data!$B14*100</f>
        <v>0.21234394161196837</v>
      </c>
      <c r="E17" s="14">
        <f>SUM(total_credit_flow_data!F15:F17)/total_credit_stock_data!$B14*100</f>
        <v>0</v>
      </c>
      <c r="F17" s="14">
        <f>SUM(total_credit_flow_data!G15:G17)/total_credit_stock_data!$B14*100</f>
        <v>0</v>
      </c>
      <c r="G17" s="14">
        <f>SUM(total_credit_flow_data!H15:H17)/total_credit_stock_data!$B14*100</f>
        <v>5.111422023088096</v>
      </c>
      <c r="H17" s="14">
        <f>SUM(total_credit_flow_data!I15:I17)/total_credit_stock_data!$B14*100</f>
        <v>4.9033249603083675</v>
      </c>
      <c r="I17" s="14">
        <f>SUM(total_credit_flow_data!J15:J17)/total_credit_stock_data!$B14*100</f>
        <v>0.26087969969470404</v>
      </c>
      <c r="J17" s="14">
        <f>SUM(total_credit_flow_data!K15:K17)/total_credit_stock_data!$B14*100</f>
        <v>4.732236413066724E-2</v>
      </c>
      <c r="K17" s="14">
        <f>SUM(total_credit_flow_data!L15:L17)/total_credit_stock_data!$B14*100</f>
        <v>0</v>
      </c>
      <c r="L17" s="14">
        <f>SUM(total_credit_flow_data!M15:M17)/total_credit_stock_data!$B14*100</f>
        <v>-0.26148639667073825</v>
      </c>
      <c r="M17" s="14">
        <f>SUM(total_credit_flow_data!N15:N17)/total_credit_stock_data!$B14*100</f>
        <v>4.9142455058769824E-2</v>
      </c>
      <c r="N17" s="14">
        <f>SUM(total_credit_flow_data!O15:O17)/total_credit_stock_data!$B14*100</f>
        <v>4.5502273202564655E-2</v>
      </c>
      <c r="O17" s="14">
        <f>SUM(total_credit_flow_data!P15:P17)/total_credit_stock_data!$B14*100</f>
        <v>6.6736667363761673E-2</v>
      </c>
    </row>
    <row r="18" spans="1:15" x14ac:dyDescent="0.25">
      <c r="A18" s="4">
        <f>total_credit_flow_data!A18</f>
        <v>37741</v>
      </c>
      <c r="B18" s="14">
        <f>SUM(total_credit_flow_data!C16:C18)/total_credit_stock_data!$B15*100</f>
        <v>5.2261143064329243</v>
      </c>
      <c r="C18" s="14">
        <f>SUM(total_credit_flow_data!D16:D18)/total_credit_stock_data!$B15*100</f>
        <v>0.67176762214414787</v>
      </c>
      <c r="D18" s="14">
        <f>SUM(total_credit_flow_data!E16:E18)/total_credit_stock_data!$B15*100</f>
        <v>0.67176762214414787</v>
      </c>
      <c r="E18" s="14">
        <f>SUM(total_credit_flow_data!F16:F18)/total_credit_stock_data!$B15*100</f>
        <v>0</v>
      </c>
      <c r="F18" s="14">
        <f>SUM(total_credit_flow_data!G16:G18)/total_credit_stock_data!$B15*100</f>
        <v>0</v>
      </c>
      <c r="G18" s="14">
        <f>SUM(total_credit_flow_data!H16:H18)/total_credit_stock_data!$B15*100</f>
        <v>4.5543466842887756</v>
      </c>
      <c r="H18" s="14">
        <f>SUM(total_credit_flow_data!I16:I18)/total_credit_stock_data!$B15*100</f>
        <v>4.0193105250589234</v>
      </c>
      <c r="I18" s="14">
        <f>SUM(total_credit_flow_data!J16:J18)/total_credit_stock_data!$B15*100</f>
        <v>0.32756102637294282</v>
      </c>
      <c r="J18" s="14">
        <f>SUM(total_credit_flow_data!K16:K18)/total_credit_stock_data!$B15*100</f>
        <v>6.4798823728948768E-2</v>
      </c>
      <c r="K18" s="14">
        <f>SUM(total_credit_flow_data!L16:L18)/total_credit_stock_data!$B15*100</f>
        <v>0</v>
      </c>
      <c r="L18" s="14">
        <f>SUM(total_credit_flow_data!M16:M18)/total_credit_stock_data!$B15*100</f>
        <v>-2.2590415611927078E-2</v>
      </c>
      <c r="M18" s="14">
        <f>SUM(total_credit_flow_data!N16:N18)/total_credit_stock_data!$B15*100</f>
        <v>4.0424954252922168E-2</v>
      </c>
      <c r="N18" s="14">
        <f>SUM(total_credit_flow_data!O16:O18)/total_credit_stock_data!$B15*100</f>
        <v>5.5287069787084739E-2</v>
      </c>
      <c r="O18" s="14">
        <f>SUM(total_credit_flow_data!P16:P18)/total_credit_stock_data!$B15*100</f>
        <v>6.95547006998809E-2</v>
      </c>
    </row>
    <row r="19" spans="1:15" x14ac:dyDescent="0.25">
      <c r="A19" s="4">
        <f>total_credit_flow_data!A19</f>
        <v>37772</v>
      </c>
      <c r="B19" s="14">
        <f>SUM(total_credit_flow_data!C17:C19)/total_credit_stock_data!$B16*100</f>
        <v>6.3481605107969159</v>
      </c>
      <c r="C19" s="14">
        <f>SUM(total_credit_flow_data!D17:D19)/total_credit_stock_data!$B16*100</f>
        <v>0.66642710676333283</v>
      </c>
      <c r="D19" s="14">
        <f>SUM(total_credit_flow_data!E17:E19)/total_credit_stock_data!$B16*100</f>
        <v>0.66642710676333283</v>
      </c>
      <c r="E19" s="14">
        <f>SUM(total_credit_flow_data!F17:F19)/total_credit_stock_data!$B16*100</f>
        <v>0</v>
      </c>
      <c r="F19" s="14">
        <f>SUM(total_credit_flow_data!G17:G19)/total_credit_stock_data!$B16*100</f>
        <v>0</v>
      </c>
      <c r="G19" s="14">
        <f>SUM(total_credit_flow_data!H17:H19)/total_credit_stock_data!$B16*100</f>
        <v>5.6817334040335821</v>
      </c>
      <c r="H19" s="14">
        <f>SUM(total_credit_flow_data!I17:I19)/total_credit_stock_data!$B16*100</f>
        <v>4.8383787468021078</v>
      </c>
      <c r="I19" s="14">
        <f>SUM(total_credit_flow_data!J17:J19)/total_credit_stock_data!$B16*100</f>
        <v>0.44998573669063968</v>
      </c>
      <c r="J19" s="14">
        <f>SUM(total_credit_flow_data!K17:K19)/total_credit_stock_data!$B16*100</f>
        <v>5.4847540645123843E-2</v>
      </c>
      <c r="K19" s="14">
        <f>SUM(total_credit_flow_data!L17:L19)/total_credit_stock_data!$B16*100</f>
        <v>0</v>
      </c>
      <c r="L19" s="14">
        <f>SUM(total_credit_flow_data!M17:M19)/total_credit_stock_data!$B16*100</f>
        <v>0.21231306056176974</v>
      </c>
      <c r="M19" s="14">
        <f>SUM(total_credit_flow_data!N17:N19)/total_credit_stock_data!$B16*100</f>
        <v>1.0025894526528016E-2</v>
      </c>
      <c r="N19" s="14">
        <f>SUM(total_credit_flow_data!O17:O19)/total_credit_stock_data!$B16*100</f>
        <v>4.7770438626398196E-2</v>
      </c>
      <c r="O19" s="14">
        <f>SUM(total_credit_flow_data!P17:P19)/total_credit_stock_data!$B16*100</f>
        <v>6.8411986181014822E-2</v>
      </c>
    </row>
    <row r="20" spans="1:15" x14ac:dyDescent="0.25">
      <c r="A20" s="4">
        <f>total_credit_flow_data!A20</f>
        <v>37802</v>
      </c>
      <c r="B20" s="14">
        <f>SUM(total_credit_flow_data!C18:C20)/total_credit_stock_data!$B17*100</f>
        <v>7.3941925636850421</v>
      </c>
      <c r="C20" s="14">
        <f>SUM(total_credit_flow_data!D18:D20)/total_credit_stock_data!$B17*100</f>
        <v>0.801397868500757</v>
      </c>
      <c r="D20" s="14">
        <f>SUM(total_credit_flow_data!E18:E20)/total_credit_stock_data!$B17*100</f>
        <v>0.801397868500757</v>
      </c>
      <c r="E20" s="14">
        <f>SUM(total_credit_flow_data!F18:F20)/total_credit_stock_data!$B17*100</f>
        <v>0</v>
      </c>
      <c r="F20" s="14">
        <f>SUM(total_credit_flow_data!G18:G20)/total_credit_stock_data!$B17*100</f>
        <v>0</v>
      </c>
      <c r="G20" s="14">
        <f>SUM(total_credit_flow_data!H18:H20)/total_credit_stock_data!$B17*100</f>
        <v>6.5927946951842857</v>
      </c>
      <c r="H20" s="14">
        <f>SUM(total_credit_flow_data!I18:I20)/total_credit_stock_data!$B17*100</f>
        <v>5.6092085342761617</v>
      </c>
      <c r="I20" s="14">
        <f>SUM(total_credit_flow_data!J18:J20)/total_credit_stock_data!$B17*100</f>
        <v>0.45604727624755309</v>
      </c>
      <c r="J20" s="14">
        <f>SUM(total_credit_flow_data!K18:K20)/total_credit_stock_data!$B17*100</f>
        <v>0.14183012636775988</v>
      </c>
      <c r="K20" s="14">
        <f>SUM(total_credit_flow_data!L18:L20)/total_credit_stock_data!$B17*100</f>
        <v>0</v>
      </c>
      <c r="L20" s="14">
        <f>SUM(total_credit_flow_data!M18:M20)/total_credit_stock_data!$B17*100</f>
        <v>0.23868972486281539</v>
      </c>
      <c r="M20" s="14">
        <f>SUM(total_credit_flow_data!N18:N20)/total_credit_stock_data!$B17*100</f>
        <v>1.9025992561528763E-2</v>
      </c>
      <c r="N20" s="14">
        <f>SUM(total_credit_flow_data!O18:O20)/total_credit_stock_data!$B17*100</f>
        <v>5.4771796768037354E-2</v>
      </c>
      <c r="O20" s="14">
        <f>SUM(total_credit_flow_data!P18:P20)/total_credit_stock_data!$B17*100</f>
        <v>7.3221244100429475E-2</v>
      </c>
    </row>
    <row r="21" spans="1:15" x14ac:dyDescent="0.25">
      <c r="A21" s="4">
        <f>total_credit_flow_data!A21</f>
        <v>37833</v>
      </c>
      <c r="B21" s="14">
        <f>SUM(total_credit_flow_data!C19:C21)/total_credit_stock_data!$B18*100</f>
        <v>6.2352653193887013</v>
      </c>
      <c r="C21" s="14">
        <f>SUM(total_credit_flow_data!D19:D21)/total_credit_stock_data!$B18*100</f>
        <v>0.49194530043240858</v>
      </c>
      <c r="D21" s="14">
        <f>SUM(total_credit_flow_data!E19:E21)/total_credit_stock_data!$B18*100</f>
        <v>0.49194530043240858</v>
      </c>
      <c r="E21" s="14">
        <f>SUM(total_credit_flow_data!F19:F21)/total_credit_stock_data!$B18*100</f>
        <v>0</v>
      </c>
      <c r="F21" s="14">
        <f>SUM(total_credit_flow_data!G19:G21)/total_credit_stock_data!$B18*100</f>
        <v>0</v>
      </c>
      <c r="G21" s="14">
        <f>SUM(total_credit_flow_data!H19:H21)/total_credit_stock_data!$B18*100</f>
        <v>5.7433200189562923</v>
      </c>
      <c r="H21" s="14">
        <f>SUM(total_credit_flow_data!I19:I21)/total_credit_stock_data!$B18*100</f>
        <v>5.0020093420978009</v>
      </c>
      <c r="I21" s="14">
        <f>SUM(total_credit_flow_data!J19:J21)/total_credit_stock_data!$B18*100</f>
        <v>0.37715806366484661</v>
      </c>
      <c r="J21" s="14">
        <f>SUM(total_credit_flow_data!K19:K21)/total_credit_stock_data!$B18*100</f>
        <v>0.11309087366262267</v>
      </c>
      <c r="K21" s="14">
        <f>SUM(total_credit_flow_data!L19:L21)/total_credit_stock_data!$B18*100</f>
        <v>0</v>
      </c>
      <c r="L21" s="14">
        <f>SUM(total_credit_flow_data!M19:M21)/total_credit_stock_data!$B18*100</f>
        <v>5.6545436831311337E-2</v>
      </c>
      <c r="M21" s="14">
        <f>SUM(total_credit_flow_data!N19:N21)/total_credit_stock_data!$B18*100</f>
        <v>4.4670895096735955E-2</v>
      </c>
      <c r="N21" s="14">
        <f>SUM(total_credit_flow_data!O19:O21)/total_credit_stock_data!$B18*100</f>
        <v>7.9163611563835862E-2</v>
      </c>
      <c r="O21" s="14">
        <f>SUM(total_credit_flow_data!P19:P21)/total_credit_stock_data!$B18*100</f>
        <v>7.0681796039139808E-2</v>
      </c>
    </row>
    <row r="22" spans="1:15" x14ac:dyDescent="0.25">
      <c r="A22" s="4">
        <f>total_credit_flow_data!A22</f>
        <v>37864</v>
      </c>
      <c r="B22" s="14">
        <f>SUM(total_credit_flow_data!C20:C22)/total_credit_stock_data!$B19*100</f>
        <v>6.3756477010342403</v>
      </c>
      <c r="C22" s="14">
        <f>SUM(total_credit_flow_data!D20:D22)/total_credit_stock_data!$B19*100</f>
        <v>0.54393094341547443</v>
      </c>
      <c r="D22" s="14">
        <f>SUM(total_credit_flow_data!E20:E22)/total_credit_stock_data!$B19*100</f>
        <v>0.54393094341547443</v>
      </c>
      <c r="E22" s="14">
        <f>SUM(total_credit_flow_data!F20:F22)/total_credit_stock_data!$B19*100</f>
        <v>0</v>
      </c>
      <c r="F22" s="14">
        <f>SUM(total_credit_flow_data!G20:G22)/total_credit_stock_data!$B19*100</f>
        <v>0</v>
      </c>
      <c r="G22" s="14">
        <f>SUM(total_credit_flow_data!H20:H22)/total_credit_stock_data!$B19*100</f>
        <v>5.8317167576187661</v>
      </c>
      <c r="H22" s="14">
        <f>SUM(total_credit_flow_data!I20:I22)/total_credit_stock_data!$B19*100</f>
        <v>5.0618879632133948</v>
      </c>
      <c r="I22" s="14">
        <f>SUM(total_credit_flow_data!J20:J22)/total_credit_stock_data!$B19*100</f>
        <v>0.36021549211902343</v>
      </c>
      <c r="J22" s="14">
        <f>SUM(total_credit_flow_data!K20:K22)/total_credit_stock_data!$B19*100</f>
        <v>0.16539940932429734</v>
      </c>
      <c r="K22" s="14">
        <f>SUM(total_credit_flow_data!L20:L22)/total_credit_stock_data!$B19*100</f>
        <v>0</v>
      </c>
      <c r="L22" s="14">
        <f>SUM(total_credit_flow_data!M20:M22)/total_credit_stock_data!$B19*100</f>
        <v>-1.4430820947757482E-2</v>
      </c>
      <c r="M22" s="14">
        <f>SUM(total_credit_flow_data!N20:N22)/total_credit_stock_data!$B19*100</f>
        <v>7.1599073163873678E-2</v>
      </c>
      <c r="N22" s="14">
        <f>SUM(total_credit_flow_data!O20:O22)/total_credit_stock_data!$B19*100</f>
        <v>0.11378147285731864</v>
      </c>
      <c r="O22" s="14">
        <f>SUM(total_credit_flow_data!P20:P22)/total_credit_stock_data!$B19*100</f>
        <v>7.3264167888615492E-2</v>
      </c>
    </row>
    <row r="23" spans="1:15" x14ac:dyDescent="0.25">
      <c r="A23" s="4">
        <f>total_credit_flow_data!A23</f>
        <v>37894</v>
      </c>
      <c r="B23" s="14">
        <f>SUM(total_credit_flow_data!C21:C23)/total_credit_stock_data!$B20*100</f>
        <v>5.2370075238290452</v>
      </c>
      <c r="C23" s="14">
        <f>SUM(total_credit_flow_data!D21:D23)/total_credit_stock_data!$B20*100</f>
        <v>0.48269514950359899</v>
      </c>
      <c r="D23" s="14">
        <f>SUM(total_credit_flow_data!E21:E23)/total_credit_stock_data!$B20*100</f>
        <v>0.48269514950359899</v>
      </c>
      <c r="E23" s="14">
        <f>SUM(total_credit_flow_data!F21:F23)/total_credit_stock_data!$B20*100</f>
        <v>0</v>
      </c>
      <c r="F23" s="14">
        <f>SUM(total_credit_flow_data!G21:G23)/total_credit_stock_data!$B20*100</f>
        <v>0</v>
      </c>
      <c r="G23" s="14">
        <f>SUM(total_credit_flow_data!H21:H23)/total_credit_stock_data!$B20*100</f>
        <v>4.7543123743254467</v>
      </c>
      <c r="H23" s="14">
        <f>SUM(total_credit_flow_data!I21:I23)/total_credit_stock_data!$B20*100</f>
        <v>3.7712265301225969</v>
      </c>
      <c r="I23" s="14">
        <f>SUM(total_credit_flow_data!J21:J23)/total_credit_stock_data!$B20*100</f>
        <v>0.40961910175118721</v>
      </c>
      <c r="J23" s="14">
        <f>SUM(total_credit_flow_data!K21:K23)/total_credit_stock_data!$B20*100</f>
        <v>0.10923176046698327</v>
      </c>
      <c r="K23" s="14">
        <f>SUM(total_credit_flow_data!L21:L23)/total_credit_stock_data!$B20*100</f>
        <v>0</v>
      </c>
      <c r="L23" s="14">
        <f>SUM(total_credit_flow_data!M21:M23)/total_credit_stock_data!$B20*100</f>
        <v>0.21464040931762213</v>
      </c>
      <c r="M23" s="14">
        <f>SUM(total_credit_flow_data!N21:N23)/total_credit_stock_data!$B20*100</f>
        <v>6.9362167896534377E-2</v>
      </c>
      <c r="N23" s="14">
        <f>SUM(total_credit_flow_data!O21:O23)/total_credit_stock_data!$B20*100</f>
        <v>0.10868560166464834</v>
      </c>
      <c r="O23" s="14">
        <f>SUM(total_credit_flow_data!P21:P23)/total_credit_stock_data!$B20*100</f>
        <v>7.1546803105874468E-2</v>
      </c>
    </row>
    <row r="24" spans="1:15" x14ac:dyDescent="0.25">
      <c r="A24" s="4">
        <f>total_credit_flow_data!A24</f>
        <v>37925</v>
      </c>
      <c r="B24" s="14">
        <f>SUM(total_credit_flow_data!C22:C24)/total_credit_stock_data!$B21*100</f>
        <v>5.108982832141221</v>
      </c>
      <c r="C24" s="14">
        <f>SUM(total_credit_flow_data!D22:D24)/total_credit_stock_data!$B21*100</f>
        <v>0.45750304726416374</v>
      </c>
      <c r="D24" s="14">
        <f>SUM(total_credit_flow_data!E22:E24)/total_credit_stock_data!$B21*100</f>
        <v>0.45750304726416374</v>
      </c>
      <c r="E24" s="14">
        <f>SUM(total_credit_flow_data!F22:F24)/total_credit_stock_data!$B21*100</f>
        <v>0</v>
      </c>
      <c r="F24" s="14">
        <f>SUM(total_credit_flow_data!G22:G24)/total_credit_stock_data!$B21*100</f>
        <v>0</v>
      </c>
      <c r="G24" s="14">
        <f>SUM(total_credit_flow_data!H22:H24)/total_credit_stock_data!$B21*100</f>
        <v>4.6514797848770568</v>
      </c>
      <c r="H24" s="14">
        <f>SUM(total_credit_flow_data!I22:I24)/total_credit_stock_data!$B21*100</f>
        <v>3.5020291328267761</v>
      </c>
      <c r="I24" s="14">
        <f>SUM(total_credit_flow_data!J22:J24)/total_credit_stock_data!$B21*100</f>
        <v>0.43104399451885544</v>
      </c>
      <c r="J24" s="14">
        <f>SUM(total_credit_flow_data!K22:K24)/total_credit_stock_data!$B21*100</f>
        <v>9.108854223794681E-2</v>
      </c>
      <c r="K24" s="14">
        <f>SUM(total_credit_flow_data!L22:L24)/total_credit_stock_data!$B21*100</f>
        <v>0</v>
      </c>
      <c r="L24" s="14">
        <f>SUM(total_credit_flow_data!M22:M24)/total_credit_stock_data!$B21*100</f>
        <v>0.43646593155682839</v>
      </c>
      <c r="M24" s="14">
        <f>SUM(total_credit_flow_data!N22:N24)/total_credit_stock_data!$B21*100</f>
        <v>4.5544271118973405E-2</v>
      </c>
      <c r="N24" s="14">
        <f>SUM(total_credit_flow_data!O22:O24)/total_credit_stock_data!$B21*100</f>
        <v>7.7533699643014237E-2</v>
      </c>
      <c r="O24" s="14">
        <f>SUM(total_credit_flow_data!P22:P24)/total_credit_stock_data!$B21*100</f>
        <v>6.7774212974663101E-2</v>
      </c>
    </row>
    <row r="25" spans="1:15" x14ac:dyDescent="0.25">
      <c r="A25" s="4">
        <f>total_credit_flow_data!A25</f>
        <v>37955</v>
      </c>
      <c r="B25" s="14">
        <f>SUM(total_credit_flow_data!C23:C25)/total_credit_stock_data!$B22*100</f>
        <v>4.283550422826286</v>
      </c>
      <c r="C25" s="14">
        <f>SUM(total_credit_flow_data!D23:D25)/total_credit_stock_data!$B22*100</f>
        <v>0.51261341199433474</v>
      </c>
      <c r="D25" s="14">
        <f>SUM(total_credit_flow_data!E23:E25)/total_credit_stock_data!$B22*100</f>
        <v>0.51261341199433474</v>
      </c>
      <c r="E25" s="14">
        <f>SUM(total_credit_flow_data!F23:F25)/total_credit_stock_data!$B22*100</f>
        <v>0</v>
      </c>
      <c r="F25" s="14">
        <f>SUM(total_credit_flow_data!G23:G25)/total_credit_stock_data!$B22*100</f>
        <v>0</v>
      </c>
      <c r="G25" s="14">
        <f>SUM(total_credit_flow_data!H23:H25)/total_credit_stock_data!$B22*100</f>
        <v>3.7709370108319504</v>
      </c>
      <c r="H25" s="14">
        <f>SUM(total_credit_flow_data!I23:I25)/total_credit_stock_data!$B22*100</f>
        <v>2.4870100793582792</v>
      </c>
      <c r="I25" s="14">
        <f>SUM(total_credit_flow_data!J23:J25)/total_credit_stock_data!$B22*100</f>
        <v>0.39890024797235013</v>
      </c>
      <c r="J25" s="14">
        <f>SUM(total_credit_flow_data!K23:K25)/total_credit_stock_data!$B22*100</f>
        <v>7.1270177637726556E-2</v>
      </c>
      <c r="K25" s="14">
        <f>SUM(total_credit_flow_data!L23:L25)/total_credit_stock_data!$B22*100</f>
        <v>0</v>
      </c>
      <c r="L25" s="14">
        <f>SUM(total_credit_flow_data!M23:M25)/total_credit_stock_data!$B22*100</f>
        <v>0.61962505185038397</v>
      </c>
      <c r="M25" s="14">
        <f>SUM(total_credit_flow_data!N23:N25)/total_credit_stock_data!$B22*100</f>
        <v>3.3507620829677412E-2</v>
      </c>
      <c r="N25" s="14">
        <f>SUM(total_credit_flow_data!O23:O25)/total_credit_stock_data!$B22*100</f>
        <v>9.5736059513364044E-2</v>
      </c>
      <c r="O25" s="14">
        <f>SUM(total_credit_flow_data!P23:P25)/total_credit_stock_data!$B22*100</f>
        <v>6.4887773670169055E-2</v>
      </c>
    </row>
    <row r="26" spans="1:15" x14ac:dyDescent="0.25">
      <c r="A26" s="4">
        <f>total_credit_flow_data!A26</f>
        <v>37986</v>
      </c>
      <c r="B26" s="14">
        <f>SUM(total_credit_flow_data!C24:C26)/total_credit_stock_data!$B23*100</f>
        <v>4.3604107721179748</v>
      </c>
      <c r="C26" s="14">
        <f>SUM(total_credit_flow_data!D24:D26)/total_credit_stock_data!$B23*100</f>
        <v>1.468955974786389</v>
      </c>
      <c r="D26" s="14">
        <f>SUM(total_credit_flow_data!E24:E26)/total_credit_stock_data!$B23*100</f>
        <v>1.468955974786389</v>
      </c>
      <c r="E26" s="14">
        <f>SUM(total_credit_flow_data!F24:F26)/total_credit_stock_data!$B23*100</f>
        <v>0</v>
      </c>
      <c r="F26" s="14">
        <f>SUM(total_credit_flow_data!G24:G26)/total_credit_stock_data!$B23*100</f>
        <v>0</v>
      </c>
      <c r="G26" s="14">
        <f>SUM(total_credit_flow_data!H24:H26)/total_credit_stock_data!$B23*100</f>
        <v>2.8914547973315852</v>
      </c>
      <c r="H26" s="14">
        <f>SUM(total_credit_flow_data!I24:I26)/total_credit_stock_data!$B23*100</f>
        <v>1.5301570448748261</v>
      </c>
      <c r="I26" s="14">
        <f>SUM(total_credit_flow_data!J24:J26)/total_credit_stock_data!$B23*100</f>
        <v>0.16312641520634213</v>
      </c>
      <c r="J26" s="14">
        <f>SUM(total_credit_flow_data!K24:K26)/total_credit_stock_data!$B23*100</f>
        <v>4.0130140482071384E-2</v>
      </c>
      <c r="K26" s="14">
        <f>SUM(total_credit_flow_data!L24:L26)/total_credit_stock_data!$B23*100</f>
        <v>0</v>
      </c>
      <c r="L26" s="14">
        <f>SUM(total_credit_flow_data!M24:M26)/total_credit_stock_data!$B23*100</f>
        <v>0.85211402192450281</v>
      </c>
      <c r="M26" s="14">
        <f>SUM(total_credit_flow_data!N24:N26)/total_credit_stock_data!$B23*100</f>
        <v>0.13498319980333104</v>
      </c>
      <c r="N26" s="14">
        <f>SUM(total_credit_flow_data!O24:O26)/total_credit_stock_data!$B23*100</f>
        <v>9.902242456615018E-2</v>
      </c>
      <c r="O26" s="14">
        <f>SUM(total_credit_flow_data!P24:P26)/total_credit_stock_data!$B23*100</f>
        <v>7.192155047436162E-2</v>
      </c>
    </row>
    <row r="27" spans="1:15" x14ac:dyDescent="0.25">
      <c r="A27" s="4">
        <f>total_credit_flow_data!A27</f>
        <v>38017</v>
      </c>
      <c r="B27" s="14">
        <f>SUM(total_credit_flow_data!C25:C27)/total_credit_stock_data!$B24*100</f>
        <v>4.6776656784802615</v>
      </c>
      <c r="C27" s="14">
        <f>SUM(total_credit_flow_data!D25:D27)/total_credit_stock_data!$B24*100</f>
        <v>1.3442242307362233</v>
      </c>
      <c r="D27" s="14">
        <f>SUM(total_credit_flow_data!E25:E27)/total_credit_stock_data!$B24*100</f>
        <v>1.3442242307362233</v>
      </c>
      <c r="E27" s="14">
        <f>SUM(total_credit_flow_data!F25:F27)/total_credit_stock_data!$B24*100</f>
        <v>0</v>
      </c>
      <c r="F27" s="14">
        <f>SUM(total_credit_flow_data!G25:G27)/total_credit_stock_data!$B24*100</f>
        <v>0</v>
      </c>
      <c r="G27" s="14">
        <f>SUM(total_credit_flow_data!H25:H27)/total_credit_stock_data!$B24*100</f>
        <v>3.3334414477440379</v>
      </c>
      <c r="H27" s="14">
        <f>SUM(total_credit_flow_data!I25:I27)/total_credit_stock_data!$B24*100</f>
        <v>2.5140480192482966</v>
      </c>
      <c r="I27" s="14">
        <f>SUM(total_credit_flow_data!J25:J27)/total_credit_stock_data!$B24*100</f>
        <v>0.1784663717367618</v>
      </c>
      <c r="J27" s="14">
        <f>SUM(total_credit_flow_data!K25:K27)/total_credit_stock_data!$B24*100</f>
        <v>0.11380464284663071</v>
      </c>
      <c r="K27" s="14">
        <f>SUM(total_credit_flow_data!L25:L27)/total_credit_stock_data!$B24*100</f>
        <v>0</v>
      </c>
      <c r="L27" s="14">
        <f>SUM(total_credit_flow_data!M25:M27)/total_credit_stock_data!$B24*100</f>
        <v>0.21002129543514583</v>
      </c>
      <c r="M27" s="14">
        <f>SUM(total_credit_flow_data!N25:N27)/total_credit_stock_data!$B24*100</f>
        <v>0.12828887011802007</v>
      </c>
      <c r="N27" s="14">
        <f>SUM(total_credit_flow_data!O25:O27)/total_credit_stock_data!$B24*100</f>
        <v>0.1158738181711149</v>
      </c>
      <c r="O27" s="14">
        <f>SUM(total_credit_flow_data!P25:P27)/total_credit_stock_data!$B24*100</f>
        <v>7.2938430188067685E-2</v>
      </c>
    </row>
    <row r="28" spans="1:15" x14ac:dyDescent="0.25">
      <c r="A28" s="4">
        <f>total_credit_flow_data!A28</f>
        <v>38046</v>
      </c>
      <c r="B28" s="14">
        <f>SUM(total_credit_flow_data!C26:C28)/total_credit_stock_data!$B25*100</f>
        <v>3.6164502062177362</v>
      </c>
      <c r="C28" s="14">
        <f>SUM(total_credit_flow_data!D26:D28)/total_credit_stock_data!$B25*100</f>
        <v>1.0327489000978891</v>
      </c>
      <c r="D28" s="14">
        <f>SUM(total_credit_flow_data!E26:E28)/total_credit_stock_data!$B25*100</f>
        <v>1.0327489000978891</v>
      </c>
      <c r="E28" s="14">
        <f>SUM(total_credit_flow_data!F26:F28)/total_credit_stock_data!$B25*100</f>
        <v>0</v>
      </c>
      <c r="F28" s="14">
        <f>SUM(total_credit_flow_data!G26:G28)/total_credit_stock_data!$B25*100</f>
        <v>0</v>
      </c>
      <c r="G28" s="14">
        <f>SUM(total_credit_flow_data!H26:H28)/total_credit_stock_data!$B25*100</f>
        <v>2.5837013061198477</v>
      </c>
      <c r="H28" s="14">
        <f>SUM(total_credit_flow_data!I26:I28)/total_credit_stock_data!$B25*100</f>
        <v>3.0288142044018804</v>
      </c>
      <c r="I28" s="14">
        <f>SUM(total_credit_flow_data!J26:J28)/total_credit_stock_data!$B25*100</f>
        <v>0.21999832903594738</v>
      </c>
      <c r="J28" s="14">
        <f>SUM(total_credit_flow_data!K26:K28)/total_credit_stock_data!$B25*100</f>
        <v>0.14939421413603871</v>
      </c>
      <c r="K28" s="14">
        <f>SUM(total_credit_flow_data!L26:L28)/total_credit_stock_data!$B25*100</f>
        <v>0</v>
      </c>
      <c r="L28" s="14">
        <f>SUM(total_credit_flow_data!M26:M28)/total_credit_stock_data!$B25*100</f>
        <v>-1.0861777966123636</v>
      </c>
      <c r="M28" s="14">
        <f>SUM(total_credit_flow_data!N26:N28)/total_credit_stock_data!$B25*100</f>
        <v>0.13251062144258224</v>
      </c>
      <c r="N28" s="14">
        <f>SUM(total_credit_flow_data!O26:O28)/total_credit_stock_data!$B25*100</f>
        <v>6.8557618815853372E-2</v>
      </c>
      <c r="O28" s="14">
        <f>SUM(total_credit_flow_data!P26:P28)/total_credit_stock_data!$B25*100</f>
        <v>7.0604114899908671E-2</v>
      </c>
    </row>
    <row r="29" spans="1:15" x14ac:dyDescent="0.25">
      <c r="A29" s="4">
        <f>total_credit_flow_data!A29</f>
        <v>38077</v>
      </c>
      <c r="B29" s="14">
        <f>SUM(total_credit_flow_data!C27:C29)/total_credit_stock_data!$B26*100</f>
        <v>4.6812926851164036</v>
      </c>
      <c r="C29" s="14">
        <f>SUM(total_credit_flow_data!D27:D29)/total_credit_stock_data!$B26*100</f>
        <v>0.18822638069673356</v>
      </c>
      <c r="D29" s="14">
        <f>SUM(total_credit_flow_data!E27:E29)/total_credit_stock_data!$B26*100</f>
        <v>0.18822638069673356</v>
      </c>
      <c r="E29" s="14">
        <f>SUM(total_credit_flow_data!F27:F29)/total_credit_stock_data!$B26*100</f>
        <v>0</v>
      </c>
      <c r="F29" s="14">
        <f>SUM(total_credit_flow_data!G27:G29)/total_credit_stock_data!$B26*100</f>
        <v>0</v>
      </c>
      <c r="G29" s="14">
        <f>SUM(total_credit_flow_data!H27:H29)/total_credit_stock_data!$B26*100</f>
        <v>4.4930663044196706</v>
      </c>
      <c r="H29" s="14">
        <f>SUM(total_credit_flow_data!I27:I29)/total_credit_stock_data!$B26*100</f>
        <v>4.1191784727421963</v>
      </c>
      <c r="I29" s="14">
        <f>SUM(total_credit_flow_data!J27:J29)/total_credit_stock_data!$B26*100</f>
        <v>0.38473945739898369</v>
      </c>
      <c r="J29" s="14">
        <f>SUM(total_credit_flow_data!K27:K29)/total_credit_stock_data!$B26*100</f>
        <v>0.18201135869259619</v>
      </c>
      <c r="K29" s="14">
        <f>SUM(total_credit_flow_data!L27:L29)/total_credit_stock_data!$B26*100</f>
        <v>0</v>
      </c>
      <c r="L29" s="14">
        <f>SUM(total_credit_flow_data!M27:M29)/total_credit_stock_data!$B26*100</f>
        <v>-0.3497183016613839</v>
      </c>
      <c r="M29" s="14">
        <f>SUM(total_credit_flow_data!N27:N29)/total_credit_stock_data!$B26*100</f>
        <v>2.9102087162230821E-2</v>
      </c>
      <c r="N29" s="14">
        <f>SUM(total_credit_flow_data!O27:O29)/total_credit_stock_data!$B26*100</f>
        <v>6.6589521472901037E-2</v>
      </c>
      <c r="O29" s="14">
        <f>SUM(total_credit_flow_data!P27:P29)/total_credit_stock_data!$B26*100</f>
        <v>6.1163708612145949E-2</v>
      </c>
    </row>
    <row r="30" spans="1:15" x14ac:dyDescent="0.25">
      <c r="A30" s="4">
        <f>total_credit_flow_data!A30</f>
        <v>38107</v>
      </c>
      <c r="B30" s="14">
        <f>SUM(total_credit_flow_data!C28:C30)/total_credit_stock_data!$B27*100</f>
        <v>5.2135089036488411</v>
      </c>
      <c r="C30" s="14">
        <f>SUM(total_credit_flow_data!D28:D30)/total_credit_stock_data!$B27*100</f>
        <v>0.46561216430085434</v>
      </c>
      <c r="D30" s="14">
        <f>SUM(total_credit_flow_data!E28:E30)/total_credit_stock_data!$B27*100</f>
        <v>0.46561216430085434</v>
      </c>
      <c r="E30" s="14">
        <f>SUM(total_credit_flow_data!F28:F30)/total_credit_stock_data!$B27*100</f>
        <v>0</v>
      </c>
      <c r="F30" s="14">
        <f>SUM(total_credit_flow_data!G28:G30)/total_credit_stock_data!$B27*100</f>
        <v>0</v>
      </c>
      <c r="G30" s="14">
        <f>SUM(total_credit_flow_data!H28:H30)/total_credit_stock_data!$B27*100</f>
        <v>4.7478967393479872</v>
      </c>
      <c r="H30" s="14">
        <f>SUM(total_credit_flow_data!I28:I30)/total_credit_stock_data!$B27*100</f>
        <v>3.8106191597111234</v>
      </c>
      <c r="I30" s="14">
        <f>SUM(total_credit_flow_data!J28:J30)/total_credit_stock_data!$B27*100</f>
        <v>0.37637552807292796</v>
      </c>
      <c r="J30" s="14">
        <f>SUM(total_credit_flow_data!K28:K30)/total_credit_stock_data!$B27*100</f>
        <v>0.16353541103039024</v>
      </c>
      <c r="K30" s="14">
        <f>SUM(total_credit_flow_data!L28:L30)/total_credit_stock_data!$B27*100</f>
        <v>0</v>
      </c>
      <c r="L30" s="14">
        <f>SUM(total_credit_flow_data!M28:M30)/total_credit_stock_data!$B27*100</f>
        <v>0.23090223706678975</v>
      </c>
      <c r="M30" s="14">
        <f>SUM(total_credit_flow_data!N28:N30)/total_credit_stock_data!$B27*100</f>
        <v>3.6124240048504112E-2</v>
      </c>
      <c r="N30" s="14">
        <f>SUM(total_credit_flow_data!O28:O30)/total_credit_stock_data!$B27*100</f>
        <v>6.5902329818216962E-2</v>
      </c>
      <c r="O30" s="14">
        <f>SUM(total_credit_flow_data!P28:P30)/total_credit_stock_data!$B27*100</f>
        <v>6.4437833600034383E-2</v>
      </c>
    </row>
    <row r="31" spans="1:15" x14ac:dyDescent="0.25">
      <c r="A31" s="4">
        <f>total_credit_flow_data!A31</f>
        <v>38138</v>
      </c>
      <c r="B31" s="14">
        <f>SUM(total_credit_flow_data!C29:C31)/total_credit_stock_data!$B28*100</f>
        <v>6.3580866944067465</v>
      </c>
      <c r="C31" s="14">
        <f>SUM(total_credit_flow_data!D29:D31)/total_credit_stock_data!$B28*100</f>
        <v>0.64363674979272878</v>
      </c>
      <c r="D31" s="14">
        <f>SUM(total_credit_flow_data!E29:E31)/total_credit_stock_data!$B28*100</f>
        <v>0.64363674979272878</v>
      </c>
      <c r="E31" s="14">
        <f>SUM(total_credit_flow_data!F29:F31)/total_credit_stock_data!$B28*100</f>
        <v>0</v>
      </c>
      <c r="F31" s="14">
        <f>SUM(total_credit_flow_data!G29:G31)/total_credit_stock_data!$B28*100</f>
        <v>0</v>
      </c>
      <c r="G31" s="14">
        <f>SUM(total_credit_flow_data!H29:H31)/total_credit_stock_data!$B28*100</f>
        <v>5.7144499446140182</v>
      </c>
      <c r="H31" s="14">
        <f>SUM(total_credit_flow_data!I29:I31)/total_credit_stock_data!$B28*100</f>
        <v>3.3382597792549538</v>
      </c>
      <c r="I31" s="14">
        <f>SUM(total_credit_flow_data!J29:J31)/total_credit_stock_data!$B28*100</f>
        <v>0.30932364801209633</v>
      </c>
      <c r="J31" s="14">
        <f>SUM(total_credit_flow_data!K29:K31)/total_credit_stock_data!$B28*100</f>
        <v>0.73701839282252235</v>
      </c>
      <c r="K31" s="14">
        <f>SUM(total_credit_flow_data!L29:L31)/total_credit_stock_data!$B28*100</f>
        <v>0</v>
      </c>
      <c r="L31" s="14">
        <f>SUM(total_credit_flow_data!M29:M31)/total_credit_stock_data!$B28*100</f>
        <v>1.1613032706469881</v>
      </c>
      <c r="M31" s="14">
        <f>SUM(total_credit_flow_data!N29:N31)/total_credit_stock_data!$B28*100</f>
        <v>2.533044046713229E-2</v>
      </c>
      <c r="N31" s="14">
        <f>SUM(total_credit_flow_data!O29:O31)/total_credit_stock_data!$B28*100</f>
        <v>7.6478445256534036E-2</v>
      </c>
      <c r="O31" s="14">
        <f>SUM(total_credit_flow_data!P29:P31)/total_credit_stock_data!$B28*100</f>
        <v>6.673596815379107E-2</v>
      </c>
    </row>
    <row r="32" spans="1:15" x14ac:dyDescent="0.25">
      <c r="A32" s="4">
        <f>total_credit_flow_data!A32</f>
        <v>38168</v>
      </c>
      <c r="B32" s="14">
        <f>SUM(total_credit_flow_data!C30:C32)/total_credit_stock_data!$B29*100</f>
        <v>4.7524479038310137</v>
      </c>
      <c r="C32" s="14">
        <f>SUM(total_credit_flow_data!D30:D32)/total_credit_stock_data!$B29*100</f>
        <v>0.72351128802269982</v>
      </c>
      <c r="D32" s="14">
        <f>SUM(total_credit_flow_data!E30:E32)/total_credit_stock_data!$B29*100</f>
        <v>0.72351128802269982</v>
      </c>
      <c r="E32" s="14">
        <f>SUM(total_credit_flow_data!F30:F32)/total_credit_stock_data!$B29*100</f>
        <v>0</v>
      </c>
      <c r="F32" s="14">
        <f>SUM(total_credit_flow_data!G30:G32)/total_credit_stock_data!$B29*100</f>
        <v>0</v>
      </c>
      <c r="G32" s="14">
        <f>SUM(total_credit_flow_data!H30:H32)/total_credit_stock_data!$B29*100</f>
        <v>4.0289366158083144</v>
      </c>
      <c r="H32" s="14">
        <f>SUM(total_credit_flow_data!I30:I32)/total_credit_stock_data!$B29*100</f>
        <v>2.8518523135579974</v>
      </c>
      <c r="I32" s="14">
        <f>SUM(total_credit_flow_data!J30:J32)/total_credit_stock_data!$B29*100</f>
        <v>0.25459542341951863</v>
      </c>
      <c r="J32" s="14">
        <f>SUM(total_credit_flow_data!K30:K32)/total_credit_stock_data!$B29*100</f>
        <v>0.74748449173451892</v>
      </c>
      <c r="K32" s="14">
        <f>SUM(total_credit_flow_data!L30:L32)/total_credit_stock_data!$B29*100</f>
        <v>0</v>
      </c>
      <c r="L32" s="14">
        <f>SUM(total_credit_flow_data!M30:M32)/total_credit_stock_data!$B29*100</f>
        <v>-2.4452667786055458E-2</v>
      </c>
      <c r="M32" s="14">
        <f>SUM(total_credit_flow_data!N30:N32)/total_credit_stock_data!$B29*100</f>
        <v>2.8288380379946507E-2</v>
      </c>
      <c r="N32" s="14">
        <f>SUM(total_credit_flow_data!O30:O32)/total_credit_stock_data!$B29*100</f>
        <v>0.10308477596082204</v>
      </c>
      <c r="O32" s="14">
        <f>SUM(total_credit_flow_data!P30:P32)/total_credit_stock_data!$B29*100</f>
        <v>6.8083898541566407E-2</v>
      </c>
    </row>
    <row r="33" spans="1:15" x14ac:dyDescent="0.25">
      <c r="A33" s="4">
        <f>total_credit_flow_data!A33</f>
        <v>38199</v>
      </c>
      <c r="B33" s="14">
        <f>SUM(total_credit_flow_data!C31:C33)/total_credit_stock_data!$B30*100</f>
        <v>3.6877319064541219</v>
      </c>
      <c r="C33" s="14">
        <f>SUM(total_credit_flow_data!D31:D33)/total_credit_stock_data!$B30*100</f>
        <v>0.72934491239640686</v>
      </c>
      <c r="D33" s="14">
        <f>SUM(total_credit_flow_data!E31:E33)/total_credit_stock_data!$B30*100</f>
        <v>0.72934491239640686</v>
      </c>
      <c r="E33" s="14">
        <f>SUM(total_credit_flow_data!F31:F33)/total_credit_stock_data!$B30*100</f>
        <v>0</v>
      </c>
      <c r="F33" s="14">
        <f>SUM(total_credit_flow_data!G31:G33)/total_credit_stock_data!$B30*100</f>
        <v>0</v>
      </c>
      <c r="G33" s="14">
        <f>SUM(total_credit_flow_data!H31:H33)/total_credit_stock_data!$B30*100</f>
        <v>2.9583869940577148</v>
      </c>
      <c r="H33" s="14">
        <f>SUM(total_credit_flow_data!I31:I33)/total_credit_stock_data!$B30*100</f>
        <v>1.8585586768800784</v>
      </c>
      <c r="I33" s="14">
        <f>SUM(total_credit_flow_data!J31:J33)/total_credit_stock_data!$B30*100</f>
        <v>0.13936827902379845</v>
      </c>
      <c r="J33" s="14">
        <f>SUM(total_credit_flow_data!K31:K33)/total_credit_stock_data!$B30*100</f>
        <v>0.7365259220274637</v>
      </c>
      <c r="K33" s="14">
        <f>SUM(total_credit_flow_data!L31:L33)/total_credit_stock_data!$B30*100</f>
        <v>0</v>
      </c>
      <c r="L33" s="14">
        <f>SUM(total_credit_flow_data!M31:M33)/total_credit_stock_data!$B30*100</f>
        <v>-2.5039046739868894E-2</v>
      </c>
      <c r="M33" s="14">
        <f>SUM(total_credit_flow_data!N31:N33)/total_credit_stock_data!$B30*100</f>
        <v>2.0787133142532652E-2</v>
      </c>
      <c r="N33" s="14">
        <f>SUM(total_credit_flow_data!O31:O33)/total_credit_stock_data!$B30*100</f>
        <v>0.16015541216633108</v>
      </c>
      <c r="O33" s="14">
        <f>SUM(total_credit_flow_data!P31:P33)/total_credit_stock_data!$B30*100</f>
        <v>6.80306175573797E-2</v>
      </c>
    </row>
    <row r="34" spans="1:15" x14ac:dyDescent="0.25">
      <c r="A34" s="4">
        <f>total_credit_flow_data!A34</f>
        <v>38230</v>
      </c>
      <c r="B34" s="14">
        <f>SUM(total_credit_flow_data!C32:C34)/total_credit_stock_data!$B31*100</f>
        <v>3.3197662775493781</v>
      </c>
      <c r="C34" s="14">
        <f>SUM(total_credit_flow_data!D32:D34)/total_credit_stock_data!$B31*100</f>
        <v>0.83633686692972975</v>
      </c>
      <c r="D34" s="14">
        <f>SUM(total_credit_flow_data!E32:E34)/total_credit_stock_data!$B31*100</f>
        <v>0.83633686692972975</v>
      </c>
      <c r="E34" s="14">
        <f>SUM(total_credit_flow_data!F32:F34)/total_credit_stock_data!$B31*100</f>
        <v>0</v>
      </c>
      <c r="F34" s="14">
        <f>SUM(total_credit_flow_data!G32:G34)/total_credit_stock_data!$B31*100</f>
        <v>0</v>
      </c>
      <c r="G34" s="14">
        <f>SUM(total_credit_flow_data!H32:H34)/total_credit_stock_data!$B31*100</f>
        <v>2.4834294106196486</v>
      </c>
      <c r="H34" s="14">
        <f>SUM(total_credit_flow_data!I32:I34)/total_credit_stock_data!$B31*100</f>
        <v>1.8481009467374416</v>
      </c>
      <c r="I34" s="14">
        <f>SUM(total_credit_flow_data!J32:J34)/total_credit_stock_data!$B31*100</f>
        <v>9.0561147680490936E-2</v>
      </c>
      <c r="J34" s="14">
        <f>SUM(total_credit_flow_data!K32:K34)/total_credit_stock_data!$B31*100</f>
        <v>0.18905806603401459</v>
      </c>
      <c r="K34" s="14">
        <f>SUM(total_credit_flow_data!L32:L34)/total_credit_stock_data!$B31*100</f>
        <v>0</v>
      </c>
      <c r="L34" s="14">
        <f>SUM(total_credit_flow_data!M32:M34)/total_credit_stock_data!$B31*100</f>
        <v>9.6629678195163007E-2</v>
      </c>
      <c r="M34" s="14">
        <f>SUM(total_credit_flow_data!N32:N34)/total_credit_stock_data!$B31*100</f>
        <v>2.240688190032766E-2</v>
      </c>
      <c r="N34" s="14">
        <f>SUM(total_credit_flow_data!O32:O34)/total_credit_stock_data!$B31*100</f>
        <v>0.16618437409409681</v>
      </c>
      <c r="O34" s="14">
        <f>SUM(total_credit_flow_data!P32:P34)/total_credit_stock_data!$B31*100</f>
        <v>7.048831597811403E-2</v>
      </c>
    </row>
    <row r="35" spans="1:15" x14ac:dyDescent="0.25">
      <c r="A35" s="4">
        <f>total_credit_flow_data!A35</f>
        <v>38260</v>
      </c>
      <c r="B35" s="14">
        <f>SUM(total_credit_flow_data!C33:C35)/total_credit_stock_data!$B32*100</f>
        <v>3.1399650080507517</v>
      </c>
      <c r="C35" s="14">
        <f>SUM(total_credit_flow_data!D33:D35)/total_credit_stock_data!$B32*100</f>
        <v>0.78237777918257911</v>
      </c>
      <c r="D35" s="14">
        <f>SUM(total_credit_flow_data!E33:E35)/total_credit_stock_data!$B32*100</f>
        <v>0.78237777918257911</v>
      </c>
      <c r="E35" s="14">
        <f>SUM(total_credit_flow_data!F33:F35)/total_credit_stock_data!$B32*100</f>
        <v>0</v>
      </c>
      <c r="F35" s="14">
        <f>SUM(total_credit_flow_data!G33:G35)/total_credit_stock_data!$B32*100</f>
        <v>0</v>
      </c>
      <c r="G35" s="14">
        <f>SUM(total_credit_flow_data!H33:H35)/total_credit_stock_data!$B32*100</f>
        <v>2.3575872288681721</v>
      </c>
      <c r="H35" s="14">
        <f>SUM(total_credit_flow_data!I33:I35)/total_credit_stock_data!$B32*100</f>
        <v>1.6919592888564958</v>
      </c>
      <c r="I35" s="14">
        <f>SUM(total_credit_flow_data!J33:J35)/total_credit_stock_data!$B32*100</f>
        <v>4.6482398045508166E-4</v>
      </c>
      <c r="J35" s="14">
        <f>SUM(total_credit_flow_data!K33:K35)/total_credit_stock_data!$B32*100</f>
        <v>0.17477381665111058</v>
      </c>
      <c r="K35" s="14">
        <f>SUM(total_credit_flow_data!L33:L35)/total_credit_stock_data!$B32*100</f>
        <v>0</v>
      </c>
      <c r="L35" s="14">
        <f>SUM(total_credit_flow_data!M33:M35)/total_credit_stock_data!$B32*100</f>
        <v>0.21381903100933736</v>
      </c>
      <c r="M35" s="14">
        <f>SUM(total_credit_flow_data!N33:N35)/total_credit_stock_data!$B32*100</f>
        <v>7.4836660853268094E-2</v>
      </c>
      <c r="N35" s="14">
        <f>SUM(total_credit_flow_data!O33:O35)/total_credit_stock_data!$B32*100</f>
        <v>0.12922106656651255</v>
      </c>
      <c r="O35" s="14">
        <f>SUM(total_credit_flow_data!P33:P35)/total_credit_stock_data!$B32*100</f>
        <v>7.2512540950993146E-2</v>
      </c>
    </row>
    <row r="36" spans="1:15" x14ac:dyDescent="0.25">
      <c r="A36" s="4">
        <f>total_credit_flow_data!A36</f>
        <v>38291</v>
      </c>
      <c r="B36" s="14">
        <f>SUM(total_credit_flow_data!C34:C36)/total_credit_stock_data!$B33*100</f>
        <v>2.9479060445000789</v>
      </c>
      <c r="C36" s="14">
        <f>SUM(total_credit_flow_data!D34:D36)/total_credit_stock_data!$B33*100</f>
        <v>0.65282468351914325</v>
      </c>
      <c r="D36" s="14">
        <f>SUM(total_credit_flow_data!E34:E36)/total_credit_stock_data!$B33*100</f>
        <v>0.65282468351914325</v>
      </c>
      <c r="E36" s="14">
        <f>SUM(total_credit_flow_data!F34:F36)/total_credit_stock_data!$B33*100</f>
        <v>0</v>
      </c>
      <c r="F36" s="14">
        <f>SUM(total_credit_flow_data!G34:G36)/total_credit_stock_data!$B33*100</f>
        <v>0</v>
      </c>
      <c r="G36" s="14">
        <f>SUM(total_credit_flow_data!H34:H36)/total_credit_stock_data!$B33*100</f>
        <v>2.295081360980936</v>
      </c>
      <c r="H36" s="14">
        <f>SUM(total_credit_flow_data!I34:I36)/total_credit_stock_data!$B33*100</f>
        <v>1.8097167227070217</v>
      </c>
      <c r="I36" s="14">
        <f>SUM(total_credit_flow_data!J34:J36)/total_credit_stock_data!$B33*100</f>
        <v>-1.8027829421602519E-2</v>
      </c>
      <c r="J36" s="14">
        <f>SUM(total_credit_flow_data!K34:K36)/total_credit_stock_data!$B33*100</f>
        <v>0.17334451366925496</v>
      </c>
      <c r="K36" s="14">
        <f>SUM(total_credit_flow_data!L34:L36)/total_credit_stock_data!$B33*100</f>
        <v>0</v>
      </c>
      <c r="L36" s="14">
        <f>SUM(total_credit_flow_data!M34:M36)/total_credit_stock_data!$B33*100</f>
        <v>0.10909148060251779</v>
      </c>
      <c r="M36" s="14">
        <f>SUM(total_credit_flow_data!N34:N36)/total_credit_stock_data!$B33*100</f>
        <v>0.10493121227445566</v>
      </c>
      <c r="N36" s="14">
        <f>SUM(total_credit_flow_data!O34:O36)/total_credit_stock_data!$B33*100</f>
        <v>4.622520364513466E-2</v>
      </c>
      <c r="O36" s="14">
        <f>SUM(total_credit_flow_data!P34:P36)/total_credit_stock_data!$B33*100</f>
        <v>6.9800057504153731E-2</v>
      </c>
    </row>
    <row r="37" spans="1:15" x14ac:dyDescent="0.25">
      <c r="A37" s="4">
        <f>total_credit_flow_data!A37</f>
        <v>38321</v>
      </c>
      <c r="B37" s="14">
        <f>SUM(total_credit_flow_data!C35:C37)/total_credit_stock_data!$B34*100</f>
        <v>3.1483936661015193</v>
      </c>
      <c r="C37" s="14">
        <f>SUM(total_credit_flow_data!D35:D37)/total_credit_stock_data!$B34*100</f>
        <v>0.65860621048446266</v>
      </c>
      <c r="D37" s="14">
        <f>SUM(total_credit_flow_data!E35:E37)/total_credit_stock_data!$B34*100</f>
        <v>0.65860621048446266</v>
      </c>
      <c r="E37" s="14">
        <f>SUM(total_credit_flow_data!F35:F37)/total_credit_stock_data!$B34*100</f>
        <v>0</v>
      </c>
      <c r="F37" s="14">
        <f>SUM(total_credit_flow_data!G35:G37)/total_credit_stock_data!$B34*100</f>
        <v>0</v>
      </c>
      <c r="G37" s="14">
        <f>SUM(total_credit_flow_data!H35:H37)/total_credit_stock_data!$B34*100</f>
        <v>2.4897874556170563</v>
      </c>
      <c r="H37" s="14">
        <f>SUM(total_credit_flow_data!I35:I37)/total_credit_stock_data!$B34*100</f>
        <v>1.9461617439329795</v>
      </c>
      <c r="I37" s="14">
        <f>SUM(total_credit_flow_data!J35:J37)/total_credit_stock_data!$B34*100</f>
        <v>3.9353376435042609E-2</v>
      </c>
      <c r="J37" s="14">
        <f>SUM(total_credit_flow_data!K35:K37)/total_credit_stock_data!$B34*100</f>
        <v>0.26128811563266663</v>
      </c>
      <c r="K37" s="14">
        <f>SUM(total_credit_flow_data!L35:L37)/total_credit_stock_data!$B34*100</f>
        <v>0</v>
      </c>
      <c r="L37" s="14">
        <f>SUM(total_credit_flow_data!M35:M37)/total_credit_stock_data!$B34*100</f>
        <v>4.0268571235857552E-2</v>
      </c>
      <c r="M37" s="14">
        <f>SUM(total_credit_flow_data!N35:N37)/total_credit_stock_data!$B34*100</f>
        <v>0.10845058389657092</v>
      </c>
      <c r="N37" s="14">
        <f>SUM(total_credit_flow_data!O35:O37)/total_credit_stock_data!$B34*100</f>
        <v>2.1049480418743723E-2</v>
      </c>
      <c r="O37" s="14">
        <f>SUM(total_credit_flow_data!P35:P37)/total_credit_stock_data!$B34*100</f>
        <v>7.3215584065195849E-2</v>
      </c>
    </row>
    <row r="38" spans="1:15" x14ac:dyDescent="0.25">
      <c r="A38" s="4">
        <f>total_credit_flow_data!A38</f>
        <v>38352</v>
      </c>
      <c r="B38" s="14">
        <f>SUM(total_credit_flow_data!C36:C38)/total_credit_stock_data!$B35*100</f>
        <v>3.2736457623035538</v>
      </c>
      <c r="C38" s="14">
        <f>SUM(total_credit_flow_data!D36:D38)/total_credit_stock_data!$B35*100</f>
        <v>0.55527434644209417</v>
      </c>
      <c r="D38" s="14">
        <f>SUM(total_credit_flow_data!E36:E38)/total_credit_stock_data!$B35*100</f>
        <v>0.55527434644209417</v>
      </c>
      <c r="E38" s="14">
        <f>SUM(total_credit_flow_data!F36:F38)/total_credit_stock_data!$B35*100</f>
        <v>0</v>
      </c>
      <c r="F38" s="14">
        <f>SUM(total_credit_flow_data!G36:G38)/total_credit_stock_data!$B35*100</f>
        <v>0</v>
      </c>
      <c r="G38" s="14">
        <f>SUM(total_credit_flow_data!H36:H38)/total_credit_stock_data!$B35*100</f>
        <v>2.7183714158614589</v>
      </c>
      <c r="H38" s="14">
        <f>SUM(total_credit_flow_data!I36:I38)/total_credit_stock_data!$B35*100</f>
        <v>2.1284767255521246</v>
      </c>
      <c r="I38" s="14">
        <f>SUM(total_credit_flow_data!J36:J38)/total_credit_stock_data!$B35*100</f>
        <v>3.1922654734727683E-2</v>
      </c>
      <c r="J38" s="14">
        <f>SUM(total_credit_flow_data!K36:K38)/total_credit_stock_data!$B35*100</f>
        <v>0.36553687745540292</v>
      </c>
      <c r="K38" s="14">
        <f>SUM(total_credit_flow_data!L36:L38)/total_credit_stock_data!$B35*100</f>
        <v>0</v>
      </c>
      <c r="L38" s="14">
        <f>SUM(total_credit_flow_data!M36:M38)/total_credit_stock_data!$B35*100</f>
        <v>5.3953782650243984E-3</v>
      </c>
      <c r="M38" s="14">
        <f>SUM(total_credit_flow_data!N36:N38)/total_credit_stock_data!$B35*100</f>
        <v>8.4977207674134247E-2</v>
      </c>
      <c r="N38" s="14">
        <f>SUM(total_credit_flow_data!O36:O38)/total_credit_stock_data!$B35*100</f>
        <v>1.9783053638422792E-2</v>
      </c>
      <c r="O38" s="14">
        <f>SUM(total_credit_flow_data!P36:P38)/total_credit_stock_data!$B35*100</f>
        <v>8.2279518541621882E-2</v>
      </c>
    </row>
    <row r="39" spans="1:15" x14ac:dyDescent="0.25">
      <c r="A39" s="4">
        <f>total_credit_flow_data!A39</f>
        <v>38383</v>
      </c>
      <c r="B39" s="14">
        <f>SUM(total_credit_flow_data!C37:C39)/total_credit_stock_data!$B36*100</f>
        <v>4.5193760419950229</v>
      </c>
      <c r="C39" s="14">
        <f>SUM(total_credit_flow_data!D37:D39)/total_credit_stock_data!$B36*100</f>
        <v>0.402946579925344</v>
      </c>
      <c r="D39" s="14">
        <f>SUM(total_credit_flow_data!E37:E39)/total_credit_stock_data!$B36*100</f>
        <v>0.402946579925344</v>
      </c>
      <c r="E39" s="14">
        <f>SUM(total_credit_flow_data!F37:F39)/total_credit_stock_data!$B36*100</f>
        <v>0</v>
      </c>
      <c r="F39" s="14">
        <f>SUM(total_credit_flow_data!G37:G39)/total_credit_stock_data!$B36*100</f>
        <v>0</v>
      </c>
      <c r="G39" s="14">
        <f>SUM(total_credit_flow_data!H37:H39)/total_credit_stock_data!$B36*100</f>
        <v>4.1164294620696786</v>
      </c>
      <c r="H39" s="14">
        <f>SUM(total_credit_flow_data!I37:I39)/total_credit_stock_data!$B36*100</f>
        <v>3.2669648175502357</v>
      </c>
      <c r="I39" s="14">
        <f>SUM(total_credit_flow_data!J37:J39)/total_credit_stock_data!$B36*100</f>
        <v>0.40478447176836763</v>
      </c>
      <c r="J39" s="14">
        <f>SUM(total_credit_flow_data!K37:K39)/total_credit_stock_data!$B36*100</f>
        <v>0.40433620546519106</v>
      </c>
      <c r="K39" s="14">
        <f>SUM(total_credit_flow_data!L37:L39)/total_credit_stock_data!$B36*100</f>
        <v>0</v>
      </c>
      <c r="L39" s="14">
        <f>SUM(total_credit_flow_data!M37:M39)/total_credit_stock_data!$B36*100</f>
        <v>-0.12685936379894577</v>
      </c>
      <c r="M39" s="14">
        <f>SUM(total_credit_flow_data!N37:N39)/total_credit_stock_data!$B36*100</f>
        <v>6.2309016141531649E-2</v>
      </c>
      <c r="N39" s="14">
        <f>SUM(total_credit_flow_data!O37:O39)/total_credit_stock_data!$B36*100</f>
        <v>1.9723717339765422E-2</v>
      </c>
      <c r="O39" s="14">
        <f>SUM(total_credit_flow_data!P37:P39)/total_credit_stock_data!$B36*100</f>
        <v>8.5170597603532364E-2</v>
      </c>
    </row>
    <row r="40" spans="1:15" x14ac:dyDescent="0.25">
      <c r="A40" s="4">
        <f>total_credit_flow_data!A40</f>
        <v>38411</v>
      </c>
      <c r="B40" s="14">
        <f>SUM(total_credit_flow_data!C38:C40)/total_credit_stock_data!$B37*100</f>
        <v>3.8121685008134363</v>
      </c>
      <c r="C40" s="14">
        <f>SUM(total_credit_flow_data!D38:D40)/total_credit_stock_data!$B37*100</f>
        <v>0.24711212675014074</v>
      </c>
      <c r="D40" s="14">
        <f>SUM(total_credit_flow_data!E38:E40)/total_credit_stock_data!$B37*100</f>
        <v>0.24711212675014074</v>
      </c>
      <c r="E40" s="14">
        <f>SUM(total_credit_flow_data!F38:F40)/total_credit_stock_data!$B37*100</f>
        <v>0</v>
      </c>
      <c r="F40" s="14">
        <f>SUM(total_credit_flow_data!G38:G40)/total_credit_stock_data!$B37*100</f>
        <v>0</v>
      </c>
      <c r="G40" s="14">
        <f>SUM(total_credit_flow_data!H38:H40)/total_credit_stock_data!$B37*100</f>
        <v>3.5650563740632952</v>
      </c>
      <c r="H40" s="14">
        <f>SUM(total_credit_flow_data!I38:I40)/total_credit_stock_data!$B37*100</f>
        <v>2.9976663309682903</v>
      </c>
      <c r="I40" s="14">
        <f>SUM(total_credit_flow_data!J38:J40)/total_credit_stock_data!$B37*100</f>
        <v>0.32054429664678696</v>
      </c>
      <c r="J40" s="14">
        <f>SUM(total_credit_flow_data!K38:K40)/total_credit_stock_data!$B37*100</f>
        <v>0.26504840041292499</v>
      </c>
      <c r="K40" s="14">
        <f>SUM(total_credit_flow_data!L38:L40)/total_credit_stock_data!$B37*100</f>
        <v>0</v>
      </c>
      <c r="L40" s="14">
        <f>SUM(total_credit_flow_data!M38:M40)/total_credit_stock_data!$B37*100</f>
        <v>-0.17003942606055319</v>
      </c>
      <c r="M40" s="14">
        <f>SUM(total_credit_flow_data!N38:N40)/total_credit_stock_data!$B37*100</f>
        <v>4.5284651326831397E-2</v>
      </c>
      <c r="N40" s="14">
        <f>SUM(total_credit_flow_data!O38:O40)/total_credit_stock_data!$B37*100</f>
        <v>3.0189767551220936E-2</v>
      </c>
      <c r="O40" s="14">
        <f>SUM(total_credit_flow_data!P38:P40)/total_credit_stock_data!$B37*100</f>
        <v>7.6362353217794082E-2</v>
      </c>
    </row>
    <row r="41" spans="1:15" x14ac:dyDescent="0.25">
      <c r="A41" s="4">
        <f>total_credit_flow_data!A41</f>
        <v>38442</v>
      </c>
      <c r="B41" s="14">
        <f>SUM(total_credit_flow_data!C39:C41)/total_credit_stock_data!$B38*100</f>
        <v>4.0446521183016717</v>
      </c>
      <c r="C41" s="14">
        <f>SUM(total_credit_flow_data!D39:D41)/total_credit_stock_data!$B38*100</f>
        <v>0.26283886829643704</v>
      </c>
      <c r="D41" s="14">
        <f>SUM(total_credit_flow_data!E39:E41)/total_credit_stock_data!$B38*100</f>
        <v>0.26283886829643704</v>
      </c>
      <c r="E41" s="14">
        <f>SUM(total_credit_flow_data!F39:F41)/total_credit_stock_data!$B38*100</f>
        <v>0</v>
      </c>
      <c r="F41" s="14">
        <f>SUM(total_credit_flow_data!G39:G41)/total_credit_stock_data!$B38*100</f>
        <v>0</v>
      </c>
      <c r="G41" s="14">
        <f>SUM(total_credit_flow_data!H39:H41)/total_credit_stock_data!$B38*100</f>
        <v>3.7818132500052353</v>
      </c>
      <c r="H41" s="14">
        <f>SUM(total_credit_flow_data!I39:I41)/total_credit_stock_data!$B38*100</f>
        <v>3.2311658209241991</v>
      </c>
      <c r="I41" s="14">
        <f>SUM(total_credit_flow_data!J39:J41)/total_credit_stock_data!$B38*100</f>
        <v>0.39119184898119719</v>
      </c>
      <c r="J41" s="14">
        <f>SUM(total_credit_flow_data!K39:K41)/total_credit_stock_data!$B38*100</f>
        <v>0.22647949151542993</v>
      </c>
      <c r="K41" s="14">
        <f>SUM(total_credit_flow_data!L39:L41)/total_credit_stock_data!$B38*100</f>
        <v>0</v>
      </c>
      <c r="L41" s="14">
        <f>SUM(total_credit_flow_data!M39:M41)/total_credit_stock_data!$B38*100</f>
        <v>-0.16296009834379099</v>
      </c>
      <c r="M41" s="14">
        <f>SUM(total_credit_flow_data!N39:N41)/total_credit_stock_data!$B38*100</f>
        <v>8.7612956098812346E-3</v>
      </c>
      <c r="N41" s="14">
        <f>SUM(total_credit_flow_data!O39:O41)/total_credit_stock_data!$B38*100</f>
        <v>2.2341303805197148E-2</v>
      </c>
      <c r="O41" s="14">
        <f>SUM(total_credit_flow_data!P39:P41)/total_credit_stock_data!$B38*100</f>
        <v>6.4833587513121183E-2</v>
      </c>
    </row>
    <row r="42" spans="1:15" x14ac:dyDescent="0.25">
      <c r="A42" s="4">
        <f>total_credit_flow_data!A42</f>
        <v>38472</v>
      </c>
      <c r="B42" s="14">
        <f>SUM(total_credit_flow_data!C40:C42)/total_credit_stock_data!$B39*100</f>
        <v>3.4265458094749275</v>
      </c>
      <c r="C42" s="14">
        <f>SUM(total_credit_flow_data!D40:D42)/total_credit_stock_data!$B39*100</f>
        <v>0.40272985205812251</v>
      </c>
      <c r="D42" s="14">
        <f>SUM(total_credit_flow_data!E40:E42)/total_credit_stock_data!$B39*100</f>
        <v>0.40272985205812251</v>
      </c>
      <c r="E42" s="14">
        <f>SUM(total_credit_flow_data!F40:F42)/total_credit_stock_data!$B39*100</f>
        <v>0</v>
      </c>
      <c r="F42" s="14">
        <f>SUM(total_credit_flow_data!G40:G42)/total_credit_stock_data!$B39*100</f>
        <v>0</v>
      </c>
      <c r="G42" s="14">
        <f>SUM(total_credit_flow_data!H40:H42)/total_credit_stock_data!$B39*100</f>
        <v>3.0238159574168053</v>
      </c>
      <c r="H42" s="14">
        <f>SUM(total_credit_flow_data!I40:I42)/total_credit_stock_data!$B39*100</f>
        <v>2.5813694125922706</v>
      </c>
      <c r="I42" s="14">
        <f>SUM(total_credit_flow_data!J40:J42)/total_credit_stock_data!$B39*100</f>
        <v>0.11082725343070721</v>
      </c>
      <c r="J42" s="14">
        <f>SUM(total_credit_flow_data!K40:K42)/total_credit_stock_data!$B39*100</f>
        <v>0.22855425804776197</v>
      </c>
      <c r="K42" s="14">
        <f>SUM(total_credit_flow_data!L40:L42)/total_credit_stock_data!$B39*100</f>
        <v>0</v>
      </c>
      <c r="L42" s="14">
        <f>SUM(total_credit_flow_data!M40:M42)/total_credit_stock_data!$B39*100</f>
        <v>-2.1561722457336188E-3</v>
      </c>
      <c r="M42" s="14">
        <f>SUM(total_credit_flow_data!N40:N42)/total_credit_stock_data!$B39*100</f>
        <v>2.0268019109895875E-2</v>
      </c>
      <c r="N42" s="14">
        <f>SUM(total_credit_flow_data!O40:O42)/total_credit_stock_data!$B39*100</f>
        <v>1.9405550211602431E-2</v>
      </c>
      <c r="O42" s="14">
        <f>SUM(total_credit_flow_data!P40:P42)/total_credit_stock_data!$B39*100</f>
        <v>6.5547636270301746E-2</v>
      </c>
    </row>
    <row r="43" spans="1:15" x14ac:dyDescent="0.25">
      <c r="A43" s="4">
        <f>total_credit_flow_data!A43</f>
        <v>38503</v>
      </c>
      <c r="B43" s="14">
        <f>SUM(total_credit_flow_data!C41:C43)/total_credit_stock_data!$B40*100</f>
        <v>4.0724633398071006</v>
      </c>
      <c r="C43" s="14">
        <f>SUM(total_credit_flow_data!D41:D43)/total_credit_stock_data!$B40*100</f>
        <v>0.563921895462414</v>
      </c>
      <c r="D43" s="14">
        <f>SUM(total_credit_flow_data!E41:E43)/total_credit_stock_data!$B40*100</f>
        <v>0.563921895462414</v>
      </c>
      <c r="E43" s="14">
        <f>SUM(total_credit_flow_data!F41:F43)/total_credit_stock_data!$B40*100</f>
        <v>0</v>
      </c>
      <c r="F43" s="14">
        <f>SUM(total_credit_flow_data!G41:G43)/total_credit_stock_data!$B40*100</f>
        <v>0</v>
      </c>
      <c r="G43" s="14">
        <f>SUM(total_credit_flow_data!H41:H43)/total_credit_stock_data!$B40*100</f>
        <v>3.5085414443446852</v>
      </c>
      <c r="H43" s="14">
        <f>SUM(total_credit_flow_data!I41:I43)/total_credit_stock_data!$B40*100</f>
        <v>2.6309759040721064</v>
      </c>
      <c r="I43" s="14">
        <f>SUM(total_credit_flow_data!J41:J43)/total_credit_stock_data!$B40*100</f>
        <v>0.20175403842541167</v>
      </c>
      <c r="J43" s="14">
        <f>SUM(total_credit_flow_data!K41:K43)/total_credit_stock_data!$B40*100</f>
        <v>0.25208500323516253</v>
      </c>
      <c r="K43" s="14">
        <f>SUM(total_credit_flow_data!L41:L43)/total_credit_stock_data!$B40*100</f>
        <v>0</v>
      </c>
      <c r="L43" s="14">
        <f>SUM(total_credit_flow_data!M41:M43)/total_credit_stock_data!$B40*100</f>
        <v>0.145400565005947</v>
      </c>
      <c r="M43" s="14">
        <f>SUM(total_credit_flow_data!N41:N43)/total_credit_stock_data!$B40*100</f>
        <v>8.5175478908809193E-2</v>
      </c>
      <c r="N43" s="14">
        <f>SUM(total_credit_flow_data!O41:O43)/total_credit_stock_data!$B40*100</f>
        <v>0.1247519640583569</v>
      </c>
      <c r="O43" s="14">
        <f>SUM(total_credit_flow_data!P41:P43)/total_credit_stock_data!$B40*100</f>
        <v>6.8398490638892501E-2</v>
      </c>
    </row>
    <row r="44" spans="1:15" x14ac:dyDescent="0.25">
      <c r="A44" s="4">
        <f>total_credit_flow_data!A44</f>
        <v>38533</v>
      </c>
      <c r="B44" s="14">
        <f>SUM(total_credit_flow_data!C42:C44)/total_credit_stock_data!$B41*100</f>
        <v>4.3115318113922347</v>
      </c>
      <c r="C44" s="14">
        <f>SUM(total_credit_flow_data!D42:D44)/total_credit_stock_data!$B41*100</f>
        <v>0.5851937365617057</v>
      </c>
      <c r="D44" s="14">
        <f>SUM(total_credit_flow_data!E42:E44)/total_credit_stock_data!$B41*100</f>
        <v>0.5851937365617057</v>
      </c>
      <c r="E44" s="14">
        <f>SUM(total_credit_flow_data!F42:F44)/total_credit_stock_data!$B41*100</f>
        <v>0</v>
      </c>
      <c r="F44" s="14">
        <f>SUM(total_credit_flow_data!G42:G44)/total_credit_stock_data!$B41*100</f>
        <v>0</v>
      </c>
      <c r="G44" s="14">
        <f>SUM(total_credit_flow_data!H42:H44)/total_credit_stock_data!$B41*100</f>
        <v>3.726338074830529</v>
      </c>
      <c r="H44" s="14">
        <f>SUM(total_credit_flow_data!I42:I44)/total_credit_stock_data!$B41*100</f>
        <v>3.0711200566094647</v>
      </c>
      <c r="I44" s="14">
        <f>SUM(total_credit_flow_data!J42:J44)/total_credit_stock_data!$B41*100</f>
        <v>0.19253461399296981</v>
      </c>
      <c r="J44" s="14">
        <f>SUM(total_credit_flow_data!K42:K44)/total_credit_stock_data!$B41*100</f>
        <v>0.1706654262120311</v>
      </c>
      <c r="K44" s="14">
        <f>SUM(total_credit_flow_data!L42:L44)/total_credit_stock_data!$B41*100</f>
        <v>0</v>
      </c>
      <c r="L44" s="14">
        <f>SUM(total_credit_flow_data!M42:M44)/total_credit_stock_data!$B41*100</f>
        <v>-2.3155610591582106E-2</v>
      </c>
      <c r="M44" s="14">
        <f>SUM(total_credit_flow_data!N42:N44)/total_credit_stock_data!$B41*100</f>
        <v>0.12135255180403218</v>
      </c>
      <c r="N44" s="14">
        <f>SUM(total_credit_flow_data!O42:O44)/total_credit_stock_data!$B41*100</f>
        <v>0.12392539742531908</v>
      </c>
      <c r="O44" s="14">
        <f>SUM(total_credit_flow_data!P42:P44)/total_credit_stock_data!$B41*100</f>
        <v>6.9895639378294558E-2</v>
      </c>
    </row>
    <row r="45" spans="1:15" x14ac:dyDescent="0.25">
      <c r="A45" s="4">
        <f>total_credit_flow_data!A45</f>
        <v>38564</v>
      </c>
      <c r="B45" s="14">
        <f>SUM(total_credit_flow_data!C43:C45)/total_credit_stock_data!$B42*100</f>
        <v>3.699679211757783</v>
      </c>
      <c r="C45" s="14">
        <f>SUM(total_credit_flow_data!D43:D45)/total_credit_stock_data!$B42*100</f>
        <v>0.58741803794297065</v>
      </c>
      <c r="D45" s="14">
        <f>SUM(total_credit_flow_data!E43:E45)/total_credit_stock_data!$B42*100</f>
        <v>0.58741803794297065</v>
      </c>
      <c r="E45" s="14">
        <f>SUM(total_credit_flow_data!F43:F45)/total_credit_stock_data!$B42*100</f>
        <v>0</v>
      </c>
      <c r="F45" s="14">
        <f>SUM(total_credit_flow_data!G43:G45)/total_credit_stock_data!$B42*100</f>
        <v>0</v>
      </c>
      <c r="G45" s="14">
        <f>SUM(total_credit_flow_data!H43:H45)/total_credit_stock_data!$B42*100</f>
        <v>3.112261173814812</v>
      </c>
      <c r="H45" s="14">
        <f>SUM(total_credit_flow_data!I43:I45)/total_credit_stock_data!$B42*100</f>
        <v>2.3078351982878145</v>
      </c>
      <c r="I45" s="14">
        <f>SUM(total_credit_flow_data!J43:J45)/total_credit_stock_data!$B42*100</f>
        <v>0.23129372657858713</v>
      </c>
      <c r="J45" s="14">
        <f>SUM(total_credit_flow_data!K43:K45)/total_credit_stock_data!$B42*100</f>
        <v>0.17006891660190229</v>
      </c>
      <c r="K45" s="14">
        <f>SUM(total_credit_flow_data!L43:L45)/total_credit_stock_data!$B42*100</f>
        <v>0</v>
      </c>
      <c r="L45" s="14">
        <f>SUM(total_credit_flow_data!M43:M45)/total_credit_stock_data!$B42*100</f>
        <v>-2.5085165198780582E-2</v>
      </c>
      <c r="M45" s="14">
        <f>SUM(total_credit_flow_data!N43:N45)/total_credit_stock_data!$B42*100</f>
        <v>0.24064751699169176</v>
      </c>
      <c r="N45" s="14">
        <f>SUM(total_credit_flow_data!O43:O45)/total_credit_stock_data!$B42*100</f>
        <v>0.11862306932982686</v>
      </c>
      <c r="O45" s="14">
        <f>SUM(total_credit_flow_data!P43:P45)/total_credit_stock_data!$B42*100</f>
        <v>6.8877911223770683E-2</v>
      </c>
    </row>
    <row r="46" spans="1:15" x14ac:dyDescent="0.25">
      <c r="A46" s="4">
        <f>total_credit_flow_data!A46</f>
        <v>38595</v>
      </c>
      <c r="B46" s="14">
        <f>SUM(total_credit_flow_data!C44:C46)/total_credit_stock_data!$B43*100</f>
        <v>3.7055499851209373</v>
      </c>
      <c r="C46" s="14">
        <f>SUM(total_credit_flow_data!D44:D46)/total_credit_stock_data!$B43*100</f>
        <v>0.56799478885314969</v>
      </c>
      <c r="D46" s="14">
        <f>SUM(total_credit_flow_data!E44:E46)/total_credit_stock_data!$B43*100</f>
        <v>0.56799478885314969</v>
      </c>
      <c r="E46" s="14">
        <f>SUM(total_credit_flow_data!F44:F46)/total_credit_stock_data!$B43*100</f>
        <v>0</v>
      </c>
      <c r="F46" s="14">
        <f>SUM(total_credit_flow_data!G44:G46)/total_credit_stock_data!$B43*100</f>
        <v>0</v>
      </c>
      <c r="G46" s="14">
        <f>SUM(total_credit_flow_data!H44:H46)/total_credit_stock_data!$B43*100</f>
        <v>3.1375551962677886</v>
      </c>
      <c r="H46" s="14">
        <f>SUM(total_credit_flow_data!I44:I46)/total_credit_stock_data!$B43*100</f>
        <v>2.6266336694758925</v>
      </c>
      <c r="I46" s="14">
        <f>SUM(total_credit_flow_data!J44:J46)/total_credit_stock_data!$B43*100</f>
        <v>7.7080494149148221E-2</v>
      </c>
      <c r="J46" s="14">
        <f>SUM(total_credit_flow_data!K44:K46)/total_credit_stock_data!$B43*100</f>
        <v>0.18701496941104817</v>
      </c>
      <c r="K46" s="14">
        <f>SUM(total_credit_flow_data!L44:L46)/total_credit_stock_data!$B43*100</f>
        <v>0</v>
      </c>
      <c r="L46" s="14">
        <f>SUM(total_credit_flow_data!M44:M46)/total_credit_stock_data!$B43*100</f>
        <v>-4.2541693492152838E-2</v>
      </c>
      <c r="M46" s="14">
        <f>SUM(total_credit_flow_data!N44:N46)/total_credit_stock_data!$B43*100</f>
        <v>0.21270846746076424</v>
      </c>
      <c r="N46" s="14">
        <f>SUM(total_credit_flow_data!O44:O46)/total_credit_stock_data!$B43*100</f>
        <v>2.1060244303045964E-3</v>
      </c>
      <c r="O46" s="14">
        <f>SUM(total_credit_flow_data!P44:P46)/total_credit_stock_data!$B43*100</f>
        <v>7.4553264832782837E-2</v>
      </c>
    </row>
    <row r="47" spans="1:15" x14ac:dyDescent="0.25">
      <c r="A47" s="4">
        <f>total_credit_flow_data!A47</f>
        <v>38625</v>
      </c>
      <c r="B47" s="14">
        <f>SUM(total_credit_flow_data!C45:C47)/total_credit_stock_data!$B44*100</f>
        <v>4.2310189854265126</v>
      </c>
      <c r="C47" s="14">
        <f>SUM(total_credit_flow_data!D45:D47)/total_credit_stock_data!$B44*100</f>
        <v>0.55600923200009178</v>
      </c>
      <c r="D47" s="14">
        <f>SUM(total_credit_flow_data!E45:E47)/total_credit_stock_data!$B44*100</f>
        <v>0.55600923200009178</v>
      </c>
      <c r="E47" s="14">
        <f>SUM(total_credit_flow_data!F45:F47)/total_credit_stock_data!$B44*100</f>
        <v>0</v>
      </c>
      <c r="F47" s="14">
        <f>SUM(total_credit_flow_data!G45:G47)/total_credit_stock_data!$B44*100</f>
        <v>0</v>
      </c>
      <c r="G47" s="14">
        <f>SUM(total_credit_flow_data!H45:H47)/total_credit_stock_data!$B44*100</f>
        <v>3.6750097534264219</v>
      </c>
      <c r="H47" s="14">
        <f>SUM(total_credit_flow_data!I45:I47)/total_credit_stock_data!$B44*100</f>
        <v>2.1110241950787567</v>
      </c>
      <c r="I47" s="14">
        <f>SUM(total_credit_flow_data!J45:J47)/total_credit_stock_data!$B44*100</f>
        <v>4.1918669481310299E-4</v>
      </c>
      <c r="J47" s="14">
        <f>SUM(total_credit_flow_data!K45:K47)/total_credit_stock_data!$B44*100</f>
        <v>0.22049220147168902</v>
      </c>
      <c r="K47" s="14">
        <f>SUM(total_credit_flow_data!L45:L47)/total_credit_stock_data!$B44*100</f>
        <v>0</v>
      </c>
      <c r="L47" s="14">
        <f>SUM(total_credit_flow_data!M45:M47)/total_credit_stock_data!$B44*100</f>
        <v>0.9842503594211518</v>
      </c>
      <c r="M47" s="14">
        <f>SUM(total_credit_flow_data!N45:N47)/total_credit_stock_data!$B44*100</f>
        <v>0.28211264560921423</v>
      </c>
      <c r="N47" s="14">
        <f>SUM(total_credit_flow_data!O45:O47)/total_credit_stock_data!$B44*100</f>
        <v>0</v>
      </c>
      <c r="O47" s="14">
        <f>SUM(total_credit_flow_data!P45:P47)/total_credit_stock_data!$B44*100</f>
        <v>7.671116515079697E-2</v>
      </c>
    </row>
    <row r="48" spans="1:15" x14ac:dyDescent="0.25">
      <c r="A48" s="4">
        <f>total_credit_flow_data!A48</f>
        <v>38656</v>
      </c>
      <c r="B48" s="14">
        <f>SUM(total_credit_flow_data!C46:C48)/total_credit_stock_data!$B45*100</f>
        <v>3.537304491401065</v>
      </c>
      <c r="C48" s="14">
        <f>SUM(total_credit_flow_data!D46:D48)/total_credit_stock_data!$B45*100</f>
        <v>0.54651606964312172</v>
      </c>
      <c r="D48" s="14">
        <f>SUM(total_credit_flow_data!E46:E48)/total_credit_stock_data!$B45*100</f>
        <v>0.54651606964312172</v>
      </c>
      <c r="E48" s="14">
        <f>SUM(total_credit_flow_data!F46:F48)/total_credit_stock_data!$B45*100</f>
        <v>0</v>
      </c>
      <c r="F48" s="14">
        <f>SUM(total_credit_flow_data!G46:G48)/total_credit_stock_data!$B45*100</f>
        <v>0</v>
      </c>
      <c r="G48" s="14">
        <f>SUM(total_credit_flow_data!H46:H48)/total_credit_stock_data!$B45*100</f>
        <v>2.9907884217579435</v>
      </c>
      <c r="H48" s="14">
        <f>SUM(total_credit_flow_data!I46:I48)/total_credit_stock_data!$B45*100</f>
        <v>2.3437027079493431</v>
      </c>
      <c r="I48" s="14">
        <f>SUM(total_credit_flow_data!J46:J48)/total_credit_stock_data!$B45*100</f>
        <v>4.2582414715146601E-2</v>
      </c>
      <c r="J48" s="14">
        <f>SUM(total_credit_flow_data!K46:K48)/total_credit_stock_data!$B45*100</f>
        <v>0.22501883854376489</v>
      </c>
      <c r="K48" s="14">
        <f>SUM(total_credit_flow_data!L46:L48)/total_credit_stock_data!$B45*100</f>
        <v>0</v>
      </c>
      <c r="L48" s="14">
        <f>SUM(total_credit_flow_data!M46:M48)/total_credit_stock_data!$B45*100</f>
        <v>1.4611612892452264E-2</v>
      </c>
      <c r="M48" s="14">
        <f>SUM(total_credit_flow_data!N46:N48)/total_credit_stock_data!$B45*100</f>
        <v>0.28805751130834467</v>
      </c>
      <c r="N48" s="14">
        <f>SUM(total_credit_flow_data!O46:O48)/total_credit_stock_data!$B45*100</f>
        <v>0</v>
      </c>
      <c r="O48" s="14">
        <f>SUM(total_credit_flow_data!P46:P48)/total_credit_stock_data!$B45*100</f>
        <v>7.6815336348892108E-2</v>
      </c>
    </row>
    <row r="49" spans="1:15" x14ac:dyDescent="0.25">
      <c r="A49" s="4">
        <f>total_credit_flow_data!A49</f>
        <v>38686</v>
      </c>
      <c r="B49" s="14">
        <f>SUM(total_credit_flow_data!C47:C49)/total_credit_stock_data!$B46*100</f>
        <v>3.6257432190848324</v>
      </c>
      <c r="C49" s="14">
        <f>SUM(total_credit_flow_data!D47:D49)/total_credit_stock_data!$B46*100</f>
        <v>0.55286932234885278</v>
      </c>
      <c r="D49" s="14">
        <f>SUM(total_credit_flow_data!E47:E49)/total_credit_stock_data!$B46*100</f>
        <v>0.55286932234885278</v>
      </c>
      <c r="E49" s="14">
        <f>SUM(total_credit_flow_data!F47:F49)/total_credit_stock_data!$B46*100</f>
        <v>0</v>
      </c>
      <c r="F49" s="14">
        <f>SUM(total_credit_flow_data!G47:G49)/total_credit_stock_data!$B46*100</f>
        <v>0</v>
      </c>
      <c r="G49" s="14">
        <f>SUM(total_credit_flow_data!H47:H49)/total_credit_stock_data!$B46*100</f>
        <v>3.0728738967359797</v>
      </c>
      <c r="H49" s="14">
        <f>SUM(total_credit_flow_data!I47:I49)/total_credit_stock_data!$B46*100</f>
        <v>2.4665650861762374</v>
      </c>
      <c r="I49" s="14">
        <f>SUM(total_credit_flow_data!J47:J49)/total_credit_stock_data!$B46*100</f>
        <v>5.0009111164095961E-2</v>
      </c>
      <c r="J49" s="14">
        <f>SUM(total_credit_flow_data!K47:K49)/total_credit_stock_data!$B46*100</f>
        <v>0.21036890564070124</v>
      </c>
      <c r="K49" s="14">
        <f>SUM(total_credit_flow_data!L47:L49)/total_credit_stock_data!$B46*100</f>
        <v>0</v>
      </c>
      <c r="L49" s="14">
        <f>SUM(total_credit_flow_data!M47:M49)/total_credit_stock_data!$B46*100</f>
        <v>-9.2165551980110755E-2</v>
      </c>
      <c r="M49" s="14">
        <f>SUM(total_credit_flow_data!N47:N49)/total_credit_stock_data!$B46*100</f>
        <v>0.35750315005738026</v>
      </c>
      <c r="N49" s="14">
        <f>SUM(total_credit_flow_data!O47:O49)/total_credit_stock_data!$B46*100</f>
        <v>0</v>
      </c>
      <c r="O49" s="14">
        <f>SUM(total_credit_flow_data!P47:P49)/total_credit_stock_data!$B46*100</f>
        <v>8.0593195677675616E-2</v>
      </c>
    </row>
    <row r="50" spans="1:15" x14ac:dyDescent="0.25">
      <c r="A50" s="4">
        <f>total_credit_flow_data!A50</f>
        <v>38717</v>
      </c>
      <c r="B50" s="14">
        <f>SUM(total_credit_flow_data!C48:C50)/total_credit_stock_data!$B47*100</f>
        <v>2.3141304875843423</v>
      </c>
      <c r="C50" s="14">
        <f>SUM(total_credit_flow_data!D48:D50)/total_credit_stock_data!$B47*100</f>
        <v>0.71474378992598642</v>
      </c>
      <c r="D50" s="14">
        <f>SUM(total_credit_flow_data!E48:E50)/total_credit_stock_data!$B47*100</f>
        <v>0.71474378992598642</v>
      </c>
      <c r="E50" s="14">
        <f>SUM(total_credit_flow_data!F48:F50)/total_credit_stock_data!$B47*100</f>
        <v>0</v>
      </c>
      <c r="F50" s="14">
        <f>SUM(total_credit_flow_data!G48:G50)/total_credit_stock_data!$B47*100</f>
        <v>0</v>
      </c>
      <c r="G50" s="14">
        <f>SUM(total_credit_flow_data!H48:H50)/total_credit_stock_data!$B47*100</f>
        <v>1.5993866976583559</v>
      </c>
      <c r="H50" s="14">
        <f>SUM(total_credit_flow_data!I48:I50)/total_credit_stock_data!$B47*100</f>
        <v>1.6202056669234337</v>
      </c>
      <c r="I50" s="14">
        <f>SUM(total_credit_flow_data!J48:J50)/total_credit_stock_data!$B47*100</f>
        <v>2.8983270937657801E-2</v>
      </c>
      <c r="J50" s="14">
        <f>SUM(total_credit_flow_data!K48:K50)/total_credit_stock_data!$B47*100</f>
        <v>0.21308827365432917</v>
      </c>
      <c r="K50" s="14">
        <f>SUM(total_credit_flow_data!L48:L50)/total_credit_stock_data!$B47*100</f>
        <v>0</v>
      </c>
      <c r="L50" s="14">
        <f>SUM(total_credit_flow_data!M48:M50)/total_credit_stock_data!$B47*100</f>
        <v>-0.77520044381143893</v>
      </c>
      <c r="M50" s="14">
        <f>SUM(total_credit_flow_data!N48:N50)/total_credit_stock_data!$B47*100</f>
        <v>0.42209439647236857</v>
      </c>
      <c r="N50" s="14">
        <f>SUM(total_credit_flow_data!O48:O50)/total_credit_stock_data!$B47*100</f>
        <v>0</v>
      </c>
      <c r="O50" s="14">
        <f>SUM(total_credit_flow_data!P48:P50)/total_credit_stock_data!$B47*100</f>
        <v>9.0215533482005311E-2</v>
      </c>
    </row>
    <row r="51" spans="1:15" x14ac:dyDescent="0.25">
      <c r="A51" s="4">
        <f>total_credit_flow_data!A51</f>
        <v>38748</v>
      </c>
      <c r="B51" s="14">
        <f>SUM(total_credit_flow_data!C49:C51)/total_credit_stock_data!$B48*100</f>
        <v>5.1724421728056909</v>
      </c>
      <c r="C51" s="14">
        <f>SUM(total_credit_flow_data!D49:D51)/total_credit_stock_data!$B48*100</f>
        <v>0.58036632276802402</v>
      </c>
      <c r="D51" s="14">
        <f>SUM(total_credit_flow_data!E49:E51)/total_credit_stock_data!$B48*100</f>
        <v>0.58036632276802402</v>
      </c>
      <c r="E51" s="14">
        <f>SUM(total_credit_flow_data!F49:F51)/total_credit_stock_data!$B48*100</f>
        <v>0</v>
      </c>
      <c r="F51" s="14">
        <f>SUM(total_credit_flow_data!G49:G51)/total_credit_stock_data!$B48*100</f>
        <v>0</v>
      </c>
      <c r="G51" s="14">
        <f>SUM(total_credit_flow_data!H49:H51)/total_credit_stock_data!$B48*100</f>
        <v>4.5920758500376664</v>
      </c>
      <c r="H51" s="14">
        <f>SUM(total_credit_flow_data!I49:I51)/total_credit_stock_data!$B48*100</f>
        <v>3.8403102449846878</v>
      </c>
      <c r="I51" s="14">
        <f>SUM(total_credit_flow_data!J49:J51)/total_credit_stock_data!$B48*100</f>
        <v>-4.1764755836276597E-2</v>
      </c>
      <c r="J51" s="14">
        <f>SUM(total_credit_flow_data!K49:K51)/total_credit_stock_data!$B48*100</f>
        <v>0.26696687063972885</v>
      </c>
      <c r="K51" s="14">
        <f>SUM(total_credit_flow_data!L49:L51)/total_credit_stock_data!$B48*100</f>
        <v>1.269321010710367E-2</v>
      </c>
      <c r="L51" s="14">
        <f>SUM(total_credit_flow_data!M49:M51)/total_credit_stock_data!$B48*100</f>
        <v>1.3921585278758858E-2</v>
      </c>
      <c r="M51" s="14">
        <f>SUM(total_credit_flow_data!N49:N51)/total_credit_stock_data!$B48*100</f>
        <v>0.40536380664621396</v>
      </c>
      <c r="N51" s="14">
        <f>SUM(total_credit_flow_data!O49:O51)/total_credit_stock_data!$B48*100</f>
        <v>0</v>
      </c>
      <c r="O51" s="14">
        <f>SUM(total_credit_flow_data!P49:P51)/total_credit_stock_data!$B48*100</f>
        <v>9.4584888217449897E-2</v>
      </c>
    </row>
    <row r="52" spans="1:15" x14ac:dyDescent="0.25">
      <c r="A52" s="4">
        <f>total_credit_flow_data!A52</f>
        <v>38776</v>
      </c>
      <c r="B52" s="14">
        <f>SUM(total_credit_flow_data!C50:C52)/total_credit_stock_data!$B49*100</f>
        <v>4.7256323146040797</v>
      </c>
      <c r="C52" s="14">
        <f>SUM(total_credit_flow_data!D50:D52)/total_credit_stock_data!$B49*100</f>
        <v>0.43568279811714017</v>
      </c>
      <c r="D52" s="14">
        <f>SUM(total_credit_flow_data!E50:E52)/total_credit_stock_data!$B49*100</f>
        <v>0.43568279811714017</v>
      </c>
      <c r="E52" s="14">
        <f>SUM(total_credit_flow_data!F50:F52)/total_credit_stock_data!$B49*100</f>
        <v>0</v>
      </c>
      <c r="F52" s="14">
        <f>SUM(total_credit_flow_data!G50:G52)/total_credit_stock_data!$B49*100</f>
        <v>0</v>
      </c>
      <c r="G52" s="14">
        <f>SUM(total_credit_flow_data!H50:H52)/total_credit_stock_data!$B49*100</f>
        <v>4.2899495164869395</v>
      </c>
      <c r="H52" s="14">
        <f>SUM(total_credit_flow_data!I50:I52)/total_credit_stock_data!$B49*100</f>
        <v>3.4934878006992567</v>
      </c>
      <c r="I52" s="14">
        <f>SUM(total_credit_flow_data!J50:J52)/total_credit_stock_data!$B49*100</f>
        <v>4.2559022981021231E-2</v>
      </c>
      <c r="J52" s="14">
        <f>SUM(total_credit_flow_data!K50:K52)/total_credit_stock_data!$B49*100</f>
        <v>0.26264997039715959</v>
      </c>
      <c r="K52" s="14">
        <f>SUM(total_credit_flow_data!L50:L52)/total_credit_stock_data!$B49*100</f>
        <v>2.310346961826867E-2</v>
      </c>
      <c r="L52" s="14">
        <f>SUM(total_credit_flow_data!M50:M52)/total_credit_stock_data!$B49*100</f>
        <v>8.5118045962042383E-3</v>
      </c>
      <c r="M52" s="14">
        <f>SUM(total_credit_flow_data!N50:N52)/total_credit_stock_data!$B49*100</f>
        <v>0.37654602237494028</v>
      </c>
      <c r="N52" s="14">
        <f>SUM(total_credit_flow_data!O50:O52)/total_credit_stock_data!$B49*100</f>
        <v>0</v>
      </c>
      <c r="O52" s="14">
        <f>SUM(total_credit_flow_data!P50:P52)/total_credit_stock_data!$B49*100</f>
        <v>8.3091425820088952E-2</v>
      </c>
    </row>
    <row r="53" spans="1:15" x14ac:dyDescent="0.25">
      <c r="A53" s="4">
        <f>total_credit_flow_data!A53</f>
        <v>38807</v>
      </c>
      <c r="B53" s="14">
        <f>SUM(total_credit_flow_data!C51:C53)/total_credit_stock_data!$B50*100</f>
        <v>6.576641885976577</v>
      </c>
      <c r="C53" s="14">
        <f>SUM(total_credit_flow_data!D51:D53)/total_credit_stock_data!$B50*100</f>
        <v>0.39781284091317304</v>
      </c>
      <c r="D53" s="14">
        <f>SUM(total_credit_flow_data!E51:E53)/total_credit_stock_data!$B50*100</f>
        <v>0.39781284091317304</v>
      </c>
      <c r="E53" s="14">
        <f>SUM(total_credit_flow_data!F51:F53)/total_credit_stock_data!$B50*100</f>
        <v>0</v>
      </c>
      <c r="F53" s="14">
        <f>SUM(total_credit_flow_data!G51:G53)/total_credit_stock_data!$B50*100</f>
        <v>0</v>
      </c>
      <c r="G53" s="14">
        <f>SUM(total_credit_flow_data!H51:H53)/total_credit_stock_data!$B50*100</f>
        <v>6.1788290450634031</v>
      </c>
      <c r="H53" s="14">
        <f>SUM(total_credit_flow_data!I51:I53)/total_credit_stock_data!$B50*100</f>
        <v>4.9993139717558455</v>
      </c>
      <c r="I53" s="14">
        <f>SUM(total_credit_flow_data!J51:J53)/total_credit_stock_data!$B50*100</f>
        <v>0.13684761727413153</v>
      </c>
      <c r="J53" s="14">
        <f>SUM(total_credit_flow_data!K51:K53)/total_credit_stock_data!$B50*100</f>
        <v>0.26573897772999955</v>
      </c>
      <c r="K53" s="14">
        <f>SUM(total_credit_flow_data!L51:L53)/total_credit_stock_data!$B50*100</f>
        <v>3.7792219886751438E-2</v>
      </c>
      <c r="L53" s="14">
        <f>SUM(total_credit_flow_data!M51:M53)/total_credit_stock_data!$B50*100</f>
        <v>0.29716619216214019</v>
      </c>
      <c r="M53" s="14">
        <f>SUM(total_credit_flow_data!N51:N53)/total_credit_stock_data!$B50*100</f>
        <v>0.32063714977601743</v>
      </c>
      <c r="N53" s="14">
        <f>SUM(total_credit_flow_data!O51:O53)/total_credit_stock_data!$B50*100</f>
        <v>5.0522230795972969E-2</v>
      </c>
      <c r="O53" s="14">
        <f>SUM(total_credit_flow_data!P51:P53)/total_credit_stock_data!$B50*100</f>
        <v>7.0810685682544838E-2</v>
      </c>
    </row>
    <row r="54" spans="1:15" x14ac:dyDescent="0.25">
      <c r="A54" s="4">
        <f>total_credit_flow_data!A54</f>
        <v>38837</v>
      </c>
      <c r="B54" s="14">
        <f>SUM(total_credit_flow_data!C52:C54)/total_credit_stock_data!$B51*100</f>
        <v>5.3720508843068799</v>
      </c>
      <c r="C54" s="14">
        <f>SUM(total_credit_flow_data!D52:D54)/total_credit_stock_data!$B51*100</f>
        <v>0.50819424413362779</v>
      </c>
      <c r="D54" s="14">
        <f>SUM(total_credit_flow_data!E52:E54)/total_credit_stock_data!$B51*100</f>
        <v>0.50819424413362779</v>
      </c>
      <c r="E54" s="14">
        <f>SUM(total_credit_flow_data!F52:F54)/total_credit_stock_data!$B51*100</f>
        <v>0</v>
      </c>
      <c r="F54" s="14">
        <f>SUM(total_credit_flow_data!G52:G54)/total_credit_stock_data!$B51*100</f>
        <v>0</v>
      </c>
      <c r="G54" s="14">
        <f>SUM(total_credit_flow_data!H52:H54)/total_credit_stock_data!$B51*100</f>
        <v>4.8638566401732524</v>
      </c>
      <c r="H54" s="14">
        <f>SUM(total_credit_flow_data!I52:I54)/total_credit_stock_data!$B51*100</f>
        <v>3.9022612393156395</v>
      </c>
      <c r="I54" s="14">
        <f>SUM(total_credit_flow_data!J52:J54)/total_credit_stock_data!$B51*100</f>
        <v>0.1389229836590094</v>
      </c>
      <c r="J54" s="14">
        <f>SUM(total_credit_flow_data!K52:K54)/total_credit_stock_data!$B51*100</f>
        <v>0.2879353460195111</v>
      </c>
      <c r="K54" s="14">
        <f>SUM(total_credit_flow_data!L52:L54)/total_credit_stock_data!$B51*100</f>
        <v>3.5312825455223074E-2</v>
      </c>
      <c r="L54" s="14">
        <f>SUM(total_credit_flow_data!M52:M54)/total_credit_stock_data!$B51*100</f>
        <v>7.8774764477036061E-2</v>
      </c>
      <c r="M54" s="14">
        <f>SUM(total_credit_flow_data!N52:N54)/total_credit_stock_data!$B51*100</f>
        <v>0.30035304288288633</v>
      </c>
      <c r="N54" s="14">
        <f>SUM(total_credit_flow_data!O52:O54)/total_credit_stock_data!$B51*100</f>
        <v>4.9282734426520106E-2</v>
      </c>
      <c r="O54" s="14">
        <f>SUM(total_credit_flow_data!P52:P54)/total_credit_stock_data!$B51*100</f>
        <v>7.1013703937426662E-2</v>
      </c>
    </row>
    <row r="55" spans="1:15" x14ac:dyDescent="0.25">
      <c r="A55" s="4">
        <f>total_credit_flow_data!A55</f>
        <v>38868</v>
      </c>
      <c r="B55" s="14">
        <f>SUM(total_credit_flow_data!C53:C55)/total_credit_stock_data!$B52*100</f>
        <v>6.2391476816346758</v>
      </c>
      <c r="C55" s="14">
        <f>SUM(total_credit_flow_data!D53:D55)/total_credit_stock_data!$B52*100</f>
        <v>0.61453398328183673</v>
      </c>
      <c r="D55" s="14">
        <f>SUM(total_credit_flow_data!E53:E55)/total_credit_stock_data!$B52*100</f>
        <v>0.61453398328183673</v>
      </c>
      <c r="E55" s="14">
        <f>SUM(total_credit_flow_data!F53:F55)/total_credit_stock_data!$B52*100</f>
        <v>0</v>
      </c>
      <c r="F55" s="14">
        <f>SUM(total_credit_flow_data!G53:G55)/total_credit_stock_data!$B52*100</f>
        <v>0</v>
      </c>
      <c r="G55" s="14">
        <f>SUM(total_credit_flow_data!H53:H55)/total_credit_stock_data!$B52*100</f>
        <v>5.6246136983528396</v>
      </c>
      <c r="H55" s="14">
        <f>SUM(total_credit_flow_data!I53:I55)/total_credit_stock_data!$B52*100</f>
        <v>4.1114221239022708</v>
      </c>
      <c r="I55" s="14">
        <f>SUM(total_credit_flow_data!J53:J55)/total_credit_stock_data!$B52*100</f>
        <v>0.15236060971398788</v>
      </c>
      <c r="J55" s="14">
        <f>SUM(total_credit_flow_data!K53:K55)/total_credit_stock_data!$B52*100</f>
        <v>0.33943629505901102</v>
      </c>
      <c r="K55" s="14">
        <f>SUM(total_credit_flow_data!L53:L55)/total_credit_stock_data!$B52*100</f>
        <v>5.8629905510192808E-2</v>
      </c>
      <c r="L55" s="14">
        <f>SUM(total_credit_flow_data!M53:M55)/total_credit_stock_data!$B52*100</f>
        <v>0.50529721196284594</v>
      </c>
      <c r="M55" s="14">
        <f>SUM(total_credit_flow_data!N53:N55)/total_credit_stock_data!$B52*100</f>
        <v>0.33133611074510283</v>
      </c>
      <c r="N55" s="14">
        <f>SUM(total_credit_flow_data!O53:O55)/total_credit_stock_data!$B52*100</f>
        <v>5.1301167321418706E-2</v>
      </c>
      <c r="O55" s="14">
        <f>SUM(total_credit_flow_data!P53:P55)/total_credit_stock_data!$B52*100</f>
        <v>7.4830274138009384E-2</v>
      </c>
    </row>
    <row r="56" spans="1:15" x14ac:dyDescent="0.25">
      <c r="A56" s="4">
        <f>total_credit_flow_data!A56</f>
        <v>38898</v>
      </c>
      <c r="B56" s="14">
        <f>SUM(total_credit_flow_data!C54:C56)/total_credit_stock_data!$B53*100</f>
        <v>4.9077637798544975</v>
      </c>
      <c r="C56" s="14">
        <f>SUM(total_credit_flow_data!D54:D56)/total_credit_stock_data!$B53*100</f>
        <v>0.71237037008096538</v>
      </c>
      <c r="D56" s="14">
        <f>SUM(total_credit_flow_data!E54:E56)/total_credit_stock_data!$B53*100</f>
        <v>0.71237037008096538</v>
      </c>
      <c r="E56" s="14">
        <f>SUM(total_credit_flow_data!F54:F56)/total_credit_stock_data!$B53*100</f>
        <v>0</v>
      </c>
      <c r="F56" s="14">
        <f>SUM(total_credit_flow_data!G54:G56)/total_credit_stock_data!$B53*100</f>
        <v>0</v>
      </c>
      <c r="G56" s="14">
        <f>SUM(total_credit_flow_data!H54:H56)/total_credit_stock_data!$B53*100</f>
        <v>4.1953934097735317</v>
      </c>
      <c r="H56" s="14">
        <f>SUM(total_credit_flow_data!I54:I56)/total_credit_stock_data!$B53*100</f>
        <v>3.4136169148088849</v>
      </c>
      <c r="I56" s="14">
        <f>SUM(total_credit_flow_data!J54:J56)/total_credit_stock_data!$B53*100</f>
        <v>9.6908110350835713E-2</v>
      </c>
      <c r="J56" s="14">
        <f>SUM(total_credit_flow_data!K54:K56)/total_credit_stock_data!$B53*100</f>
        <v>0.3083439874799318</v>
      </c>
      <c r="K56" s="14">
        <f>SUM(total_credit_flow_data!L54:L56)/total_credit_stock_data!$B53*100</f>
        <v>7.2393805756157906E-2</v>
      </c>
      <c r="L56" s="14">
        <f>SUM(total_credit_flow_data!M54:M56)/total_credit_stock_data!$B53*100</f>
        <v>-0.10954829865746649</v>
      </c>
      <c r="M56" s="14">
        <f>SUM(total_credit_flow_data!N54:N56)/total_credit_stock_data!$B53*100</f>
        <v>0.29455469114542554</v>
      </c>
      <c r="N56" s="14">
        <f>SUM(total_credit_flow_data!O54:O56)/total_credit_stock_data!$B53*100</f>
        <v>4.2133961022102484E-2</v>
      </c>
      <c r="O56" s="14">
        <f>SUM(total_credit_flow_data!P54:P56)/total_credit_stock_data!$B53*100</f>
        <v>7.6990237867660294E-2</v>
      </c>
    </row>
    <row r="57" spans="1:15" x14ac:dyDescent="0.25">
      <c r="A57" s="4">
        <f>total_credit_flow_data!A57</f>
        <v>38929</v>
      </c>
      <c r="B57" s="14">
        <f>SUM(total_credit_flow_data!C55:C57)/total_credit_stock_data!$B54*100</f>
        <v>4.6037237794406574</v>
      </c>
      <c r="C57" s="14">
        <f>SUM(total_credit_flow_data!D55:D57)/total_credit_stock_data!$B54*100</f>
        <v>0.87531873203592225</v>
      </c>
      <c r="D57" s="14">
        <f>SUM(total_credit_flow_data!E55:E57)/total_credit_stock_data!$B54*100</f>
        <v>0.81872484849911686</v>
      </c>
      <c r="E57" s="14">
        <f>SUM(total_credit_flow_data!F55:F57)/total_credit_stock_data!$B54*100</f>
        <v>5.6593883536805313E-2</v>
      </c>
      <c r="F57" s="14">
        <f>SUM(total_credit_flow_data!G55:G57)/total_credit_stock_data!$B54*100</f>
        <v>0</v>
      </c>
      <c r="G57" s="14">
        <f>SUM(total_credit_flow_data!H55:H57)/total_credit_stock_data!$B54*100</f>
        <v>3.7284050474047343</v>
      </c>
      <c r="H57" s="14">
        <f>SUM(total_credit_flow_data!I55:I57)/total_credit_stock_data!$B54*100</f>
        <v>2.7855509476815579</v>
      </c>
      <c r="I57" s="14">
        <f>SUM(total_credit_flow_data!J55:J57)/total_credit_stock_data!$B54*100</f>
        <v>2.2637553414722129E-2</v>
      </c>
      <c r="J57" s="14">
        <f>SUM(total_credit_flow_data!K55:K57)/total_credit_stock_data!$B54*100</f>
        <v>0.21882968300898056</v>
      </c>
      <c r="K57" s="14">
        <f>SUM(total_credit_flow_data!L55:L57)/total_credit_stock_data!$B54*100</f>
        <v>9.809606479712922E-2</v>
      </c>
      <c r="L57" s="14">
        <f>SUM(total_credit_flow_data!M55:M57)/total_credit_stock_data!$B54*100</f>
        <v>0.21354758721221206</v>
      </c>
      <c r="M57" s="14">
        <f>SUM(total_credit_flow_data!N55:N57)/total_credit_stock_data!$B54*100</f>
        <v>0.23165762994398978</v>
      </c>
      <c r="N57" s="14">
        <f>SUM(total_credit_flow_data!O55:O57)/total_credit_stock_data!$B54*100</f>
        <v>8.4513532748295941E-2</v>
      </c>
      <c r="O57" s="14">
        <f>SUM(total_credit_flow_data!P55:P57)/total_credit_stock_data!$B54*100</f>
        <v>7.3572048597847231E-2</v>
      </c>
    </row>
    <row r="58" spans="1:15" x14ac:dyDescent="0.25">
      <c r="A58" s="4">
        <f>total_credit_flow_data!A58</f>
        <v>38960</v>
      </c>
      <c r="B58" s="14">
        <f>SUM(total_credit_flow_data!C56:C58)/total_credit_stock_data!$B55*100</f>
        <v>4.3830512999993054</v>
      </c>
      <c r="C58" s="14">
        <f>SUM(total_credit_flow_data!D56:D58)/total_credit_stock_data!$B55*100</f>
        <v>0.86851035593170645</v>
      </c>
      <c r="D58" s="14">
        <f>SUM(total_credit_flow_data!E56:E58)/total_credit_stock_data!$B55*100</f>
        <v>0.81277707105908359</v>
      </c>
      <c r="E58" s="14">
        <f>SUM(total_credit_flow_data!F56:F58)/total_credit_stock_data!$B55*100</f>
        <v>5.5733284872622871E-2</v>
      </c>
      <c r="F58" s="14">
        <f>SUM(total_credit_flow_data!G56:G58)/total_credit_stock_data!$B55*100</f>
        <v>0</v>
      </c>
      <c r="G58" s="14">
        <f>SUM(total_credit_flow_data!H56:H58)/total_credit_stock_data!$B55*100</f>
        <v>3.514540944067599</v>
      </c>
      <c r="H58" s="14">
        <f>SUM(total_credit_flow_data!I56:I58)/total_credit_stock_data!$B55*100</f>
        <v>2.6711105663285726</v>
      </c>
      <c r="I58" s="14">
        <f>SUM(total_credit_flow_data!J56:J58)/total_credit_stock_data!$B55*100</f>
        <v>0.1133243459076665</v>
      </c>
      <c r="J58" s="14">
        <f>SUM(total_credit_flow_data!K56:K58)/total_credit_stock_data!$B55*100</f>
        <v>0.19469494182169589</v>
      </c>
      <c r="K58" s="14">
        <f>SUM(total_credit_flow_data!L56:L58)/total_credit_stock_data!$B55*100</f>
        <v>8.9544811028680754E-2</v>
      </c>
      <c r="L58" s="14">
        <f>SUM(total_credit_flow_data!M56:M58)/total_credit_stock_data!$B55*100</f>
        <v>-2.4894200576438211E-2</v>
      </c>
      <c r="M58" s="14">
        <f>SUM(total_credit_flow_data!N56:N58)/total_credit_stock_data!$B55*100</f>
        <v>0.17760340112742487</v>
      </c>
      <c r="N58" s="14">
        <f>SUM(total_credit_flow_data!O56:O58)/total_credit_stock_data!$B55*100</f>
        <v>0.21364425867838768</v>
      </c>
      <c r="O58" s="14">
        <f>SUM(total_credit_flow_data!P56:P58)/total_credit_stock_data!$B55*100</f>
        <v>7.9512819751608871E-2</v>
      </c>
    </row>
    <row r="59" spans="1:15" x14ac:dyDescent="0.25">
      <c r="A59" s="4">
        <f>total_credit_flow_data!A59</f>
        <v>38990</v>
      </c>
      <c r="B59" s="14">
        <f>SUM(total_credit_flow_data!C57:C59)/total_credit_stock_data!$B56*100</f>
        <v>4.0657881484123557</v>
      </c>
      <c r="C59" s="14">
        <f>SUM(total_credit_flow_data!D57:D59)/total_credit_stock_data!$B56*100</f>
        <v>0.85270665985339134</v>
      </c>
      <c r="D59" s="14">
        <f>SUM(total_credit_flow_data!E57:E59)/total_credit_stock_data!$B56*100</f>
        <v>0.79726409419322275</v>
      </c>
      <c r="E59" s="14">
        <f>SUM(total_credit_flow_data!F57:F59)/total_credit_stock_data!$B56*100</f>
        <v>5.5442565660168489E-2</v>
      </c>
      <c r="F59" s="14">
        <f>SUM(total_credit_flow_data!G57:G59)/total_credit_stock_data!$B56*100</f>
        <v>0</v>
      </c>
      <c r="G59" s="14">
        <f>SUM(total_credit_flow_data!H57:H59)/total_credit_stock_data!$B56*100</f>
        <v>3.2130814885589642</v>
      </c>
      <c r="H59" s="14">
        <f>SUM(total_credit_flow_data!I57:I59)/total_credit_stock_data!$B56*100</f>
        <v>2.119754093740442</v>
      </c>
      <c r="I59" s="14">
        <f>SUM(total_credit_flow_data!J57:J59)/total_credit_stock_data!$B56*100</f>
        <v>0.11162436552913919</v>
      </c>
      <c r="J59" s="14">
        <f>SUM(total_credit_flow_data!K57:K59)/total_credit_stock_data!$B56*100</f>
        <v>0.23027145604189977</v>
      </c>
      <c r="K59" s="14">
        <f>SUM(total_credit_flow_data!L57:L59)/total_credit_stock_data!$B56*100</f>
        <v>9.6100447144292042E-2</v>
      </c>
      <c r="L59" s="14">
        <f>SUM(total_credit_flow_data!M57:M59)/total_credit_stock_data!$B56*100</f>
        <v>0.28386593618006262</v>
      </c>
      <c r="M59" s="14">
        <f>SUM(total_credit_flow_data!N57:N59)/total_credit_stock_data!$B56*100</f>
        <v>9.6470064248693158E-2</v>
      </c>
      <c r="N59" s="14">
        <f>SUM(total_credit_flow_data!O57:O59)/total_credit_stock_data!$B56*100</f>
        <v>0.19330974560178746</v>
      </c>
      <c r="O59" s="14">
        <f>SUM(total_credit_flow_data!P57:P59)/total_credit_stock_data!$B56*100</f>
        <v>8.1685380072648014E-2</v>
      </c>
    </row>
    <row r="60" spans="1:15" x14ac:dyDescent="0.25">
      <c r="A60" s="4">
        <f>total_credit_flow_data!A60</f>
        <v>39021</v>
      </c>
      <c r="B60" s="14">
        <f>SUM(total_credit_flow_data!C58:C60)/total_credit_stock_data!$B57*100</f>
        <v>3.5554750087646392</v>
      </c>
      <c r="C60" s="14">
        <f>SUM(total_credit_flow_data!D58:D60)/total_credit_stock_data!$B57*100</f>
        <v>0.87611686356885898</v>
      </c>
      <c r="D60" s="14">
        <f>SUM(total_credit_flow_data!E58:E60)/total_credit_stock_data!$B57*100</f>
        <v>0.78477095653231921</v>
      </c>
      <c r="E60" s="14">
        <f>SUM(total_credit_flow_data!F58:F60)/total_credit_stock_data!$B57*100</f>
        <v>9.1345907036539636E-2</v>
      </c>
      <c r="F60" s="14">
        <f>SUM(total_credit_flow_data!G58:G60)/total_credit_stock_data!$B57*100</f>
        <v>0</v>
      </c>
      <c r="G60" s="14">
        <f>SUM(total_credit_flow_data!H58:H60)/total_credit_stock_data!$B57*100</f>
        <v>2.6793581451957804</v>
      </c>
      <c r="H60" s="14">
        <f>SUM(total_credit_flow_data!I58:I60)/total_credit_stock_data!$B57*100</f>
        <v>1.5601880921840969</v>
      </c>
      <c r="I60" s="14">
        <f>SUM(total_credit_flow_data!J58:J60)/total_credit_stock_data!$B57*100</f>
        <v>0.12971118799188625</v>
      </c>
      <c r="J60" s="14">
        <f>SUM(total_credit_flow_data!K58:K60)/total_credit_stock_data!$B57*100</f>
        <v>0.2133840388373566</v>
      </c>
      <c r="K60" s="14">
        <f>SUM(total_credit_flow_data!L58:L60)/total_credit_stock_data!$B57*100</f>
        <v>9.8288195971316647E-2</v>
      </c>
      <c r="L60" s="14">
        <f>SUM(total_credit_flow_data!M58:M60)/total_credit_stock_data!$B57*100</f>
        <v>0.29084536800434219</v>
      </c>
      <c r="M60" s="14">
        <f>SUM(total_credit_flow_data!N58:N60)/total_credit_stock_data!$B57*100</f>
        <v>0.13957654595183258</v>
      </c>
      <c r="N60" s="14">
        <f>SUM(total_credit_flow_data!O58:O60)/total_credit_stock_data!$B57*100</f>
        <v>0.16551878355020982</v>
      </c>
      <c r="O60" s="14">
        <f>SUM(total_credit_flow_data!P58:P60)/total_credit_stock_data!$B57*100</f>
        <v>8.1845932704739333E-2</v>
      </c>
    </row>
    <row r="61" spans="1:15" x14ac:dyDescent="0.25">
      <c r="A61" s="4">
        <f>total_credit_flow_data!A61</f>
        <v>39051</v>
      </c>
      <c r="B61" s="14">
        <f>SUM(total_credit_flow_data!C59:C61)/total_credit_stock_data!$B58*100</f>
        <v>3.3071455741542723</v>
      </c>
      <c r="C61" s="14">
        <f>SUM(total_credit_flow_data!D59:D61)/total_credit_stock_data!$B58*100</f>
        <v>0.86994847269883102</v>
      </c>
      <c r="D61" s="14">
        <f>SUM(total_credit_flow_data!E59:E61)/total_credit_stock_data!$B58*100</f>
        <v>0.77980210853788112</v>
      </c>
      <c r="E61" s="14">
        <f>SUM(total_credit_flow_data!F59:F61)/total_credit_stock_data!$B58*100</f>
        <v>9.0146364160949913E-2</v>
      </c>
      <c r="F61" s="14">
        <f>SUM(total_credit_flow_data!G59:G61)/total_credit_stock_data!$B58*100</f>
        <v>0</v>
      </c>
      <c r="G61" s="14">
        <f>SUM(total_credit_flow_data!H59:H61)/total_credit_stock_data!$B58*100</f>
        <v>2.4371971014554421</v>
      </c>
      <c r="H61" s="14">
        <f>SUM(total_credit_flow_data!I59:I61)/total_credit_stock_data!$B58*100</f>
        <v>1.5523203908515573</v>
      </c>
      <c r="I61" s="14">
        <f>SUM(total_credit_flow_data!J59:J61)/total_credit_stock_data!$B58*100</f>
        <v>8.4737582311292914E-2</v>
      </c>
      <c r="J61" s="14">
        <f>SUM(total_credit_flow_data!K59:K61)/total_credit_stock_data!$B58*100</f>
        <v>0.22969293588210032</v>
      </c>
      <c r="K61" s="14">
        <f>SUM(total_credit_flow_data!L59:L61)/total_credit_stock_data!$B58*100</f>
        <v>9.6997487837182095E-2</v>
      </c>
      <c r="L61" s="14">
        <f>SUM(total_credit_flow_data!M59:M61)/total_credit_stock_data!$B58*100</f>
        <v>0.13125310621834305</v>
      </c>
      <c r="M61" s="14">
        <f>SUM(total_credit_flow_data!N59:N61)/total_credit_stock_data!$B58*100</f>
        <v>0.1590181863799156</v>
      </c>
      <c r="N61" s="14">
        <f>SUM(total_credit_flow_data!O59:O61)/total_credit_stock_data!$B58*100</f>
        <v>0.10060334240362011</v>
      </c>
      <c r="O61" s="14">
        <f>SUM(total_credit_flow_data!P59:P61)/total_credit_stock_data!$B58*100</f>
        <v>8.2574069571429931E-2</v>
      </c>
    </row>
    <row r="62" spans="1:15" x14ac:dyDescent="0.25">
      <c r="A62" s="4">
        <f>total_credit_flow_data!A62</f>
        <v>39082</v>
      </c>
      <c r="B62" s="14">
        <f>SUM(total_credit_flow_data!C60:C62)/total_credit_stock_data!$B59*100</f>
        <v>3.2908362817544168</v>
      </c>
      <c r="C62" s="14">
        <f>SUM(total_credit_flow_data!D60:D62)/total_credit_stock_data!$B59*100</f>
        <v>0.62605807891004017</v>
      </c>
      <c r="D62" s="14">
        <f>SUM(total_credit_flow_data!E60:E62)/total_credit_stock_data!$B59*100</f>
        <v>0.53745659590550576</v>
      </c>
      <c r="E62" s="14">
        <f>SUM(total_credit_flow_data!F60:F62)/total_credit_stock_data!$B59*100</f>
        <v>8.8601483004534409E-2</v>
      </c>
      <c r="F62" s="14">
        <f>SUM(total_credit_flow_data!G60:G62)/total_credit_stock_data!$B59*100</f>
        <v>0</v>
      </c>
      <c r="G62" s="14">
        <f>SUM(total_credit_flow_data!H60:H62)/total_credit_stock_data!$B59*100</f>
        <v>2.6647782028443774</v>
      </c>
      <c r="H62" s="14">
        <f>SUM(total_credit_flow_data!I60:I62)/total_credit_stock_data!$B59*100</f>
        <v>1.526780755134137</v>
      </c>
      <c r="I62" s="14">
        <f>SUM(total_credit_flow_data!J60:J62)/total_credit_stock_data!$B59*100</f>
        <v>0.19917613379419338</v>
      </c>
      <c r="J62" s="14">
        <f>SUM(total_credit_flow_data!K60:K62)/total_credit_stock_data!$B59*100</f>
        <v>0.2115803414148282</v>
      </c>
      <c r="K62" s="14">
        <f>SUM(total_credit_flow_data!L60:L62)/total_credit_stock_data!$B59*100</f>
        <v>9.9942472829114809E-2</v>
      </c>
      <c r="L62" s="14">
        <f>SUM(total_credit_flow_data!M60:M62)/total_credit_stock_data!$B59*100</f>
        <v>9.6044007576915322E-2</v>
      </c>
      <c r="M62" s="14">
        <f>SUM(total_credit_flow_data!N60:N62)/total_credit_stock_data!$B59*100</f>
        <v>0.16834281770861537</v>
      </c>
      <c r="N62" s="14">
        <f>SUM(total_credit_flow_data!O60:O62)/total_credit_stock_data!$B59*100</f>
        <v>0.27466459731405668</v>
      </c>
      <c r="O62" s="14">
        <f>SUM(total_credit_flow_data!P60:P62)/total_credit_stock_data!$B59*100</f>
        <v>8.8247077072516084E-2</v>
      </c>
    </row>
    <row r="63" spans="1:15" x14ac:dyDescent="0.25">
      <c r="A63" s="4">
        <f>total_credit_flow_data!A63</f>
        <v>39113</v>
      </c>
      <c r="B63" s="14">
        <f>SUM(total_credit_flow_data!C61:C63)/total_credit_stock_data!$B60*100</f>
        <v>5.0856074375560283</v>
      </c>
      <c r="C63" s="14">
        <f>SUM(total_credit_flow_data!D61:D63)/total_credit_stock_data!$B60*100</f>
        <v>0.31907221309670447</v>
      </c>
      <c r="D63" s="14">
        <f>SUM(total_credit_flow_data!E61:E63)/total_credit_stock_data!$B60*100</f>
        <v>0.31907221309670447</v>
      </c>
      <c r="E63" s="14">
        <f>SUM(total_credit_flow_data!F61:F63)/total_credit_stock_data!$B60*100</f>
        <v>0</v>
      </c>
      <c r="F63" s="14">
        <f>SUM(total_credit_flow_data!G61:G63)/total_credit_stock_data!$B60*100</f>
        <v>0</v>
      </c>
      <c r="G63" s="14">
        <f>SUM(total_credit_flow_data!H61:H63)/total_credit_stock_data!$B60*100</f>
        <v>4.7665352244593233</v>
      </c>
      <c r="H63" s="14">
        <f>SUM(total_credit_flow_data!I61:I63)/total_credit_stock_data!$B60*100</f>
        <v>3.4524184046516138</v>
      </c>
      <c r="I63" s="14">
        <f>SUM(total_credit_flow_data!J61:J63)/total_credit_stock_data!$B60*100</f>
        <v>0.1289109504287381</v>
      </c>
      <c r="J63" s="14">
        <f>SUM(total_credit_flow_data!K61:K63)/total_credit_stock_data!$B60*100</f>
        <v>0.22999685964471581</v>
      </c>
      <c r="K63" s="14">
        <f>SUM(total_credit_flow_data!L61:L63)/total_credit_stock_data!$B60*100</f>
        <v>0.10531249775462483</v>
      </c>
      <c r="L63" s="14">
        <f>SUM(total_credit_flow_data!M61:M63)/total_credit_stock_data!$B60*100</f>
        <v>0.37193979140094918</v>
      </c>
      <c r="M63" s="14">
        <f>SUM(total_credit_flow_data!N61:N63)/total_credit_stock_data!$B60*100</f>
        <v>7.0090926599231926E-2</v>
      </c>
      <c r="N63" s="14">
        <f>SUM(total_credit_flow_data!O61:O63)/total_credit_stock_data!$B60*100</f>
        <v>0.313119767571443</v>
      </c>
      <c r="O63" s="14">
        <f>SUM(total_credit_flow_data!P61:P63)/total_credit_stock_data!$B60*100</f>
        <v>9.4746026408006875E-2</v>
      </c>
    </row>
    <row r="64" spans="1:15" x14ac:dyDescent="0.25">
      <c r="A64" s="4">
        <f>total_credit_flow_data!A64</f>
        <v>39141</v>
      </c>
      <c r="B64" s="14">
        <f>SUM(total_credit_flow_data!C62:C64)/total_credit_stock_data!$B61*100</f>
        <v>5.0120927012810856</v>
      </c>
      <c r="C64" s="14">
        <f>SUM(total_credit_flow_data!D62:D64)/total_credit_stock_data!$B61*100</f>
        <v>0.19507728056139897</v>
      </c>
      <c r="D64" s="14">
        <f>SUM(total_credit_flow_data!E62:E64)/total_credit_stock_data!$B61*100</f>
        <v>0.19507728056139897</v>
      </c>
      <c r="E64" s="14">
        <f>SUM(total_credit_flow_data!F62:F64)/total_credit_stock_data!$B61*100</f>
        <v>0</v>
      </c>
      <c r="F64" s="14">
        <f>SUM(total_credit_flow_data!G62:G64)/total_credit_stock_data!$B61*100</f>
        <v>0</v>
      </c>
      <c r="G64" s="14">
        <f>SUM(total_credit_flow_data!H62:H64)/total_credit_stock_data!$B61*100</f>
        <v>4.8170154207196871</v>
      </c>
      <c r="H64" s="14">
        <f>SUM(total_credit_flow_data!I62:I64)/total_credit_stock_data!$B61*100</f>
        <v>4.1819692020349901</v>
      </c>
      <c r="I64" s="14">
        <f>SUM(total_credit_flow_data!J62:J64)/total_credit_stock_data!$B61*100</f>
        <v>0.11495625461653868</v>
      </c>
      <c r="J64" s="14">
        <f>SUM(total_credit_flow_data!K62:K64)/total_credit_stock_data!$B61*100</f>
        <v>0.19542563284811579</v>
      </c>
      <c r="K64" s="14">
        <f>SUM(total_credit_flow_data!L62:L64)/total_credit_stock_data!$B61*100</f>
        <v>0.11809142519698976</v>
      </c>
      <c r="L64" s="14">
        <f>SUM(total_credit_flow_data!M62:M64)/total_credit_stock_data!$B61*100</f>
        <v>-0.117743072910273</v>
      </c>
      <c r="M64" s="14">
        <f>SUM(total_credit_flow_data!N62:N64)/total_credit_stock_data!$B61*100</f>
        <v>-3.2396762664660905E-2</v>
      </c>
      <c r="N64" s="14">
        <f>SUM(total_credit_flow_data!O62:O64)/total_credit_stock_data!$B61*100</f>
        <v>0.26857961305864037</v>
      </c>
      <c r="O64" s="14">
        <f>SUM(total_credit_flow_data!P62:P64)/total_credit_stock_data!$B61*100</f>
        <v>8.8133128539346364E-2</v>
      </c>
    </row>
    <row r="65" spans="1:15" x14ac:dyDescent="0.25">
      <c r="A65" s="4">
        <f>total_credit_flow_data!A65</f>
        <v>39172</v>
      </c>
      <c r="B65" s="14">
        <f>SUM(total_credit_flow_data!C63:C65)/total_credit_stock_data!$B62*100</f>
        <v>5.8463999281617047</v>
      </c>
      <c r="C65" s="14">
        <f>SUM(total_credit_flow_data!D63:D65)/total_credit_stock_data!$B62*100</f>
        <v>0.29296724963402088</v>
      </c>
      <c r="D65" s="14">
        <f>SUM(total_credit_flow_data!E63:E65)/total_credit_stock_data!$B62*100</f>
        <v>0.29296724963402088</v>
      </c>
      <c r="E65" s="14">
        <f>SUM(total_credit_flow_data!F63:F65)/total_credit_stock_data!$B62*100</f>
        <v>0</v>
      </c>
      <c r="F65" s="14">
        <f>SUM(total_credit_flow_data!G63:G65)/total_credit_stock_data!$B62*100</f>
        <v>0</v>
      </c>
      <c r="G65" s="14">
        <f>SUM(total_credit_flow_data!H63:H65)/total_credit_stock_data!$B62*100</f>
        <v>5.5534326785276837</v>
      </c>
      <c r="H65" s="14">
        <f>SUM(total_credit_flow_data!I63:I65)/total_credit_stock_data!$B62*100</f>
        <v>4.8434980875540798</v>
      </c>
      <c r="I65" s="14">
        <f>SUM(total_credit_flow_data!J63:J65)/total_credit_stock_data!$B62*100</f>
        <v>6.8131918519539744E-2</v>
      </c>
      <c r="J65" s="14">
        <f>SUM(total_credit_flow_data!K63:K65)/total_credit_stock_data!$B62*100</f>
        <v>0.16113198729871148</v>
      </c>
      <c r="K65" s="14">
        <f>SUM(total_credit_flow_data!L63:L65)/total_credit_stock_data!$B62*100</f>
        <v>0.10117589900151654</v>
      </c>
      <c r="L65" s="14">
        <f>SUM(total_credit_flow_data!M63:M65)/total_credit_stock_data!$B62*100</f>
        <v>0.16453858322468842</v>
      </c>
      <c r="M65" s="14">
        <f>SUM(total_credit_flow_data!N63:N65)/total_credit_stock_data!$B62*100</f>
        <v>1.975825637066652E-2</v>
      </c>
      <c r="N65" s="14">
        <f>SUM(total_credit_flow_data!O63:O65)/total_credit_stock_data!$B62*100</f>
        <v>0.11957151700179225</v>
      </c>
      <c r="O65" s="14">
        <f>SUM(total_credit_flow_data!P63:P65)/total_credit_stock_data!$B62*100</f>
        <v>7.5626429556689273E-2</v>
      </c>
    </row>
    <row r="66" spans="1:15" x14ac:dyDescent="0.25">
      <c r="A66" s="4">
        <f>total_credit_flow_data!A66</f>
        <v>39202</v>
      </c>
      <c r="B66" s="14">
        <f>SUM(total_credit_flow_data!C64:C66)/total_credit_stock_data!$B63*100</f>
        <v>5.6514525995615834</v>
      </c>
      <c r="C66" s="14">
        <f>SUM(total_credit_flow_data!D64:D66)/total_credit_stock_data!$B63*100</f>
        <v>0.48841770388240768</v>
      </c>
      <c r="D66" s="14">
        <f>SUM(total_credit_flow_data!E64:E66)/total_credit_stock_data!$B63*100</f>
        <v>0.48841770388240768</v>
      </c>
      <c r="E66" s="14">
        <f>SUM(total_credit_flow_data!F64:F66)/total_credit_stock_data!$B63*100</f>
        <v>0</v>
      </c>
      <c r="F66" s="14">
        <f>SUM(total_credit_flow_data!G64:G66)/total_credit_stock_data!$B63*100</f>
        <v>0</v>
      </c>
      <c r="G66" s="14">
        <f>SUM(total_credit_flow_data!H64:H66)/total_credit_stock_data!$B63*100</f>
        <v>5.1630348956791758</v>
      </c>
      <c r="H66" s="14">
        <f>SUM(total_credit_flow_data!I64:I66)/total_credit_stock_data!$B63*100</f>
        <v>4.2561638247597253</v>
      </c>
      <c r="I66" s="14">
        <f>SUM(total_credit_flow_data!J64:J66)/total_credit_stock_data!$B63*100</f>
        <v>0.17524400562220083</v>
      </c>
      <c r="J66" s="14">
        <f>SUM(total_credit_flow_data!K64:K66)/total_credit_stock_data!$B63*100</f>
        <v>0.24054405334454185</v>
      </c>
      <c r="K66" s="14">
        <f>SUM(total_credit_flow_data!L64:L66)/total_credit_stock_data!$B63*100</f>
        <v>9.4618436495636948E-2</v>
      </c>
      <c r="L66" s="14">
        <f>SUM(total_credit_flow_data!M64:M66)/total_credit_stock_data!$B63*100</f>
        <v>0.19190218106157347</v>
      </c>
      <c r="M66" s="14">
        <f>SUM(total_credit_flow_data!N64:N66)/total_credit_stock_data!$B63*100</f>
        <v>1.8657156492097426E-2</v>
      </c>
      <c r="N66" s="14">
        <f>SUM(total_credit_flow_data!O64:O66)/total_credit_stock_data!$B63*100</f>
        <v>0.11260926597015945</v>
      </c>
      <c r="O66" s="14">
        <f>SUM(total_credit_flow_data!P64:P66)/total_credit_stock_data!$B63*100</f>
        <v>7.329597193323989E-2</v>
      </c>
    </row>
    <row r="67" spans="1:15" x14ac:dyDescent="0.25">
      <c r="A67" s="4">
        <f>total_credit_flow_data!A67</f>
        <v>39233</v>
      </c>
      <c r="B67" s="14">
        <f>SUM(total_credit_flow_data!C65:C67)/total_credit_stock_data!$B64*100</f>
        <v>5.9478491604512236</v>
      </c>
      <c r="C67" s="14">
        <f>SUM(total_credit_flow_data!D65:D67)/total_credit_stock_data!$B64*100</f>
        <v>0.59465964125652193</v>
      </c>
      <c r="D67" s="14">
        <f>SUM(total_credit_flow_data!E65:E67)/total_credit_stock_data!$B64*100</f>
        <v>0.59465964125652193</v>
      </c>
      <c r="E67" s="14">
        <f>SUM(total_credit_flow_data!F65:F67)/total_credit_stock_data!$B64*100</f>
        <v>0</v>
      </c>
      <c r="F67" s="14">
        <f>SUM(total_credit_flow_data!G65:G67)/total_credit_stock_data!$B64*100</f>
        <v>0</v>
      </c>
      <c r="G67" s="14">
        <f>SUM(total_credit_flow_data!H65:H67)/total_credit_stock_data!$B64*100</f>
        <v>5.3531895191947028</v>
      </c>
      <c r="H67" s="14">
        <f>SUM(total_credit_flow_data!I65:I67)/total_credit_stock_data!$B64*100</f>
        <v>3.6626392140813611</v>
      </c>
      <c r="I67" s="14">
        <f>SUM(total_credit_flow_data!J65:J67)/total_credit_stock_data!$B64*100</f>
        <v>0.1958242748122708</v>
      </c>
      <c r="J67" s="14">
        <f>SUM(total_credit_flow_data!K65:K67)/total_credit_stock_data!$B64*100</f>
        <v>0.2604396920903938</v>
      </c>
      <c r="K67" s="14">
        <f>SUM(total_credit_flow_data!L65:L67)/total_credit_stock_data!$B64*100</f>
        <v>0.13879127894943771</v>
      </c>
      <c r="L67" s="14">
        <f>SUM(total_credit_flow_data!M65:M67)/total_credit_stock_data!$B64*100</f>
        <v>0.82252788831080059</v>
      </c>
      <c r="M67" s="14">
        <f>SUM(total_credit_flow_data!N65:N67)/total_credit_stock_data!$B64*100</f>
        <v>6.1978053307587391E-2</v>
      </c>
      <c r="N67" s="14">
        <f>SUM(total_credit_flow_data!O65:O67)/total_credit_stock_data!$B64*100</f>
        <v>0.13516490348995122</v>
      </c>
      <c r="O67" s="14">
        <f>SUM(total_credit_flow_data!P65:P67)/total_credit_stock_data!$B64*100</f>
        <v>7.5824214152899277E-2</v>
      </c>
    </row>
    <row r="68" spans="1:15" x14ac:dyDescent="0.25">
      <c r="A68" s="4">
        <f>total_credit_flow_data!A68</f>
        <v>39263</v>
      </c>
      <c r="B68" s="14">
        <f>SUM(total_credit_flow_data!C66:C68)/total_credit_stock_data!$B65*100</f>
        <v>6.2400000832056772</v>
      </c>
      <c r="C68" s="14">
        <f>SUM(total_credit_flow_data!D66:D68)/total_credit_stock_data!$B65*100</f>
        <v>0.72469870525139302</v>
      </c>
      <c r="D68" s="14">
        <f>SUM(total_credit_flow_data!E66:E68)/total_credit_stock_data!$B65*100</f>
        <v>0.71374870799620538</v>
      </c>
      <c r="E68" s="14">
        <f>SUM(total_credit_flow_data!F66:F68)/total_credit_stock_data!$B65*100</f>
        <v>1.0949997255187686E-2</v>
      </c>
      <c r="F68" s="14">
        <f>SUM(total_credit_flow_data!G66:G68)/total_credit_stock_data!$B65*100</f>
        <v>0</v>
      </c>
      <c r="G68" s="14">
        <f>SUM(total_credit_flow_data!H66:H68)/total_credit_stock_data!$B65*100</f>
        <v>5.5153013779542857</v>
      </c>
      <c r="H68" s="14">
        <f>SUM(total_credit_flow_data!I66:I68)/total_credit_stock_data!$B65*100</f>
        <v>3.6428485970953868</v>
      </c>
      <c r="I68" s="14">
        <f>SUM(total_credit_flow_data!J66:J68)/total_credit_stock_data!$B65*100</f>
        <v>0.34679866640799234</v>
      </c>
      <c r="J68" s="14">
        <f>SUM(total_credit_flow_data!K66:K68)/total_credit_stock_data!$B65*100</f>
        <v>0.30324569424428943</v>
      </c>
      <c r="K68" s="14">
        <f>SUM(total_credit_flow_data!L66:L68)/total_credit_stock_data!$B65*100</f>
        <v>0.16511126760567957</v>
      </c>
      <c r="L68" s="14">
        <f>SUM(total_credit_flow_data!M66:M68)/total_credit_stock_data!$B65*100</f>
        <v>0.77257772263523683</v>
      </c>
      <c r="M68" s="14">
        <f>SUM(total_credit_flow_data!N66:N68)/total_credit_stock_data!$B65*100</f>
        <v>0.10400709770436507</v>
      </c>
      <c r="N68" s="14">
        <f>SUM(total_credit_flow_data!O66:O68)/total_credit_stock_data!$B65*100</f>
        <v>9.8156698458494535E-2</v>
      </c>
      <c r="O68" s="14">
        <f>SUM(total_credit_flow_data!P66:P68)/total_credit_stock_data!$B65*100</f>
        <v>8.2555633802839895E-2</v>
      </c>
    </row>
    <row r="69" spans="1:15" x14ac:dyDescent="0.25">
      <c r="A69" s="4">
        <f>total_credit_flow_data!A69</f>
        <v>39294</v>
      </c>
      <c r="B69" s="14">
        <f>SUM(total_credit_flow_data!C67:C69)/total_credit_stock_data!$B66*100</f>
        <v>5.1803851472989972</v>
      </c>
      <c r="C69" s="14">
        <f>SUM(total_credit_flow_data!D67:D69)/total_credit_stock_data!$B66*100</f>
        <v>0.72907906059529259</v>
      </c>
      <c r="D69" s="14">
        <f>SUM(total_credit_flow_data!E67:E69)/total_credit_stock_data!$B66*100</f>
        <v>0.71834123286644769</v>
      </c>
      <c r="E69" s="14">
        <f>SUM(total_credit_flow_data!F67:F69)/total_credit_stock_data!$B66*100</f>
        <v>1.0737827728844896E-2</v>
      </c>
      <c r="F69" s="14">
        <f>SUM(total_credit_flow_data!G67:G69)/total_credit_stock_data!$B66*100</f>
        <v>0</v>
      </c>
      <c r="G69" s="14">
        <f>SUM(total_credit_flow_data!H67:H69)/total_credit_stock_data!$B66*100</f>
        <v>4.4513060867037035</v>
      </c>
      <c r="H69" s="14">
        <f>SUM(total_credit_flow_data!I67:I69)/total_credit_stock_data!$B66*100</f>
        <v>2.9647751123097419</v>
      </c>
      <c r="I69" s="14">
        <f>SUM(total_credit_flow_data!J67:J69)/total_credit_stock_data!$B66*100</f>
        <v>0.40318646711156991</v>
      </c>
      <c r="J69" s="14">
        <f>SUM(total_credit_flow_data!K67:K69)/total_credit_stock_data!$B66*100</f>
        <v>0.25625448186379624</v>
      </c>
      <c r="K69" s="14">
        <f>SUM(total_credit_flow_data!L67:L69)/total_credit_stock_data!$B66*100</f>
        <v>0.16669290300343961</v>
      </c>
      <c r="L69" s="14">
        <f>SUM(total_credit_flow_data!M67:M69)/total_credit_stock_data!$B66*100</f>
        <v>0.32509896952869671</v>
      </c>
      <c r="M69" s="14">
        <f>SUM(total_credit_flow_data!N67:N69)/total_credit_stock_data!$B66*100</f>
        <v>0.15744989308546686</v>
      </c>
      <c r="N69" s="14">
        <f>SUM(total_credit_flow_data!O67:O69)/total_credit_stock_data!$B66*100</f>
        <v>9.7529690858609019E-2</v>
      </c>
      <c r="O69" s="14">
        <f>SUM(total_credit_flow_data!P67:P69)/total_credit_stock_data!$B66*100</f>
        <v>8.0318568942384039E-2</v>
      </c>
    </row>
    <row r="70" spans="1:15" x14ac:dyDescent="0.25">
      <c r="A70" s="4">
        <f>total_credit_flow_data!A70</f>
        <v>39325</v>
      </c>
      <c r="B70" s="14">
        <f>SUM(total_credit_flow_data!C68:C70)/total_credit_stock_data!$B67*100</f>
        <v>7.9782262631347134</v>
      </c>
      <c r="C70" s="14">
        <f>SUM(total_credit_flow_data!D68:D70)/total_credit_stock_data!$B67*100</f>
        <v>2.5975555275907634</v>
      </c>
      <c r="D70" s="14">
        <f>SUM(total_credit_flow_data!E68:E70)/total_credit_stock_data!$B67*100</f>
        <v>2.5869565217391308</v>
      </c>
      <c r="E70" s="14">
        <f>SUM(total_credit_flow_data!F68:F70)/total_credit_stock_data!$B67*100</f>
        <v>1.0599005851632795E-2</v>
      </c>
      <c r="F70" s="14">
        <f>SUM(total_credit_flow_data!G68:G70)/total_credit_stock_data!$B67*100</f>
        <v>0</v>
      </c>
      <c r="G70" s="14">
        <f>SUM(total_credit_flow_data!H68:H70)/total_credit_stock_data!$B67*100</f>
        <v>5.3806707355439505</v>
      </c>
      <c r="H70" s="14">
        <f>SUM(total_credit_flow_data!I68:I70)/total_credit_stock_data!$B67*100</f>
        <v>3.1013653809853396</v>
      </c>
      <c r="I70" s="14">
        <f>SUM(total_credit_flow_data!J68:J70)/total_credit_stock_data!$B67*100</f>
        <v>0.49864720317120742</v>
      </c>
      <c r="J70" s="14">
        <f>SUM(total_credit_flow_data!K68:K70)/total_credit_stock_data!$B67*100</f>
        <v>0.31303089410432267</v>
      </c>
      <c r="K70" s="14">
        <f>SUM(total_credit_flow_data!L68:L70)/total_credit_stock_data!$B67*100</f>
        <v>0.15132448247656199</v>
      </c>
      <c r="L70" s="14">
        <f>SUM(total_credit_flow_data!M68:M70)/total_credit_stock_data!$B67*100</f>
        <v>0.87680110740577621</v>
      </c>
      <c r="M70" s="14">
        <f>SUM(total_credit_flow_data!N68:N70)/total_credit_stock_data!$B67*100</f>
        <v>0.22179575913924368</v>
      </c>
      <c r="N70" s="14">
        <f>SUM(total_credit_flow_data!O68:O70)/total_credit_stock_data!$B67*100</f>
        <v>0.13370666331089159</v>
      </c>
      <c r="O70" s="14">
        <f>SUM(total_credit_flow_data!P68:P70)/total_credit_stock_data!$B67*100</f>
        <v>8.399924495060751E-2</v>
      </c>
    </row>
    <row r="71" spans="1:15" x14ac:dyDescent="0.25">
      <c r="A71" s="4">
        <f>total_credit_flow_data!A71</f>
        <v>39355</v>
      </c>
      <c r="B71" s="14">
        <f>SUM(total_credit_flow_data!C69:C71)/total_credit_stock_data!$B68*100</f>
        <v>7.5133642195572241</v>
      </c>
      <c r="C71" s="14">
        <f>SUM(total_credit_flow_data!D69:D71)/total_credit_stock_data!$B68*100</f>
        <v>2.7503961150612213</v>
      </c>
      <c r="D71" s="14">
        <f>SUM(total_credit_flow_data!E69:E71)/total_credit_stock_data!$B68*100</f>
        <v>2.7503961150612213</v>
      </c>
      <c r="E71" s="14">
        <f>SUM(total_credit_flow_data!F69:F71)/total_credit_stock_data!$B68*100</f>
        <v>0</v>
      </c>
      <c r="F71" s="14">
        <f>SUM(total_credit_flow_data!G69:G71)/total_credit_stock_data!$B68*100</f>
        <v>0</v>
      </c>
      <c r="G71" s="14">
        <f>SUM(total_credit_flow_data!H69:H71)/total_credit_stock_data!$B68*100</f>
        <v>4.7629681044960019</v>
      </c>
      <c r="H71" s="14">
        <f>SUM(total_credit_flow_data!I69:I71)/total_credit_stock_data!$B68*100</f>
        <v>2.5373951637397107</v>
      </c>
      <c r="I71" s="14">
        <f>SUM(total_credit_flow_data!J69:J71)/total_credit_stock_data!$B68*100</f>
        <v>0.4802993046550591</v>
      </c>
      <c r="J71" s="14">
        <f>SUM(total_credit_flow_data!K69:K71)/total_credit_stock_data!$B68*100</f>
        <v>0.31709682775030384</v>
      </c>
      <c r="K71" s="14">
        <f>SUM(total_credit_flow_data!L69:L71)/total_credit_stock_data!$B68*100</f>
        <v>0.1011483031767114</v>
      </c>
      <c r="L71" s="14">
        <f>SUM(total_credit_flow_data!M69:M71)/total_credit_stock_data!$B68*100</f>
        <v>0.72913654130451466</v>
      </c>
      <c r="M71" s="14">
        <f>SUM(total_credit_flow_data!N69:N71)/total_credit_stock_data!$B68*100</f>
        <v>0.21905123325999462</v>
      </c>
      <c r="N71" s="14">
        <f>SUM(total_credit_flow_data!O69:O71)/total_credit_stock_data!$B68*100</f>
        <v>0.29568813781412873</v>
      </c>
      <c r="O71" s="14">
        <f>SUM(total_credit_flow_data!P69:P71)/total_credit_stock_data!$B68*100</f>
        <v>8.3152592795578725E-2</v>
      </c>
    </row>
    <row r="72" spans="1:15" x14ac:dyDescent="0.25">
      <c r="A72" s="4">
        <f>total_credit_flow_data!A72</f>
        <v>39386</v>
      </c>
      <c r="B72" s="14">
        <f>SUM(total_credit_flow_data!C70:C72)/total_credit_stock_data!$B69*100</f>
        <v>7.5801768048521971</v>
      </c>
      <c r="C72" s="14">
        <f>SUM(total_credit_flow_data!D70:D72)/total_credit_stock_data!$B69*100</f>
        <v>2.691728742197621</v>
      </c>
      <c r="D72" s="14">
        <f>SUM(total_credit_flow_data!E70:E72)/total_credit_stock_data!$B69*100</f>
        <v>2.691728742197621</v>
      </c>
      <c r="E72" s="14">
        <f>SUM(total_credit_flow_data!F70:F72)/total_credit_stock_data!$B69*100</f>
        <v>0</v>
      </c>
      <c r="F72" s="14">
        <f>SUM(total_credit_flow_data!G70:G72)/total_credit_stock_data!$B69*100</f>
        <v>0</v>
      </c>
      <c r="G72" s="14">
        <f>SUM(total_credit_flow_data!H70:H72)/total_credit_stock_data!$B69*100</f>
        <v>4.8884480626545752</v>
      </c>
      <c r="H72" s="14">
        <f>SUM(total_credit_flow_data!I70:I72)/total_credit_stock_data!$B69*100</f>
        <v>2.2158879009146939</v>
      </c>
      <c r="I72" s="14">
        <f>SUM(total_credit_flow_data!J70:J72)/total_credit_stock_data!$B69*100</f>
        <v>0.51831841557727798</v>
      </c>
      <c r="J72" s="14">
        <f>SUM(total_credit_flow_data!K70:K72)/total_credit_stock_data!$B69*100</f>
        <v>0.13525350370981037</v>
      </c>
      <c r="K72" s="14">
        <f>SUM(total_credit_flow_data!L70:L72)/total_credit_stock_data!$B69*100</f>
        <v>0.19444608016331016</v>
      </c>
      <c r="L72" s="14">
        <f>SUM(total_credit_flow_data!M70:M72)/total_credit_stock_data!$B69*100</f>
        <v>0.95045489341655887</v>
      </c>
      <c r="M72" s="14">
        <f>SUM(total_credit_flow_data!N70:N72)/total_credit_stock_data!$B69*100</f>
        <v>0.24106406783653278</v>
      </c>
      <c r="N72" s="14">
        <f>SUM(total_credit_flow_data!O70:O72)/total_credit_stock_data!$B69*100</f>
        <v>0.55082832803360426</v>
      </c>
      <c r="O72" s="14">
        <f>SUM(total_credit_flow_data!P70:P72)/total_credit_stock_data!$B69*100</f>
        <v>8.219487300278748E-2</v>
      </c>
    </row>
    <row r="73" spans="1:15" x14ac:dyDescent="0.25">
      <c r="A73" s="4">
        <f>total_credit_flow_data!A73</f>
        <v>39416</v>
      </c>
      <c r="B73" s="14">
        <f>SUM(total_credit_flow_data!C71:C73)/total_credit_stock_data!$B70*100</f>
        <v>4.4944674545575634</v>
      </c>
      <c r="C73" s="14">
        <f>SUM(total_credit_flow_data!D71:D73)/total_credit_stock_data!$B70*100</f>
        <v>0.94294638031306188</v>
      </c>
      <c r="D73" s="14">
        <f>SUM(total_credit_flow_data!E71:E73)/total_credit_stock_data!$B70*100</f>
        <v>0.94294638031306188</v>
      </c>
      <c r="E73" s="14">
        <f>SUM(total_credit_flow_data!F71:F73)/total_credit_stock_data!$B70*100</f>
        <v>0</v>
      </c>
      <c r="F73" s="14">
        <f>SUM(total_credit_flow_data!G71:G73)/total_credit_stock_data!$B70*100</f>
        <v>0</v>
      </c>
      <c r="G73" s="14">
        <f>SUM(total_credit_flow_data!H71:H73)/total_credit_stock_data!$B70*100</f>
        <v>3.5515210742445023</v>
      </c>
      <c r="H73" s="14">
        <f>SUM(total_credit_flow_data!I71:I73)/total_credit_stock_data!$B70*100</f>
        <v>1.4941674422387874</v>
      </c>
      <c r="I73" s="14">
        <f>SUM(total_credit_flow_data!J71:J73)/total_credit_stock_data!$B70*100</f>
        <v>0.48037335914185864</v>
      </c>
      <c r="J73" s="14">
        <f>SUM(total_credit_flow_data!K71:K73)/total_credit_stock_data!$B70*100</f>
        <v>4.5679675255820916E-2</v>
      </c>
      <c r="K73" s="14">
        <f>SUM(total_credit_flow_data!L71:L73)/total_credit_stock_data!$B70*100</f>
        <v>7.721338656145213E-2</v>
      </c>
      <c r="L73" s="14">
        <f>SUM(total_credit_flow_data!M71:M73)/total_credit_stock_data!$B70*100</f>
        <v>0.22810366869680893</v>
      </c>
      <c r="M73" s="14">
        <f>SUM(total_credit_flow_data!N71:N73)/total_credit_stock_data!$B70*100</f>
        <v>0.38695105555414755</v>
      </c>
      <c r="N73" s="14">
        <f>SUM(total_credit_flow_data!O71:O73)/total_credit_stock_data!$B70*100</f>
        <v>0.75356728792989724</v>
      </c>
      <c r="O73" s="14">
        <f>SUM(total_credit_flow_data!P71:P73)/total_credit_stock_data!$B70*100</f>
        <v>8.5465198865729619E-2</v>
      </c>
    </row>
    <row r="74" spans="1:15" x14ac:dyDescent="0.25">
      <c r="A74" s="4">
        <f>total_credit_flow_data!A74</f>
        <v>39447</v>
      </c>
      <c r="B74" s="14">
        <f>SUM(total_credit_flow_data!C72:C74)/total_credit_stock_data!$B71*100</f>
        <v>6.0855779152771019</v>
      </c>
      <c r="C74" s="14">
        <f>SUM(total_credit_flow_data!D72:D74)/total_credit_stock_data!$B71*100</f>
        <v>2.8812950758251654</v>
      </c>
      <c r="D74" s="14">
        <f>SUM(total_credit_flow_data!E72:E74)/total_credit_stock_data!$B71*100</f>
        <v>2.8812950758251654</v>
      </c>
      <c r="E74" s="14">
        <f>SUM(total_credit_flow_data!F72:F74)/total_credit_stock_data!$B71*100</f>
        <v>0</v>
      </c>
      <c r="F74" s="14">
        <f>SUM(total_credit_flow_data!G72:G74)/total_credit_stock_data!$B71*100</f>
        <v>0</v>
      </c>
      <c r="G74" s="14">
        <f>SUM(total_credit_flow_data!H72:H74)/total_credit_stock_data!$B71*100</f>
        <v>3.2042828394519356</v>
      </c>
      <c r="H74" s="14">
        <f>SUM(total_credit_flow_data!I72:I74)/total_credit_stock_data!$B71*100</f>
        <v>0.78931799703941907</v>
      </c>
      <c r="I74" s="14">
        <f>SUM(total_credit_flow_data!J72:J74)/total_credit_stock_data!$B71*100</f>
        <v>0.30440977165233474</v>
      </c>
      <c r="J74" s="14">
        <f>SUM(total_credit_flow_data!K72:K74)/total_credit_stock_data!$B71*100</f>
        <v>0.27364958500300451</v>
      </c>
      <c r="K74" s="14">
        <f>SUM(total_credit_flow_data!L72:L74)/total_credit_stock_data!$B71*100</f>
        <v>0.16598893173034843</v>
      </c>
      <c r="L74" s="14">
        <f>SUM(total_credit_flow_data!M72:M74)/total_credit_stock_data!$B71*100</f>
        <v>0.43296413661132832</v>
      </c>
      <c r="M74" s="14">
        <f>SUM(total_credit_flow_data!N72:N74)/total_credit_stock_data!$B71*100</f>
        <v>0.34851871854571409</v>
      </c>
      <c r="N74" s="14">
        <f>SUM(total_credit_flow_data!O72:O74)/total_credit_stock_data!$B71*100</f>
        <v>0.79134933012003517</v>
      </c>
      <c r="O74" s="14">
        <f>SUM(total_credit_flow_data!P72:P74)/total_credit_stock_data!$B71*100</f>
        <v>9.8084368749751544E-2</v>
      </c>
    </row>
    <row r="75" spans="1:15" x14ac:dyDescent="0.25">
      <c r="A75" s="4">
        <f>total_credit_flow_data!A75</f>
        <v>39478</v>
      </c>
      <c r="B75" s="14">
        <f>SUM(total_credit_flow_data!C73:C75)/total_credit_stock_data!$B72*100</f>
        <v>7.8987017456973927</v>
      </c>
      <c r="C75" s="14">
        <f>SUM(total_credit_flow_data!D73:D75)/total_credit_stock_data!$B72*100</f>
        <v>2.6800223750197496</v>
      </c>
      <c r="D75" s="14">
        <f>SUM(total_credit_flow_data!E73:E75)/total_credit_stock_data!$B72*100</f>
        <v>2.6800223750197496</v>
      </c>
      <c r="E75" s="14">
        <f>SUM(total_credit_flow_data!F73:F75)/total_credit_stock_data!$B72*100</f>
        <v>0</v>
      </c>
      <c r="F75" s="14">
        <f>SUM(total_credit_flow_data!G73:G75)/total_credit_stock_data!$B72*100</f>
        <v>0</v>
      </c>
      <c r="G75" s="14">
        <f>SUM(total_credit_flow_data!H73:H75)/total_credit_stock_data!$B72*100</f>
        <v>5.2186793706776413</v>
      </c>
      <c r="H75" s="14">
        <f>SUM(total_credit_flow_data!I73:I75)/total_credit_stock_data!$B72*100</f>
        <v>2.6983090997458596</v>
      </c>
      <c r="I75" s="14">
        <f>SUM(total_credit_flow_data!J73:J75)/total_credit_stock_data!$B72*100</f>
        <v>0.52321465606200912</v>
      </c>
      <c r="J75" s="14">
        <f>SUM(total_credit_flow_data!K73:K75)/total_credit_stock_data!$B72*100</f>
        <v>0.50344367508266707</v>
      </c>
      <c r="K75" s="14">
        <f>SUM(total_credit_flow_data!L73:L75)/total_credit_stock_data!$B72*100</f>
        <v>3.4097778790459526E-2</v>
      </c>
      <c r="L75" s="14">
        <f>SUM(total_credit_flow_data!M73:M75)/total_credit_stock_data!$B72*100</f>
        <v>0.37622171051994413</v>
      </c>
      <c r="M75" s="14">
        <f>SUM(total_credit_flow_data!N73:N75)/total_credit_stock_data!$B72*100</f>
        <v>0.30458772146435692</v>
      </c>
      <c r="N75" s="14">
        <f>SUM(total_credit_flow_data!O73:O75)/total_credit_stock_data!$B72*100</f>
        <v>0.67335949712251997</v>
      </c>
      <c r="O75" s="14">
        <f>SUM(total_credit_flow_data!P73:P75)/total_credit_stock_data!$B72*100</f>
        <v>0.10544523188982527</v>
      </c>
    </row>
    <row r="76" spans="1:15" x14ac:dyDescent="0.25">
      <c r="A76" s="4">
        <f>total_credit_flow_data!A76</f>
        <v>39507</v>
      </c>
      <c r="B76" s="14">
        <f>SUM(total_credit_flow_data!C74:C76)/total_credit_stock_data!$B73*100</f>
        <v>8.1571566558354096</v>
      </c>
      <c r="C76" s="14">
        <f>SUM(total_credit_flow_data!D74:D76)/total_credit_stock_data!$B73*100</f>
        <v>2.521934289864427</v>
      </c>
      <c r="D76" s="14">
        <f>SUM(total_credit_flow_data!E74:E76)/total_credit_stock_data!$B73*100</f>
        <v>2.521934289864427</v>
      </c>
      <c r="E76" s="14">
        <f>SUM(total_credit_flow_data!F74:F76)/total_credit_stock_data!$B73*100</f>
        <v>0</v>
      </c>
      <c r="F76" s="14">
        <f>SUM(total_credit_flow_data!G74:G76)/total_credit_stock_data!$B73*100</f>
        <v>0</v>
      </c>
      <c r="G76" s="14">
        <f>SUM(total_credit_flow_data!H74:H76)/total_credit_stock_data!$B73*100</f>
        <v>5.6352223659709813</v>
      </c>
      <c r="H76" s="14">
        <f>SUM(total_credit_flow_data!I74:I76)/total_credit_stock_data!$B73*100</f>
        <v>3.1129704549979103</v>
      </c>
      <c r="I76" s="14">
        <f>SUM(total_credit_flow_data!J74:J76)/total_credit_stock_data!$B73*100</f>
        <v>0.8034112507068486</v>
      </c>
      <c r="J76" s="14">
        <f>SUM(total_credit_flow_data!K74:K76)/total_credit_stock_data!$B73*100</f>
        <v>0.48635732261286468</v>
      </c>
      <c r="K76" s="14">
        <f>SUM(total_credit_flow_data!L74:L76)/total_credit_stock_data!$B73*100</f>
        <v>8.7912985428564461E-2</v>
      </c>
      <c r="L76" s="14">
        <f>SUM(total_credit_flow_data!M74:M76)/total_credit_stock_data!$B73*100</f>
        <v>0.34824885840734571</v>
      </c>
      <c r="M76" s="14">
        <f>SUM(total_credit_flow_data!N74:N76)/total_credit_stock_data!$B73*100</f>
        <v>0.16703467231427249</v>
      </c>
      <c r="N76" s="14">
        <f>SUM(total_credit_flow_data!O74:O76)/total_credit_stock_data!$B73*100</f>
        <v>0.53598562083866719</v>
      </c>
      <c r="O76" s="14">
        <f>SUM(total_credit_flow_data!P74:P76)/total_credit_stock_data!$B73*100</f>
        <v>9.3301200664509476E-2</v>
      </c>
    </row>
    <row r="77" spans="1:15" x14ac:dyDescent="0.25">
      <c r="A77" s="4">
        <f>total_credit_flow_data!A77</f>
        <v>39538</v>
      </c>
      <c r="B77" s="14">
        <f>SUM(total_credit_flow_data!C75:C77)/total_credit_stock_data!$B74*100</f>
        <v>6.2071609551655982</v>
      </c>
      <c r="C77" s="14">
        <f>SUM(total_credit_flow_data!D75:D77)/total_credit_stock_data!$B74*100</f>
        <v>0.23085752436612667</v>
      </c>
      <c r="D77" s="14">
        <f>SUM(total_credit_flow_data!E75:E77)/total_credit_stock_data!$B74*100</f>
        <v>0.23085752436612667</v>
      </c>
      <c r="E77" s="14">
        <f>SUM(total_credit_flow_data!F75:F77)/total_credit_stock_data!$B74*100</f>
        <v>0</v>
      </c>
      <c r="F77" s="14">
        <f>SUM(total_credit_flow_data!G75:G77)/total_credit_stock_data!$B74*100</f>
        <v>0</v>
      </c>
      <c r="G77" s="14">
        <f>SUM(total_credit_flow_data!H75:H77)/total_credit_stock_data!$B74*100</f>
        <v>5.9763034307994705</v>
      </c>
      <c r="H77" s="14">
        <f>SUM(total_credit_flow_data!I75:I77)/total_credit_stock_data!$B74*100</f>
        <v>3.6231390527652856</v>
      </c>
      <c r="I77" s="14">
        <f>SUM(total_credit_flow_data!J75:J77)/total_credit_stock_data!$B74*100</f>
        <v>0.95159737990983784</v>
      </c>
      <c r="J77" s="14">
        <f>SUM(total_credit_flow_data!K75:K77)/total_credit_stock_data!$B74*100</f>
        <v>0.20092298964382005</v>
      </c>
      <c r="K77" s="14">
        <f>SUM(total_credit_flow_data!L75:L77)/total_credit_stock_data!$B74*100</f>
        <v>6.6611816593688658E-2</v>
      </c>
      <c r="L77" s="14">
        <f>SUM(total_credit_flow_data!M75:M77)/total_credit_stock_data!$B74*100</f>
        <v>0.40891498839554169</v>
      </c>
      <c r="M77" s="14">
        <f>SUM(total_credit_flow_data!N75:N77)/total_credit_stock_data!$B74*100</f>
        <v>0.22240190193321355</v>
      </c>
      <c r="N77" s="14">
        <f>SUM(total_credit_flow_data!O75:O77)/total_credit_stock_data!$B74*100</f>
        <v>0.41843096219464015</v>
      </c>
      <c r="O77" s="14">
        <f>SUM(total_credit_flow_data!P75:P77)/total_credit_stock_data!$B74*100</f>
        <v>8.42843393634434E-2</v>
      </c>
    </row>
    <row r="78" spans="1:15" x14ac:dyDescent="0.25">
      <c r="A78" s="4">
        <f>total_credit_flow_data!A78</f>
        <v>39568</v>
      </c>
      <c r="B78" s="14">
        <f>SUM(total_credit_flow_data!C76:C78)/total_credit_stock_data!$B75*100</f>
        <v>5.1768683173666226</v>
      </c>
      <c r="C78" s="14">
        <f>SUM(total_credit_flow_data!D76:D78)/total_credit_stock_data!$B75*100</f>
        <v>0.36731085611840697</v>
      </c>
      <c r="D78" s="14">
        <f>SUM(total_credit_flow_data!E76:E78)/total_credit_stock_data!$B75*100</f>
        <v>0.36731085611840697</v>
      </c>
      <c r="E78" s="14">
        <f>SUM(total_credit_flow_data!F76:F78)/total_credit_stock_data!$B75*100</f>
        <v>0</v>
      </c>
      <c r="F78" s="14">
        <f>SUM(total_credit_flow_data!G76:G78)/total_credit_stock_data!$B75*100</f>
        <v>0</v>
      </c>
      <c r="G78" s="14">
        <f>SUM(total_credit_flow_data!H76:H78)/total_credit_stock_data!$B75*100</f>
        <v>4.8095574612482164</v>
      </c>
      <c r="H78" s="14">
        <f>SUM(total_credit_flow_data!I76:I78)/total_credit_stock_data!$B75*100</f>
        <v>2.6318042201950615</v>
      </c>
      <c r="I78" s="14">
        <f>SUM(total_credit_flow_data!J76:J78)/total_credit_stock_data!$B75*100</f>
        <v>0.63799712668717412</v>
      </c>
      <c r="J78" s="14">
        <f>SUM(total_credit_flow_data!K76:K78)/total_credit_stock_data!$B75*100</f>
        <v>0.18817479461527253</v>
      </c>
      <c r="K78" s="14">
        <f>SUM(total_credit_flow_data!L76:L78)/total_credit_stock_data!$B75*100</f>
        <v>0.24420436829285372</v>
      </c>
      <c r="L78" s="14">
        <f>SUM(total_credit_flow_data!M76:M78)/total_credit_stock_data!$B75*100</f>
        <v>0.41335025109309864</v>
      </c>
      <c r="M78" s="14">
        <f>SUM(total_credit_flow_data!N76:N78)/total_credit_stock_data!$B75*100</f>
        <v>0.28437651545791187</v>
      </c>
      <c r="N78" s="14">
        <f>SUM(total_credit_flow_data!O76:O78)/total_credit_stock_data!$B75*100</f>
        <v>0.32798443836735008</v>
      </c>
      <c r="O78" s="14">
        <f>SUM(total_credit_flow_data!P76:P78)/total_credit_stock_data!$B75*100</f>
        <v>8.1665746539493211E-2</v>
      </c>
    </row>
    <row r="79" spans="1:15" x14ac:dyDescent="0.25">
      <c r="A79" s="4">
        <f>total_credit_flow_data!A79</f>
        <v>39599</v>
      </c>
      <c r="B79" s="14">
        <f>SUM(total_credit_flow_data!C77:C79)/total_credit_stock_data!$B76*100</f>
        <v>5.4847654099667169</v>
      </c>
      <c r="C79" s="14">
        <f>SUM(total_credit_flow_data!D77:D79)/total_credit_stock_data!$B76*100</f>
        <v>0.49114339598379253</v>
      </c>
      <c r="D79" s="14">
        <f>SUM(total_credit_flow_data!E77:E79)/total_credit_stock_data!$B76*100</f>
        <v>0.43078955958705661</v>
      </c>
      <c r="E79" s="14">
        <f>SUM(total_credit_flow_data!F77:F79)/total_credit_stock_data!$B76*100</f>
        <v>6.0353836396735902E-2</v>
      </c>
      <c r="F79" s="14">
        <f>SUM(total_credit_flow_data!G77:G79)/total_credit_stock_data!$B76*100</f>
        <v>0</v>
      </c>
      <c r="G79" s="14">
        <f>SUM(total_credit_flow_data!H77:H79)/total_credit_stock_data!$B76*100</f>
        <v>4.9936220139829244</v>
      </c>
      <c r="H79" s="14">
        <f>SUM(total_credit_flow_data!I77:I79)/total_credit_stock_data!$B76*100</f>
        <v>2.7932461816528149</v>
      </c>
      <c r="I79" s="14">
        <f>SUM(total_credit_flow_data!J77:J79)/total_credit_stock_data!$B76*100</f>
        <v>0.28456733440874227</v>
      </c>
      <c r="J79" s="14">
        <f>SUM(total_credit_flow_data!K77:K79)/total_credit_stock_data!$B76*100</f>
        <v>0.27178658336746969</v>
      </c>
      <c r="K79" s="14">
        <f>SUM(total_credit_flow_data!L77:L79)/total_credit_stock_data!$B76*100</f>
        <v>0.30334721348979582</v>
      </c>
      <c r="L79" s="14">
        <f>SUM(total_credit_flow_data!M77:M79)/total_credit_stock_data!$B76*100</f>
        <v>0.77493084374736332</v>
      </c>
      <c r="M79" s="14">
        <f>SUM(total_credit_flow_data!N77:N79)/total_credit_stock_data!$B76*100</f>
        <v>0.19875372027448357</v>
      </c>
      <c r="N79" s="14">
        <f>SUM(total_credit_flow_data!O77:O79)/total_credit_stock_data!$B76*100</f>
        <v>0.27361240494479433</v>
      </c>
      <c r="O79" s="14">
        <f>SUM(total_credit_flow_data!P77:P79)/total_credit_stock_data!$B76*100</f>
        <v>9.3377732097460669E-2</v>
      </c>
    </row>
    <row r="80" spans="1:15" x14ac:dyDescent="0.25">
      <c r="A80" s="4">
        <f>total_credit_flow_data!A80</f>
        <v>39629</v>
      </c>
      <c r="B80" s="14">
        <f>SUM(total_credit_flow_data!C78:C80)/total_credit_stock_data!$B77*100</f>
        <v>5.4605809350095544</v>
      </c>
      <c r="C80" s="14">
        <f>SUM(total_credit_flow_data!D78:D80)/total_credit_stock_data!$B77*100</f>
        <v>0.5602048226398737</v>
      </c>
      <c r="D80" s="14">
        <f>SUM(total_credit_flow_data!E78:E80)/total_credit_stock_data!$B77*100</f>
        <v>0.49966568603329492</v>
      </c>
      <c r="E80" s="14">
        <f>SUM(total_credit_flow_data!F78:F80)/total_credit_stock_data!$B77*100</f>
        <v>6.0539136606578767E-2</v>
      </c>
      <c r="F80" s="14">
        <f>SUM(total_credit_flow_data!G78:G80)/total_credit_stock_data!$B77*100</f>
        <v>0</v>
      </c>
      <c r="G80" s="14">
        <f>SUM(total_credit_flow_data!H78:H80)/total_credit_stock_data!$B77*100</f>
        <v>4.9003761123696803</v>
      </c>
      <c r="H80" s="14">
        <f>SUM(total_credit_flow_data!I78:I80)/total_credit_stock_data!$B77*100</f>
        <v>2.9300220011974401</v>
      </c>
      <c r="I80" s="14">
        <f>SUM(total_credit_flow_data!J78:J80)/total_credit_stock_data!$B77*100</f>
        <v>0.1190427726176297</v>
      </c>
      <c r="J80" s="14">
        <f>SUM(total_credit_flow_data!K78:K80)/total_credit_stock_data!$B77*100</f>
        <v>0.36811688147913185</v>
      </c>
      <c r="K80" s="14">
        <f>SUM(total_credit_flow_data!L78:L80)/total_credit_stock_data!$B77*100</f>
        <v>0.26581858676815778</v>
      </c>
      <c r="L80" s="14">
        <f>SUM(total_credit_flow_data!M78:M80)/total_credit_stock_data!$B77*100</f>
        <v>0.81158391353821413</v>
      </c>
      <c r="M80" s="14">
        <f>SUM(total_credit_flow_data!N78:N80)/total_credit_stock_data!$B77*100</f>
        <v>8.7646876542650451E-2</v>
      </c>
      <c r="N80" s="14">
        <f>SUM(total_credit_flow_data!O78:O80)/total_credit_stock_data!$B77*100</f>
        <v>0.22683534914172518</v>
      </c>
      <c r="O80" s="14">
        <f>SUM(total_credit_flow_data!P78:P80)/total_credit_stock_data!$B77*100</f>
        <v>9.1309731084731602E-2</v>
      </c>
    </row>
    <row r="81" spans="1:15" x14ac:dyDescent="0.25">
      <c r="A81" s="4">
        <f>total_credit_flow_data!A81</f>
        <v>39660</v>
      </c>
      <c r="B81" s="14">
        <f>SUM(total_credit_flow_data!C79:C81)/total_credit_stock_data!$B78*100</f>
        <v>4.7895020624474327</v>
      </c>
      <c r="C81" s="14">
        <f>SUM(total_credit_flow_data!D79:D81)/total_credit_stock_data!$B78*100</f>
        <v>0.54093020303160666</v>
      </c>
      <c r="D81" s="14">
        <f>SUM(total_credit_flow_data!E79:E81)/total_credit_stock_data!$B78*100</f>
        <v>0.48150823479235205</v>
      </c>
      <c r="E81" s="14">
        <f>SUM(total_credit_flow_data!F79:F81)/total_credit_stock_data!$B78*100</f>
        <v>5.942196823925458E-2</v>
      </c>
      <c r="F81" s="14">
        <f>SUM(total_credit_flow_data!G79:G81)/total_credit_stock_data!$B78*100</f>
        <v>0</v>
      </c>
      <c r="G81" s="14">
        <f>SUM(total_credit_flow_data!H79:H81)/total_credit_stock_data!$B78*100</f>
        <v>4.2485718594158257</v>
      </c>
      <c r="H81" s="14">
        <f>SUM(total_credit_flow_data!I79:I81)/total_credit_stock_data!$B78*100</f>
        <v>2.6520189550403304</v>
      </c>
      <c r="I81" s="14">
        <f>SUM(total_credit_flow_data!J79:J81)/total_credit_stock_data!$B78*100</f>
        <v>6.753955506687391E-2</v>
      </c>
      <c r="J81" s="14">
        <f>SUM(total_credit_flow_data!K79:K81)/total_credit_stock_data!$B78*100</f>
        <v>0.31920785911834326</v>
      </c>
      <c r="K81" s="14">
        <f>SUM(total_credit_flow_data!L79:L81)/total_credit_stock_data!$B78*100</f>
        <v>0.2439641722947917</v>
      </c>
      <c r="L81" s="14">
        <f>SUM(total_credit_flow_data!M79:M81)/total_credit_stock_data!$B78*100</f>
        <v>0.53928922296743431</v>
      </c>
      <c r="M81" s="14">
        <f>SUM(total_credit_flow_data!N79:N81)/total_credit_stock_data!$B78*100</f>
        <v>0.14740572094443205</v>
      </c>
      <c r="N81" s="14">
        <f>SUM(total_credit_flow_data!O79:O81)/total_credit_stock_data!$B78*100</f>
        <v>0.18952164121426976</v>
      </c>
      <c r="O81" s="14">
        <f>SUM(total_credit_flow_data!P79:P81)/total_credit_stock_data!$B78*100</f>
        <v>8.9624732769350041E-2</v>
      </c>
    </row>
    <row r="82" spans="1:15" x14ac:dyDescent="0.25">
      <c r="A82" s="4">
        <f>total_credit_flow_data!A82</f>
        <v>39691</v>
      </c>
      <c r="B82" s="14">
        <f>SUM(total_credit_flow_data!C80:C82)/total_credit_stock_data!$B79*100</f>
        <v>4.3394904511015246</v>
      </c>
      <c r="C82" s="14">
        <f>SUM(total_credit_flow_data!D80:D82)/total_credit_stock_data!$B79*100</f>
        <v>0.44163570252186485</v>
      </c>
      <c r="D82" s="14">
        <f>SUM(total_credit_flow_data!E80:E82)/total_credit_stock_data!$B79*100</f>
        <v>0.44163570252186485</v>
      </c>
      <c r="E82" s="14">
        <f>SUM(total_credit_flow_data!F80:F82)/total_credit_stock_data!$B79*100</f>
        <v>0</v>
      </c>
      <c r="F82" s="14">
        <f>SUM(total_credit_flow_data!G80:G82)/total_credit_stock_data!$B79*100</f>
        <v>0</v>
      </c>
      <c r="G82" s="14">
        <f>SUM(total_credit_flow_data!H80:H82)/total_credit_stock_data!$B79*100</f>
        <v>3.8978547485796602</v>
      </c>
      <c r="H82" s="14">
        <f>SUM(total_credit_flow_data!I80:I82)/total_credit_stock_data!$B79*100</f>
        <v>2.4882555700245912</v>
      </c>
      <c r="I82" s="14">
        <f>SUM(total_credit_flow_data!J80:J82)/total_credit_stock_data!$B79*100</f>
        <v>-3.7865307446858947E-2</v>
      </c>
      <c r="J82" s="14">
        <f>SUM(total_credit_flow_data!K80:K82)/total_credit_stock_data!$B79*100</f>
        <v>0.28929094889400236</v>
      </c>
      <c r="K82" s="14">
        <f>SUM(total_credit_flow_data!L80:L82)/total_credit_stock_data!$B79*100</f>
        <v>0.25546460757480832</v>
      </c>
      <c r="L82" s="14">
        <f>SUM(total_credit_flow_data!M80:M82)/total_credit_stock_data!$B79*100</f>
        <v>0.41348915731969976</v>
      </c>
      <c r="M82" s="14">
        <f>SUM(total_credit_flow_data!N80:N82)/total_credit_stock_data!$B79*100</f>
        <v>0.23325029387265112</v>
      </c>
      <c r="N82" s="14">
        <f>SUM(total_credit_flow_data!O80:O82)/total_credit_stock_data!$B79*100</f>
        <v>0.16736465891511654</v>
      </c>
      <c r="O82" s="14">
        <f>SUM(total_credit_flow_data!P80:P82)/total_credit_stock_data!$B79*100</f>
        <v>8.860481942565028E-2</v>
      </c>
    </row>
    <row r="83" spans="1:15" x14ac:dyDescent="0.25">
      <c r="A83" s="4">
        <f>total_credit_flow_data!A83</f>
        <v>39721</v>
      </c>
      <c r="B83" s="14">
        <f>SUM(total_credit_flow_data!C81:C83)/total_credit_stock_data!$B80*100</f>
        <v>4.3420900603458241</v>
      </c>
      <c r="C83" s="14">
        <f>SUM(total_credit_flow_data!D81:D83)/total_credit_stock_data!$B80*100</f>
        <v>0.53501444770594997</v>
      </c>
      <c r="D83" s="14">
        <f>SUM(total_credit_flow_data!E81:E83)/total_credit_stock_data!$B80*100</f>
        <v>0.49725582949013525</v>
      </c>
      <c r="E83" s="14">
        <f>SUM(total_credit_flow_data!F81:F83)/total_credit_stock_data!$B80*100</f>
        <v>3.7758618215814672E-2</v>
      </c>
      <c r="F83" s="14">
        <f>SUM(total_credit_flow_data!G81:G83)/total_credit_stock_data!$B80*100</f>
        <v>0</v>
      </c>
      <c r="G83" s="14">
        <f>SUM(total_credit_flow_data!H81:H83)/total_credit_stock_data!$B80*100</f>
        <v>3.8070756126398742</v>
      </c>
      <c r="H83" s="14">
        <f>SUM(total_credit_flow_data!I81:I83)/total_credit_stock_data!$B80*100</f>
        <v>2.5872205201476208</v>
      </c>
      <c r="I83" s="14">
        <f>SUM(total_credit_flow_data!J81:J83)/total_credit_stock_data!$B80*100</f>
        <v>-0.10522068276140355</v>
      </c>
      <c r="J83" s="14">
        <f>SUM(total_credit_flow_data!K81:K83)/total_credit_stock_data!$B80*100</f>
        <v>0.33907239157801572</v>
      </c>
      <c r="K83" s="14">
        <f>SUM(total_credit_flow_data!L81:L83)/total_credit_stock_data!$B80*100</f>
        <v>0.34284825339959718</v>
      </c>
      <c r="L83" s="14">
        <f>SUM(total_credit_flow_data!M81:M83)/total_credit_stock_data!$B80*100</f>
        <v>3.297585990847815E-2</v>
      </c>
      <c r="M83" s="14">
        <f>SUM(total_credit_flow_data!N81:N83)/total_credit_stock_data!$B80*100</f>
        <v>0.38765514701569725</v>
      </c>
      <c r="N83" s="14">
        <f>SUM(total_credit_flow_data!O81:O83)/total_credit_stock_data!$B80*100</f>
        <v>0.13291033611966763</v>
      </c>
      <c r="O83" s="14">
        <f>SUM(total_credit_flow_data!P81:P83)/total_credit_stock_data!$B80*100</f>
        <v>8.9613787232200204E-2</v>
      </c>
    </row>
    <row r="84" spans="1:15" x14ac:dyDescent="0.25">
      <c r="A84" s="4">
        <f>total_credit_flow_data!A84</f>
        <v>39752</v>
      </c>
      <c r="B84" s="14">
        <f>SUM(total_credit_flow_data!C82:C84)/total_credit_stock_data!$B81*100</f>
        <v>3.3834761821323243</v>
      </c>
      <c r="C84" s="14">
        <f>SUM(total_credit_flow_data!D82:D84)/total_credit_stock_data!$B81*100</f>
        <v>0.52019644753017513</v>
      </c>
      <c r="D84" s="14">
        <f>SUM(total_credit_flow_data!E82:E84)/total_credit_stock_data!$B81*100</f>
        <v>0.48292063081516706</v>
      </c>
      <c r="E84" s="14">
        <f>SUM(total_credit_flow_data!F82:F84)/total_credit_stock_data!$B81*100</f>
        <v>3.7275816715008014E-2</v>
      </c>
      <c r="F84" s="14">
        <f>SUM(total_credit_flow_data!G82:G84)/total_credit_stock_data!$B81*100</f>
        <v>0</v>
      </c>
      <c r="G84" s="14">
        <f>SUM(total_credit_flow_data!H82:H84)/total_credit_stock_data!$B81*100</f>
        <v>2.8632797346021492</v>
      </c>
      <c r="H84" s="14">
        <f>SUM(total_credit_flow_data!I82:I84)/total_credit_stock_data!$B81*100</f>
        <v>2.0573765772236756</v>
      </c>
      <c r="I84" s="14">
        <f>SUM(total_credit_flow_data!J82:J84)/total_credit_stock_data!$B81*100</f>
        <v>-0.27758058180442635</v>
      </c>
      <c r="J84" s="14">
        <f>SUM(total_credit_flow_data!K82:K84)/total_credit_stock_data!$B81*100</f>
        <v>0.28130816347592713</v>
      </c>
      <c r="K84" s="14">
        <f>SUM(total_credit_flow_data!L82:L84)/total_credit_stock_data!$B81*100</f>
        <v>0.30292813717063183</v>
      </c>
      <c r="L84" s="14">
        <f>SUM(total_credit_flow_data!M82:M84)/total_credit_stock_data!$B81*100</f>
        <v>-0.15283084853153286</v>
      </c>
      <c r="M84" s="14">
        <f>SUM(total_credit_flow_data!N82:N84)/total_credit_stock_data!$B81*100</f>
        <v>0.47613643217303575</v>
      </c>
      <c r="N84" s="14">
        <f>SUM(total_credit_flow_data!O82:O84)/total_credit_stock_data!$B81*100</f>
        <v>8.6231389334051889E-2</v>
      </c>
      <c r="O84" s="14">
        <f>SUM(total_credit_flow_data!P82:P84)/total_credit_stock_data!$B81*100</f>
        <v>8.9710465560786018E-2</v>
      </c>
    </row>
    <row r="85" spans="1:15" x14ac:dyDescent="0.25">
      <c r="A85" s="4">
        <f>total_credit_flow_data!A85</f>
        <v>39782</v>
      </c>
      <c r="B85" s="14">
        <f>SUM(total_credit_flow_data!C83:C85)/total_credit_stock_data!$B82*100</f>
        <v>3.3792556695812483</v>
      </c>
      <c r="C85" s="14">
        <f>SUM(total_credit_flow_data!D83:D85)/total_credit_stock_data!$B82*100</f>
        <v>0.56310692347368807</v>
      </c>
      <c r="D85" s="14">
        <f>SUM(total_credit_flow_data!E83:E85)/total_credit_stock_data!$B82*100</f>
        <v>0.47712889999692198</v>
      </c>
      <c r="E85" s="14">
        <f>SUM(total_credit_flow_data!F83:F85)/total_credit_stock_data!$B82*100</f>
        <v>8.5978023476766044E-2</v>
      </c>
      <c r="F85" s="14">
        <f>SUM(total_credit_flow_data!G83:G85)/total_credit_stock_data!$B82*100</f>
        <v>0</v>
      </c>
      <c r="G85" s="14">
        <f>SUM(total_credit_flow_data!H83:H85)/total_credit_stock_data!$B82*100</f>
        <v>2.8161487461075603</v>
      </c>
      <c r="H85" s="14">
        <f>SUM(total_credit_flow_data!I83:I85)/total_credit_stock_data!$B82*100</f>
        <v>2.5397908135036693</v>
      </c>
      <c r="I85" s="14">
        <f>SUM(total_credit_flow_data!J83:J85)/total_credit_stock_data!$B82*100</f>
        <v>-0.35545771420251571</v>
      </c>
      <c r="J85" s="14">
        <f>SUM(total_credit_flow_data!K83:K85)/total_credit_stock_data!$B82*100</f>
        <v>0.28520138644721538</v>
      </c>
      <c r="K85" s="14">
        <f>SUM(total_credit_flow_data!L83:L85)/total_credit_stock_data!$B82*100</f>
        <v>0.18497557622287097</v>
      </c>
      <c r="L85" s="14">
        <f>SUM(total_credit_flow_data!M83:M85)/total_credit_stock_data!$B82*100</f>
        <v>-0.48638996138284801</v>
      </c>
      <c r="M85" s="14">
        <f>SUM(total_credit_flow_data!N83:N85)/total_credit_stock_data!$B82*100</f>
        <v>0.52495724619956874</v>
      </c>
      <c r="N85" s="14">
        <f>SUM(total_credit_flow_data!O83:O85)/total_credit_stock_data!$B82*100</f>
        <v>3.095208845163578E-2</v>
      </c>
      <c r="O85" s="14">
        <f>SUM(total_credit_flow_data!P83:P85)/total_credit_stock_data!$B82*100</f>
        <v>9.2119310867963627E-2</v>
      </c>
    </row>
    <row r="86" spans="1:15" x14ac:dyDescent="0.25">
      <c r="A86" s="4">
        <f>total_credit_flow_data!A86</f>
        <v>39813</v>
      </c>
      <c r="B86" s="14">
        <f>SUM(total_credit_flow_data!C84:C86)/total_credit_stock_data!$B83*100</f>
        <v>3.8981516509004077</v>
      </c>
      <c r="C86" s="14">
        <f>SUM(total_credit_flow_data!D84:D86)/total_credit_stock_data!$B83*100</f>
        <v>0.51589729762501779</v>
      </c>
      <c r="D86" s="14">
        <f>SUM(total_credit_flow_data!E84:E86)/total_credit_stock_data!$B83*100</f>
        <v>0.46747215118253238</v>
      </c>
      <c r="E86" s="14">
        <f>SUM(total_credit_flow_data!F84:F86)/total_credit_stock_data!$B83*100</f>
        <v>4.8425146442485356E-2</v>
      </c>
      <c r="F86" s="14">
        <f>SUM(total_credit_flow_data!G84:G86)/total_credit_stock_data!$B83*100</f>
        <v>0</v>
      </c>
      <c r="G86" s="14">
        <f>SUM(total_credit_flow_data!H84:H86)/total_credit_stock_data!$B83*100</f>
        <v>3.3822543532753899</v>
      </c>
      <c r="H86" s="14">
        <f>SUM(total_credit_flow_data!I84:I86)/total_credit_stock_data!$B83*100</f>
        <v>3.4476283009727453</v>
      </c>
      <c r="I86" s="14">
        <f>SUM(total_credit_flow_data!J84:J86)/total_credit_stock_data!$B83*100</f>
        <v>-0.38497991421775857</v>
      </c>
      <c r="J86" s="14">
        <f>SUM(total_credit_flow_data!K84:K86)/total_credit_stock_data!$B83*100</f>
        <v>0.18595256233914376</v>
      </c>
      <c r="K86" s="14">
        <f>SUM(total_credit_flow_data!L84:L86)/total_credit_stock_data!$B83*100</f>
        <v>0.1263896322148868</v>
      </c>
      <c r="L86" s="14">
        <f>SUM(total_credit_flow_data!M84:M86)/total_credit_stock_data!$B83*100</f>
        <v>-0.88908568868403126</v>
      </c>
      <c r="M86" s="14">
        <f>SUM(total_credit_flow_data!N84:N86)/total_credit_stock_data!$B83*100</f>
        <v>0.68521582216116783</v>
      </c>
      <c r="N86" s="14">
        <f>SUM(total_credit_flow_data!O84:O86)/total_credit_stock_data!$B83*100</f>
        <v>9.467116129505887E-2</v>
      </c>
      <c r="O86" s="14">
        <f>SUM(total_credit_flow_data!P84:P86)/total_credit_stock_data!$B83*100</f>
        <v>0.11646247719417735</v>
      </c>
    </row>
    <row r="87" spans="1:15" x14ac:dyDescent="0.25">
      <c r="A87" s="4">
        <f>total_credit_flow_data!A87</f>
        <v>39844</v>
      </c>
      <c r="B87" s="14">
        <f>SUM(total_credit_flow_data!C85:C87)/total_credit_stock_data!$B84*100</f>
        <v>6.8297896280907473</v>
      </c>
      <c r="C87" s="14">
        <f>SUM(total_credit_flow_data!D85:D87)/total_credit_stock_data!$B84*100</f>
        <v>0.3994746675462551</v>
      </c>
      <c r="D87" s="14">
        <f>SUM(total_credit_flow_data!E85:E87)/total_credit_stock_data!$B84*100</f>
        <v>0.35125514101523264</v>
      </c>
      <c r="E87" s="14">
        <f>SUM(total_credit_flow_data!F85:F87)/total_credit_stock_data!$B84*100</f>
        <v>4.8219526531022398E-2</v>
      </c>
      <c r="F87" s="14">
        <f>SUM(total_credit_flow_data!G85:G87)/total_credit_stock_data!$B84*100</f>
        <v>0</v>
      </c>
      <c r="G87" s="14">
        <f>SUM(total_credit_flow_data!H85:H87)/total_credit_stock_data!$B84*100</f>
        <v>6.430314960544492</v>
      </c>
      <c r="H87" s="14">
        <f>SUM(total_credit_flow_data!I85:I87)/total_credit_stock_data!$B84*100</f>
        <v>6.8946690010382383</v>
      </c>
      <c r="I87" s="14">
        <f>SUM(total_credit_flow_data!J85:J87)/total_credit_stock_data!$B84*100</f>
        <v>-0.34476961469681017</v>
      </c>
      <c r="J87" s="14">
        <f>SUM(total_credit_flow_data!K85:K87)/total_credit_stock_data!$B84*100</f>
        <v>0.21023713567525767</v>
      </c>
      <c r="K87" s="14">
        <f>SUM(total_credit_flow_data!L85:L87)/total_credit_stock_data!$B84*100</f>
        <v>-6.63018489801558E-2</v>
      </c>
      <c r="L87" s="14">
        <f>SUM(total_credit_flow_data!M85:M87)/total_credit_stock_data!$B84*100</f>
        <v>-1.0692680008254216</v>
      </c>
      <c r="M87" s="14">
        <f>SUM(total_credit_flow_data!N85:N87)/total_credit_stock_data!$B84*100</f>
        <v>0.57598224441306245</v>
      </c>
      <c r="N87" s="14">
        <f>SUM(total_credit_flow_data!O85:O87)/total_credit_stock_data!$B84*100</f>
        <v>9.5956857796734574E-2</v>
      </c>
      <c r="O87" s="14">
        <f>SUM(total_credit_flow_data!P85:P87)/total_credit_stock_data!$B84*100</f>
        <v>0.13380918612358661</v>
      </c>
    </row>
    <row r="88" spans="1:15" x14ac:dyDescent="0.25">
      <c r="A88" s="4">
        <f>total_credit_flow_data!A88</f>
        <v>39872</v>
      </c>
      <c r="B88" s="14">
        <f>SUM(total_credit_flow_data!C86:C88)/total_credit_stock_data!$B85*100</f>
        <v>8.2254490909330435</v>
      </c>
      <c r="C88" s="14">
        <f>SUM(total_credit_flow_data!D86:D88)/total_credit_stock_data!$B85*100</f>
        <v>0.2957008709810548</v>
      </c>
      <c r="D88" s="14">
        <f>SUM(total_credit_flow_data!E86:E88)/total_credit_stock_data!$B85*100</f>
        <v>0.2957008709810548</v>
      </c>
      <c r="E88" s="14">
        <f>SUM(total_credit_flow_data!F86:F88)/total_credit_stock_data!$B85*100</f>
        <v>0</v>
      </c>
      <c r="F88" s="14">
        <f>SUM(total_credit_flow_data!G86:G88)/total_credit_stock_data!$B85*100</f>
        <v>0</v>
      </c>
      <c r="G88" s="14">
        <f>SUM(total_credit_flow_data!H86:H88)/total_credit_stock_data!$B85*100</f>
        <v>7.9297482199519891</v>
      </c>
      <c r="H88" s="14">
        <f>SUM(total_credit_flow_data!I86:I88)/total_credit_stock_data!$B85*100</f>
        <v>8.22802206016169</v>
      </c>
      <c r="I88" s="14">
        <f>SUM(total_credit_flow_data!J86:J88)/total_credit_stock_data!$B85*100</f>
        <v>-0.28207366358489272</v>
      </c>
      <c r="J88" s="14">
        <f>SUM(total_credit_flow_data!K86:K88)/total_credit_stock_data!$B85*100</f>
        <v>0.2058375382916785</v>
      </c>
      <c r="K88" s="14">
        <f>SUM(total_credit_flow_data!L86:L88)/total_credit_stock_data!$B85*100</f>
        <v>-2.2394361804881694E-2</v>
      </c>
      <c r="L88" s="14">
        <f>SUM(total_credit_flow_data!M86:M88)/total_credit_stock_data!$B85*100</f>
        <v>-0.95843103767062798</v>
      </c>
      <c r="M88" s="14">
        <f>SUM(total_credit_flow_data!N86:N88)/total_credit_stock_data!$B85*100</f>
        <v>0.53913234855794956</v>
      </c>
      <c r="N88" s="14">
        <f>SUM(total_credit_flow_data!O86:O88)/total_credit_stock_data!$B85*100</f>
        <v>8.9815685111068036E-2</v>
      </c>
      <c r="O88" s="14">
        <f>SUM(total_credit_flow_data!P86:P88)/total_credit_stock_data!$B85*100</f>
        <v>0.12983965089000471</v>
      </c>
    </row>
    <row r="89" spans="1:15" x14ac:dyDescent="0.25">
      <c r="A89" s="4">
        <f>total_credit_flow_data!A89</f>
        <v>39903</v>
      </c>
      <c r="B89" s="14">
        <f>SUM(total_credit_flow_data!C87:C89)/total_credit_stock_data!$B86*100</f>
        <v>11.189108399476785</v>
      </c>
      <c r="C89" s="14">
        <f>SUM(total_credit_flow_data!D87:D89)/total_credit_stock_data!$B86*100</f>
        <v>0.19117806006701241</v>
      </c>
      <c r="D89" s="14">
        <f>SUM(total_credit_flow_data!E87:E89)/total_credit_stock_data!$B86*100</f>
        <v>0.1748440380913126</v>
      </c>
      <c r="E89" s="14">
        <f>SUM(total_credit_flow_data!F87:F89)/total_credit_stock_data!$B86*100</f>
        <v>0</v>
      </c>
      <c r="F89" s="14">
        <f>SUM(total_credit_flow_data!G87:G89)/total_credit_stock_data!$B86*100</f>
        <v>1.6334021975699831E-2</v>
      </c>
      <c r="G89" s="14">
        <f>SUM(total_credit_flow_data!H87:H89)/total_credit_stock_data!$B86*100</f>
        <v>10.997930339409775</v>
      </c>
      <c r="H89" s="14">
        <f>SUM(total_credit_flow_data!I87:I89)/total_credit_stock_data!$B86*100</f>
        <v>10.689917353582294</v>
      </c>
      <c r="I89" s="14">
        <f>SUM(total_credit_flow_data!J87:J89)/total_credit_stock_data!$B86*100</f>
        <v>-0.13510569605614572</v>
      </c>
      <c r="J89" s="14">
        <f>SUM(total_credit_flow_data!K87:K89)/total_credit_stock_data!$B86*100</f>
        <v>0.23707666181872894</v>
      </c>
      <c r="K89" s="14">
        <f>SUM(total_credit_flow_data!L87:L89)/total_credit_stock_data!$B86*100</f>
        <v>-0.10383771113123461</v>
      </c>
      <c r="L89" s="14">
        <f>SUM(total_credit_flow_data!M87:M89)/total_credit_stock_data!$B86*100</f>
        <v>-0.36518206274243187</v>
      </c>
      <c r="M89" s="14">
        <f>SUM(total_credit_flow_data!N87:N89)/total_credit_stock_data!$B86*100</f>
        <v>0.51195491735264897</v>
      </c>
      <c r="N89" s="14">
        <f>SUM(total_credit_flow_data!O87:O89)/total_credit_stock_data!$B86*100</f>
        <v>4.2235113965738133E-2</v>
      </c>
      <c r="O89" s="14">
        <f>SUM(total_credit_flow_data!P87:P89)/total_credit_stock_data!$B86*100</f>
        <v>0.12087176262017703</v>
      </c>
    </row>
    <row r="90" spans="1:15" x14ac:dyDescent="0.25">
      <c r="A90" s="4">
        <f>total_credit_flow_data!A90</f>
        <v>39933</v>
      </c>
      <c r="B90" s="14">
        <f>SUM(total_credit_flow_data!C88:C90)/total_credit_stock_data!$B87*100</f>
        <v>9.4279031745875628</v>
      </c>
      <c r="C90" s="14">
        <f>SUM(total_credit_flow_data!D88:D90)/total_credit_stock_data!$B87*100</f>
        <v>0.70180912590625033</v>
      </c>
      <c r="D90" s="14">
        <f>SUM(total_credit_flow_data!E88:E90)/total_credit_stock_data!$B87*100</f>
        <v>0.48487093038806744</v>
      </c>
      <c r="E90" s="14">
        <f>SUM(total_credit_flow_data!F88:F90)/total_credit_stock_data!$B87*100</f>
        <v>6.6807956405253513E-2</v>
      </c>
      <c r="F90" s="14">
        <f>SUM(total_credit_flow_data!G88:G90)/total_credit_stock_data!$B87*100</f>
        <v>0.15013023911292928</v>
      </c>
      <c r="G90" s="14">
        <f>SUM(total_credit_flow_data!H88:H90)/total_credit_stock_data!$B87*100</f>
        <v>8.726094048681313</v>
      </c>
      <c r="H90" s="14">
        <f>SUM(total_credit_flow_data!I88:I90)/total_credit_stock_data!$B87*100</f>
        <v>8.0385246855150214</v>
      </c>
      <c r="I90" s="14">
        <f>SUM(total_credit_flow_data!J88:J90)/total_credit_stock_data!$B87*100</f>
        <v>0.10875398345379361</v>
      </c>
      <c r="J90" s="14">
        <f>SUM(total_credit_flow_data!K88:K90)/total_credit_stock_data!$B87*100</f>
        <v>0.24712703516631282</v>
      </c>
      <c r="K90" s="14">
        <f>SUM(total_credit_flow_data!L88:L90)/total_credit_stock_data!$B87*100</f>
        <v>-5.4263941848046691E-3</v>
      </c>
      <c r="L90" s="14">
        <f>SUM(total_credit_flow_data!M88:M90)/total_credit_stock_data!$B87*100</f>
        <v>-0.58333737486650228</v>
      </c>
      <c r="M90" s="14">
        <f>SUM(total_credit_flow_data!N88:N90)/total_credit_stock_data!$B87*100</f>
        <v>0.73346761397943139</v>
      </c>
      <c r="N90" s="14">
        <f>SUM(total_credit_flow_data!O88:O90)/total_credit_stock_data!$B87*100</f>
        <v>6.8734326340859186E-2</v>
      </c>
      <c r="O90" s="14">
        <f>SUM(total_credit_flow_data!P88:P90)/total_credit_stock_data!$B87*100</f>
        <v>0.11825017327720094</v>
      </c>
    </row>
    <row r="91" spans="1:15" x14ac:dyDescent="0.25">
      <c r="A91" s="4">
        <f>total_credit_flow_data!A91</f>
        <v>39964</v>
      </c>
      <c r="B91" s="14">
        <f>SUM(total_credit_flow_data!C89:C91)/total_credit_stock_data!$B88*100</f>
        <v>10.311006461630297</v>
      </c>
      <c r="C91" s="14">
        <f>SUM(total_credit_flow_data!D89:D91)/total_credit_stock_data!$B88*100</f>
        <v>0.96000419695165518</v>
      </c>
      <c r="D91" s="14">
        <f>SUM(total_credit_flow_data!E89:E91)/total_credit_stock_data!$B88*100</f>
        <v>0.64843343930048458</v>
      </c>
      <c r="E91" s="14">
        <f>SUM(total_credit_flow_data!F89:F91)/total_credit_stock_data!$B88*100</f>
        <v>6.513210478448081E-2</v>
      </c>
      <c r="F91" s="14">
        <f>SUM(total_credit_flow_data!G89:G91)/total_credit_stock_data!$B88*100</f>
        <v>0.24643865286668995</v>
      </c>
      <c r="G91" s="14">
        <f>SUM(total_credit_flow_data!H89:H91)/total_credit_stock_data!$B88*100</f>
        <v>9.3510022646786428</v>
      </c>
      <c r="H91" s="14">
        <f>SUM(total_credit_flow_data!I89:I91)/total_credit_stock_data!$B88*100</f>
        <v>6.9450291912976745</v>
      </c>
      <c r="I91" s="14">
        <f>SUM(total_credit_flow_data!J89:J91)/total_credit_stock_data!$B88*100</f>
        <v>0.40184048674058659</v>
      </c>
      <c r="J91" s="14">
        <f>SUM(total_credit_flow_data!K89:K91)/total_credit_stock_data!$B88*100</f>
        <v>0.30088440175584236</v>
      </c>
      <c r="K91" s="14">
        <f>SUM(total_credit_flow_data!L89:L91)/total_credit_stock_data!$B88*100</f>
        <v>5.0698470625526557E-2</v>
      </c>
      <c r="L91" s="14">
        <f>SUM(total_credit_flow_data!M89:M91)/total_credit_stock_data!$B88*100</f>
        <v>0.60838164750631862</v>
      </c>
      <c r="M91" s="14">
        <f>SUM(total_credit_flow_data!N89:N91)/total_credit_stock_data!$B88*100</f>
        <v>0.80963253307634353</v>
      </c>
      <c r="N91" s="14">
        <f>SUM(total_credit_flow_data!O89:O91)/total_credit_stock_data!$B88*100</f>
        <v>0.10889149777830485</v>
      </c>
      <c r="O91" s="14">
        <f>SUM(total_credit_flow_data!P89:P91)/total_credit_stock_data!$B88*100</f>
        <v>0.12564403589804382</v>
      </c>
    </row>
    <row r="92" spans="1:15" x14ac:dyDescent="0.25">
      <c r="A92" s="4">
        <f>total_credit_flow_data!A92</f>
        <v>39994</v>
      </c>
      <c r="B92" s="14">
        <f>SUM(total_credit_flow_data!C90:C92)/total_credit_stock_data!$B89*100</f>
        <v>10.36239104670876</v>
      </c>
      <c r="C92" s="14">
        <f>SUM(total_credit_flow_data!D90:D92)/total_credit_stock_data!$B89*100</f>
        <v>1.3765168591295567</v>
      </c>
      <c r="D92" s="14">
        <f>SUM(total_credit_flow_data!E90:E92)/total_credit_stock_data!$B89*100</f>
        <v>0.96825946511322858</v>
      </c>
      <c r="E92" s="14">
        <f>SUM(total_credit_flow_data!F90:F92)/total_credit_stock_data!$B89*100</f>
        <v>6.4013359008291207E-2</v>
      </c>
      <c r="F92" s="14">
        <f>SUM(total_credit_flow_data!G90:G92)/total_credit_stock_data!$B89*100</f>
        <v>0.34424403500803691</v>
      </c>
      <c r="G92" s="14">
        <f>SUM(total_credit_flow_data!H90:H92)/total_credit_stock_data!$B89*100</f>
        <v>8.9858741875792045</v>
      </c>
      <c r="H92" s="14">
        <f>SUM(total_credit_flow_data!I90:I92)/total_credit_stock_data!$B89*100</f>
        <v>6.0423602142285437</v>
      </c>
      <c r="I92" s="14">
        <f>SUM(total_credit_flow_data!J90:J92)/total_credit_stock_data!$B89*100</f>
        <v>0.8825992439413104</v>
      </c>
      <c r="J92" s="14">
        <f>SUM(total_credit_flow_data!K90:K92)/total_credit_stock_data!$B89*100</f>
        <v>0.35442620596170443</v>
      </c>
      <c r="K92" s="14">
        <f>SUM(total_credit_flow_data!L90:L92)/total_credit_stock_data!$B89*100</f>
        <v>0.14385024496245219</v>
      </c>
      <c r="L92" s="14">
        <f>SUM(total_credit_flow_data!M90:M92)/total_credit_stock_data!$B89*100</f>
        <v>0.52015728637778269</v>
      </c>
      <c r="M92" s="14">
        <f>SUM(total_credit_flow_data!N90:N92)/total_credit_stock_data!$B89*100</f>
        <v>0.79529254406199079</v>
      </c>
      <c r="N92" s="14">
        <f>SUM(total_credit_flow_data!O90:O92)/total_credit_stock_data!$B89*100</f>
        <v>0.12240269337919499</v>
      </c>
      <c r="O92" s="14">
        <f>SUM(total_credit_flow_data!P90:P92)/total_credit_stock_data!$B89*100</f>
        <v>0.12478575466622313</v>
      </c>
    </row>
    <row r="93" spans="1:15" x14ac:dyDescent="0.25">
      <c r="A93" s="4">
        <f>total_credit_flow_data!A93</f>
        <v>40025</v>
      </c>
      <c r="B93" s="14">
        <f>SUM(total_credit_flow_data!C91:C93)/total_credit_stock_data!$B90*100</f>
        <v>10.663922513557104</v>
      </c>
      <c r="C93" s="14">
        <f>SUM(total_credit_flow_data!D91:D93)/total_credit_stock_data!$B90*100</f>
        <v>1.3912992960525352</v>
      </c>
      <c r="D93" s="14">
        <f>SUM(total_credit_flow_data!E91:E93)/total_credit_stock_data!$B90*100</f>
        <v>1.0465714692443082</v>
      </c>
      <c r="E93" s="14">
        <f>SUM(total_credit_flow_data!F91:F93)/total_credit_stock_data!$B90*100</f>
        <v>0.10679300706574572</v>
      </c>
      <c r="F93" s="14">
        <f>SUM(total_credit_flow_data!G91:G93)/total_credit_stock_data!$B90*100</f>
        <v>0.23793481974248151</v>
      </c>
      <c r="G93" s="14">
        <f>SUM(total_credit_flow_data!H91:H93)/total_credit_stock_data!$B90*100</f>
        <v>9.2726232175045684</v>
      </c>
      <c r="H93" s="14">
        <f>SUM(total_credit_flow_data!I91:I93)/total_credit_stock_data!$B90*100</f>
        <v>5.4814714666705973</v>
      </c>
      <c r="I93" s="14">
        <f>SUM(total_credit_flow_data!J91:J93)/total_credit_stock_data!$B90*100</f>
        <v>0.92867198944372487</v>
      </c>
      <c r="J93" s="14">
        <f>SUM(total_credit_flow_data!K91:K93)/total_credit_stock_data!$B90*100</f>
        <v>0.38424123942255312</v>
      </c>
      <c r="K93" s="14">
        <f>SUM(total_credit_flow_data!L91:L93)/total_credit_stock_data!$B90*100</f>
        <v>0.24797336240666157</v>
      </c>
      <c r="L93" s="14">
        <f>SUM(total_credit_flow_data!M91:M93)/total_credit_stock_data!$B90*100</f>
        <v>1.2693416819834535</v>
      </c>
      <c r="M93" s="14">
        <f>SUM(total_credit_flow_data!N91:N93)/total_credit_stock_data!$B90*100</f>
        <v>0.57689582416915841</v>
      </c>
      <c r="N93" s="14">
        <f>SUM(total_credit_flow_data!O91:O93)/total_credit_stock_data!$B90*100</f>
        <v>0.25972059318389357</v>
      </c>
      <c r="O93" s="14">
        <f>SUM(total_credit_flow_data!P91:P93)/total_credit_stock_data!$B90*100</f>
        <v>0.12430706022452717</v>
      </c>
    </row>
    <row r="94" spans="1:15" x14ac:dyDescent="0.25">
      <c r="A94" s="4">
        <f>total_credit_flow_data!A94</f>
        <v>40056</v>
      </c>
      <c r="B94" s="14">
        <f>SUM(total_credit_flow_data!C92:C94)/total_credit_stock_data!$B91*100</f>
        <v>8.7050873149537633</v>
      </c>
      <c r="C94" s="14">
        <f>SUM(total_credit_flow_data!D92:D94)/total_credit_stock_data!$B91*100</f>
        <v>1.2561572045482605</v>
      </c>
      <c r="D94" s="14">
        <f>SUM(total_credit_flow_data!E92:E94)/total_credit_stock_data!$B91*100</f>
        <v>0.99372709513306046</v>
      </c>
      <c r="E94" s="14">
        <f>SUM(total_credit_flow_data!F92:F94)/total_credit_stock_data!$B91*100</f>
        <v>0.10315648955000004</v>
      </c>
      <c r="F94" s="14">
        <f>SUM(total_credit_flow_data!G92:G94)/total_credit_stock_data!$B91*100</f>
        <v>0.15927361986520006</v>
      </c>
      <c r="G94" s="14">
        <f>SUM(total_credit_flow_data!H92:H94)/total_credit_stock_data!$B91*100</f>
        <v>7.4489301104055032</v>
      </c>
      <c r="H94" s="14">
        <f>SUM(total_credit_flow_data!I92:I94)/total_credit_stock_data!$B91*100</f>
        <v>4.7656235042309021</v>
      </c>
      <c r="I94" s="14">
        <f>SUM(total_credit_flow_data!J92:J94)/total_credit_stock_data!$B91*100</f>
        <v>0.95089652067190045</v>
      </c>
      <c r="J94" s="14">
        <f>SUM(total_credit_flow_data!K92:K94)/total_credit_stock_data!$B91*100</f>
        <v>0.40354818711960011</v>
      </c>
      <c r="K94" s="14">
        <f>SUM(total_credit_flow_data!L92:L94)/total_credit_stock_data!$B91*100</f>
        <v>0.27872883476410015</v>
      </c>
      <c r="L94" s="14">
        <f>SUM(total_credit_flow_data!M92:M94)/total_credit_stock_data!$B91*100</f>
        <v>0.16608194817550007</v>
      </c>
      <c r="M94" s="14">
        <f>SUM(total_credit_flow_data!N92:N94)/total_credit_stock_data!$B91*100</f>
        <v>0.5073236156069002</v>
      </c>
      <c r="N94" s="14">
        <f>SUM(total_credit_flow_data!O92:O94)/total_credit_stock_data!$B91*100</f>
        <v>0.2500513306692001</v>
      </c>
      <c r="O94" s="14">
        <f>SUM(total_credit_flow_data!P92:P94)/total_credit_stock_data!$B91*100</f>
        <v>0.12667616916739885</v>
      </c>
    </row>
    <row r="95" spans="1:15" x14ac:dyDescent="0.25">
      <c r="A95" s="4">
        <f>total_credit_flow_data!A95</f>
        <v>40086</v>
      </c>
      <c r="B95" s="14">
        <f>SUM(total_credit_flow_data!C93:C95)/total_credit_stock_data!$B92*100</f>
        <v>6.5552263669423763</v>
      </c>
      <c r="C95" s="14">
        <f>SUM(total_credit_flow_data!D93:D95)/total_credit_stock_data!$B92*100</f>
        <v>1.1554967808409111</v>
      </c>
      <c r="D95" s="14">
        <f>SUM(total_credit_flow_data!E93:E95)/total_credit_stock_data!$B92*100</f>
        <v>0.90646989703430658</v>
      </c>
      <c r="E95" s="14">
        <f>SUM(total_credit_flow_data!F93:F95)/total_credit_stock_data!$B92*100</f>
        <v>0.18059967399350849</v>
      </c>
      <c r="F95" s="14">
        <f>SUM(total_credit_flow_data!G93:G95)/total_credit_stock_data!$B92*100</f>
        <v>6.8427209813095996E-2</v>
      </c>
      <c r="G95" s="14">
        <f>SUM(total_credit_flow_data!H93:H95)/total_credit_stock_data!$B92*100</f>
        <v>5.3997295861014658</v>
      </c>
      <c r="H95" s="14">
        <f>SUM(total_credit_flow_data!I93:I95)/total_credit_stock_data!$B92*100</f>
        <v>2.6010366381153971</v>
      </c>
      <c r="I95" s="14">
        <f>SUM(total_credit_flow_data!J93:J95)/total_credit_stock_data!$B92*100</f>
        <v>0.65718214703193367</v>
      </c>
      <c r="J95" s="14">
        <f>SUM(total_credit_flow_data!K93:K95)/total_credit_stock_data!$B92*100</f>
        <v>0.4822011295626677</v>
      </c>
      <c r="K95" s="14">
        <f>SUM(total_credit_flow_data!L93:L95)/total_credit_stock_data!$B92*100</f>
        <v>0.38588130343279647</v>
      </c>
      <c r="L95" s="14">
        <f>SUM(total_credit_flow_data!M93:M95)/total_credit_stock_data!$B92*100</f>
        <v>0.30140078926472191</v>
      </c>
      <c r="M95" s="14">
        <f>SUM(total_credit_flow_data!N93:N95)/total_credit_stock_data!$B92*100</f>
        <v>0.58173161656353456</v>
      </c>
      <c r="N95" s="14">
        <f>SUM(total_credit_flow_data!O93:O95)/total_credit_stock_data!$B92*100</f>
        <v>0.26508018816158302</v>
      </c>
      <c r="O95" s="14">
        <f>SUM(total_credit_flow_data!P93:P95)/total_credit_stock_data!$B92*100</f>
        <v>0.12521577396883182</v>
      </c>
    </row>
    <row r="96" spans="1:15" x14ac:dyDescent="0.25">
      <c r="A96" s="4">
        <f>total_credit_flow_data!A96</f>
        <v>40117</v>
      </c>
      <c r="B96" s="14">
        <f>SUM(total_credit_flow_data!C94:C96)/total_credit_stock_data!$B93*100</f>
        <v>5.8413841003747304</v>
      </c>
      <c r="C96" s="14">
        <f>SUM(total_credit_flow_data!D94:D96)/total_credit_stock_data!$B93*100</f>
        <v>0.81376947466414162</v>
      </c>
      <c r="D96" s="14">
        <f>SUM(total_credit_flow_data!E94:E96)/total_credit_stock_data!$B93*100</f>
        <v>0.69116395842513956</v>
      </c>
      <c r="E96" s="14">
        <f>SUM(total_credit_flow_data!F94:F96)/total_credit_stock_data!$B93*100</f>
        <v>7.8845991150483644E-2</v>
      </c>
      <c r="F96" s="14">
        <f>SUM(total_credit_flow_data!G94:G96)/total_credit_stock_data!$B93*100</f>
        <v>4.3759525088518422E-2</v>
      </c>
      <c r="G96" s="14">
        <f>SUM(total_credit_flow_data!H94:H96)/total_credit_stock_data!$B93*100</f>
        <v>5.0276146257105889</v>
      </c>
      <c r="H96" s="14">
        <f>SUM(total_credit_flow_data!I94:I96)/total_credit_stock_data!$B93*100</f>
        <v>2.3261538539171434</v>
      </c>
      <c r="I96" s="14">
        <f>SUM(total_credit_flow_data!J94:J96)/total_credit_stock_data!$B93*100</f>
        <v>0.71651294458002002</v>
      </c>
      <c r="J96" s="14">
        <f>SUM(total_credit_flow_data!K94:K96)/total_credit_stock_data!$B93*100</f>
        <v>0.51427297727902943</v>
      </c>
      <c r="K96" s="14">
        <f>SUM(total_credit_flow_data!L94:L96)/total_credit_stock_data!$B93*100</f>
        <v>0.30927340028777212</v>
      </c>
      <c r="L96" s="14">
        <f>SUM(total_credit_flow_data!M94:M96)/total_credit_stock_data!$B93*100</f>
        <v>0.28069172849572177</v>
      </c>
      <c r="M96" s="14">
        <f>SUM(total_credit_flow_data!N94:N96)/total_credit_stock_data!$B93*100</f>
        <v>0.59824395785429463</v>
      </c>
      <c r="N96" s="14">
        <f>SUM(total_credit_flow_data!O94:O96)/total_credit_stock_data!$B93*100</f>
        <v>0.16459100652663458</v>
      </c>
      <c r="O96" s="14">
        <f>SUM(total_credit_flow_data!P94:P96)/total_credit_stock_data!$B93*100</f>
        <v>0.11787475676997251</v>
      </c>
    </row>
    <row r="97" spans="1:15" x14ac:dyDescent="0.25">
      <c r="A97" s="4">
        <f>total_credit_flow_data!A97</f>
        <v>40147</v>
      </c>
      <c r="B97" s="14">
        <f>SUM(total_credit_flow_data!C95:C97)/total_credit_stock_data!$B94*100</f>
        <v>6.1676605990249458</v>
      </c>
      <c r="C97" s="14">
        <f>SUM(total_credit_flow_data!D95:D97)/total_credit_stock_data!$B94*100</f>
        <v>0.86045853162753505</v>
      </c>
      <c r="D97" s="14">
        <f>SUM(total_credit_flow_data!E95:E97)/total_credit_stock_data!$B94*100</f>
        <v>0.70332018770854154</v>
      </c>
      <c r="E97" s="14">
        <f>SUM(total_credit_flow_data!F95:F97)/total_credit_stock_data!$B94*100</f>
        <v>0.13579856881888319</v>
      </c>
      <c r="F97" s="14">
        <f>SUM(total_credit_flow_data!G95:G97)/total_credit_stock_data!$B94*100</f>
        <v>2.1339775100110217E-2</v>
      </c>
      <c r="G97" s="14">
        <f>SUM(total_credit_flow_data!H95:H97)/total_credit_stock_data!$B94*100</f>
        <v>5.3072020673974114</v>
      </c>
      <c r="H97" s="14">
        <f>SUM(total_credit_flow_data!I95:I97)/total_credit_stock_data!$B94*100</f>
        <v>2.0651082358243023</v>
      </c>
      <c r="I97" s="14">
        <f>SUM(total_credit_flow_data!J95:J97)/total_credit_stock_data!$B94*100</f>
        <v>0.66948694427709421</v>
      </c>
      <c r="J97" s="14">
        <f>SUM(total_credit_flow_data!K95:K97)/total_credit_stock_data!$B94*100</f>
        <v>0.48557688250523529</v>
      </c>
      <c r="K97" s="14">
        <f>SUM(total_credit_flow_data!L95:L97)/total_credit_stock_data!$B94*100</f>
        <v>0.46190913193965855</v>
      </c>
      <c r="L97" s="14">
        <f>SUM(total_credit_flow_data!M95:M97)/total_credit_stock_data!$B94*100</f>
        <v>0.52476446950725575</v>
      </c>
      <c r="M97" s="14">
        <f>SUM(total_credit_flow_data!N95:N97)/total_credit_stock_data!$B94*100</f>
        <v>0.83613118801340935</v>
      </c>
      <c r="N97" s="14">
        <f>SUM(total_credit_flow_data!O95:O97)/total_credit_stock_data!$B94*100</f>
        <v>0.14918442774531596</v>
      </c>
      <c r="O97" s="14">
        <f>SUM(total_credit_flow_data!P95:P97)/total_credit_stock_data!$B94*100</f>
        <v>0.11504078758513953</v>
      </c>
    </row>
    <row r="98" spans="1:15" x14ac:dyDescent="0.25">
      <c r="A98" s="4">
        <f>total_credit_flow_data!A98</f>
        <v>40178</v>
      </c>
      <c r="B98" s="14">
        <f>SUM(total_credit_flow_data!C96:C98)/total_credit_stock_data!$B95*100</f>
        <v>5.0181267668459189</v>
      </c>
      <c r="C98" s="14">
        <f>SUM(total_credit_flow_data!D96:D98)/total_credit_stock_data!$B95*100</f>
        <v>0.61299436363066206</v>
      </c>
      <c r="D98" s="14">
        <f>SUM(total_credit_flow_data!E96:E98)/total_credit_stock_data!$B95*100</f>
        <v>0.5569636792855176</v>
      </c>
      <c r="E98" s="14">
        <f>SUM(total_credit_flow_data!F96:F98)/total_credit_stock_data!$B95*100</f>
        <v>5.6030684345144452E-2</v>
      </c>
      <c r="F98" s="14">
        <f>SUM(total_credit_flow_data!G96:G98)/total_credit_stock_data!$B95*100</f>
        <v>0</v>
      </c>
      <c r="G98" s="14">
        <f>SUM(total_credit_flow_data!H96:H98)/total_credit_stock_data!$B95*100</f>
        <v>4.4051324032152568</v>
      </c>
      <c r="H98" s="14">
        <f>SUM(total_credit_flow_data!I96:I98)/total_credit_stock_data!$B95*100</f>
        <v>1.7328422978475009</v>
      </c>
      <c r="I98" s="14">
        <f>SUM(total_credit_flow_data!J96:J98)/total_credit_stock_data!$B95*100</f>
        <v>0.46598852480378472</v>
      </c>
      <c r="J98" s="14">
        <f>SUM(total_credit_flow_data!K96:K98)/total_credit_stock_data!$B95*100</f>
        <v>0.3221764349845806</v>
      </c>
      <c r="K98" s="14">
        <f>SUM(total_credit_flow_data!L96:L98)/total_credit_stock_data!$B95*100</f>
        <v>0.41500060204970335</v>
      </c>
      <c r="L98" s="14">
        <f>SUM(total_credit_flow_data!M96:M98)/total_credit_stock_data!$B95*100</f>
        <v>0.42377874259710924</v>
      </c>
      <c r="M98" s="14">
        <f>SUM(total_credit_flow_data!N96:N98)/total_credit_stock_data!$B95*100</f>
        <v>0.67330205688081923</v>
      </c>
      <c r="N98" s="14">
        <f>SUM(total_credit_flow_data!O96:O98)/total_credit_stock_data!$B95*100</f>
        <v>0.23999809794503546</v>
      </c>
      <c r="O98" s="14">
        <f>SUM(total_credit_flow_data!P96:P98)/total_credit_stock_data!$B95*100</f>
        <v>0.13204564610672428</v>
      </c>
    </row>
    <row r="99" spans="1:15" x14ac:dyDescent="0.25">
      <c r="A99" s="4">
        <f>total_credit_flow_data!A99</f>
        <v>40209</v>
      </c>
      <c r="B99" s="14">
        <f>SUM(total_credit_flow_data!C97:C99)/total_credit_stock_data!$B96*100</f>
        <v>7.5540031058890014</v>
      </c>
      <c r="C99" s="14">
        <f>SUM(total_credit_flow_data!D97:D99)/total_credit_stock_data!$B96*100</f>
        <v>0.50396732905021469</v>
      </c>
      <c r="D99" s="14">
        <f>SUM(total_credit_flow_data!E97:E99)/total_credit_stock_data!$B96*100</f>
        <v>0.44852944451110338</v>
      </c>
      <c r="E99" s="14">
        <f>SUM(total_credit_flow_data!F97:F99)/total_credit_stock_data!$B96*100</f>
        <v>5.5437884539111325E-2</v>
      </c>
      <c r="F99" s="14">
        <f>SUM(total_credit_flow_data!G97:G99)/total_credit_stock_data!$B96*100</f>
        <v>0</v>
      </c>
      <c r="G99" s="14">
        <f>SUM(total_credit_flow_data!H97:H99)/total_credit_stock_data!$B96*100</f>
        <v>7.0500357768387865</v>
      </c>
      <c r="H99" s="14">
        <f>SUM(total_credit_flow_data!I97:I99)/total_credit_stock_data!$B96*100</f>
        <v>3.8218877601263341</v>
      </c>
      <c r="I99" s="14">
        <f>SUM(total_credit_flow_data!J97:J99)/total_credit_stock_data!$B96*100</f>
        <v>0.37402092769053769</v>
      </c>
      <c r="J99" s="14">
        <f>SUM(total_credit_flow_data!K97:K99)/total_credit_stock_data!$B96*100</f>
        <v>0.34630198542098206</v>
      </c>
      <c r="K99" s="14">
        <f>SUM(total_credit_flow_data!L97:L99)/total_credit_stock_data!$B96*100</f>
        <v>0.41929520006414539</v>
      </c>
      <c r="L99" s="14">
        <f>SUM(total_credit_flow_data!M97:M99)/total_credit_stock_data!$B96*100</f>
        <v>1.0165460094988379</v>
      </c>
      <c r="M99" s="14">
        <f>SUM(total_credit_flow_data!N97:N99)/total_credit_stock_data!$B96*100</f>
        <v>0.65527579525229596</v>
      </c>
      <c r="N99" s="14">
        <f>SUM(total_credit_flow_data!O97:O99)/total_credit_stock_data!$B96*100</f>
        <v>0.277559008592484</v>
      </c>
      <c r="O99" s="14">
        <f>SUM(total_credit_flow_data!P97:P99)/total_credit_stock_data!$B96*100</f>
        <v>0.13914909019316976</v>
      </c>
    </row>
    <row r="100" spans="1:15" x14ac:dyDescent="0.25">
      <c r="A100" s="4">
        <f>total_credit_flow_data!A100</f>
        <v>40237</v>
      </c>
      <c r="B100" s="14">
        <f>SUM(total_credit_flow_data!C98:C100)/total_credit_stock_data!$B97*100</f>
        <v>7.4539639290782747</v>
      </c>
      <c r="C100" s="14">
        <f>SUM(total_credit_flow_data!D98:D100)/total_credit_stock_data!$B97*100</f>
        <v>0.29087640802593445</v>
      </c>
      <c r="D100" s="14">
        <f>SUM(total_credit_flow_data!E98:E100)/total_credit_stock_data!$B97*100</f>
        <v>0.29087640802593445</v>
      </c>
      <c r="E100" s="14">
        <f>SUM(total_credit_flow_data!F98:F100)/total_credit_stock_data!$B97*100</f>
        <v>0</v>
      </c>
      <c r="F100" s="14">
        <f>SUM(total_credit_flow_data!G98:G100)/total_credit_stock_data!$B97*100</f>
        <v>0</v>
      </c>
      <c r="G100" s="14">
        <f>SUM(total_credit_flow_data!H98:H100)/total_credit_stock_data!$B97*100</f>
        <v>7.1630875210523399</v>
      </c>
      <c r="H100" s="14">
        <f>SUM(total_credit_flow_data!I98:I100)/total_credit_stock_data!$B97*100</f>
        <v>4.4821171264752584</v>
      </c>
      <c r="I100" s="14">
        <f>SUM(total_credit_flow_data!J98:J100)/total_credit_stock_data!$B97*100</f>
        <v>0.28197850033540217</v>
      </c>
      <c r="J100" s="14">
        <f>SUM(total_credit_flow_data!K98:K100)/total_credit_stock_data!$B97*100</f>
        <v>0.23558615066582445</v>
      </c>
      <c r="K100" s="14">
        <f>SUM(total_credit_flow_data!L98:L100)/total_credit_stock_data!$B97*100</f>
        <v>0.26657479048417521</v>
      </c>
      <c r="L100" s="14">
        <f>SUM(total_credit_flow_data!M98:M100)/total_credit_stock_data!$B97*100</f>
        <v>1.0416532261747375</v>
      </c>
      <c r="M100" s="14">
        <f>SUM(total_credit_flow_data!N98:N100)/total_credit_stock_data!$B97*100</f>
        <v>0.42133676946003218</v>
      </c>
      <c r="N100" s="14">
        <f>SUM(total_credit_flow_data!O98:O100)/total_credit_stock_data!$B97*100</f>
        <v>0.3080741970245397</v>
      </c>
      <c r="O100" s="14">
        <f>SUM(total_credit_flow_data!P98:P100)/total_credit_stock_data!$B97*100</f>
        <v>0.12576676043237106</v>
      </c>
    </row>
    <row r="101" spans="1:15" x14ac:dyDescent="0.25">
      <c r="A101" s="4">
        <f>total_credit_flow_data!A101</f>
        <v>40268</v>
      </c>
      <c r="B101" s="14">
        <f>SUM(total_credit_flow_data!C99:C101)/total_credit_stock_data!$B98*100</f>
        <v>8.2670520091684025</v>
      </c>
      <c r="C101" s="14">
        <f>SUM(total_credit_flow_data!D99:D101)/total_credit_stock_data!$B98*100</f>
        <v>0.31622699314667591</v>
      </c>
      <c r="D101" s="14">
        <f>SUM(total_credit_flow_data!E99:E101)/total_credit_stock_data!$B98*100</f>
        <v>0.31622699314667591</v>
      </c>
      <c r="E101" s="14">
        <f>SUM(total_credit_flow_data!F99:F101)/total_credit_stock_data!$B98*100</f>
        <v>0</v>
      </c>
      <c r="F101" s="14">
        <f>SUM(total_credit_flow_data!G99:G101)/total_credit_stock_data!$B98*100</f>
        <v>0</v>
      </c>
      <c r="G101" s="14">
        <f>SUM(total_credit_flow_data!H99:H101)/total_credit_stock_data!$B98*100</f>
        <v>7.9508250160217271</v>
      </c>
      <c r="H101" s="14">
        <f>SUM(total_credit_flow_data!I99:I101)/total_credit_stock_data!$B98*100</f>
        <v>4.5747505008552443</v>
      </c>
      <c r="I101" s="14">
        <f>SUM(total_credit_flow_data!J99:J101)/total_credit_stock_data!$B98*100</f>
        <v>0.34539014918131372</v>
      </c>
      <c r="J101" s="14">
        <f>SUM(total_credit_flow_data!K99:K101)/total_credit_stock_data!$B98*100</f>
        <v>0.26703612754608186</v>
      </c>
      <c r="K101" s="14">
        <f>SUM(total_credit_flow_data!L99:L101)/total_credit_stock_data!$B98*100</f>
        <v>0.37560739519310721</v>
      </c>
      <c r="L101" s="14">
        <f>SUM(total_credit_flow_data!M99:M101)/total_credit_stock_data!$B98*100</f>
        <v>1.5955408620878391</v>
      </c>
      <c r="M101" s="14">
        <f>SUM(total_credit_flow_data!N99:N101)/total_credit_stock_data!$B98*100</f>
        <v>0.47012412981139157</v>
      </c>
      <c r="N101" s="14">
        <f>SUM(total_credit_flow_data!O99:O101)/total_credit_stock_data!$B98*100</f>
        <v>0.21960207857408048</v>
      </c>
      <c r="O101" s="14">
        <f>SUM(total_credit_flow_data!P99:P101)/total_credit_stock_data!$B98*100</f>
        <v>0.10277377277266965</v>
      </c>
    </row>
    <row r="102" spans="1:15" x14ac:dyDescent="0.25">
      <c r="A102" s="4">
        <f>total_credit_flow_data!A102</f>
        <v>40298</v>
      </c>
      <c r="B102" s="14">
        <f>SUM(total_credit_flow_data!C100:C102)/total_credit_stock_data!$B99*100</f>
        <v>7.3230110810080244</v>
      </c>
      <c r="C102" s="14">
        <f>SUM(total_credit_flow_data!D100:D102)/total_credit_stock_data!$B99*100</f>
        <v>0.5978886075261054</v>
      </c>
      <c r="D102" s="14">
        <f>SUM(total_credit_flow_data!E100:E102)/total_credit_stock_data!$B99*100</f>
        <v>0.53000264907981343</v>
      </c>
      <c r="E102" s="14">
        <f>SUM(total_credit_flow_data!F100:F102)/total_credit_stock_data!$B99*100</f>
        <v>6.7885958446292027E-2</v>
      </c>
      <c r="F102" s="14">
        <f>SUM(total_credit_flow_data!G100:G102)/total_credit_stock_data!$B99*100</f>
        <v>0</v>
      </c>
      <c r="G102" s="14">
        <f>SUM(total_credit_flow_data!H100:H102)/total_credit_stock_data!$B99*100</f>
        <v>6.7251224734819202</v>
      </c>
      <c r="H102" s="14">
        <f>SUM(total_credit_flow_data!I100:I102)/total_credit_stock_data!$B99*100</f>
        <v>3.368161828312779</v>
      </c>
      <c r="I102" s="14">
        <f>SUM(total_credit_flow_data!J100:J102)/total_credit_stock_data!$B99*100</f>
        <v>0.28410273609773218</v>
      </c>
      <c r="J102" s="14">
        <f>SUM(total_credit_flow_data!K100:K102)/total_credit_stock_data!$B99*100</f>
        <v>0.22028993515821765</v>
      </c>
      <c r="K102" s="14">
        <f>SUM(total_credit_flow_data!L100:L102)/total_credit_stock_data!$B99*100</f>
        <v>0.66392467360473606</v>
      </c>
      <c r="L102" s="14">
        <f>SUM(total_credit_flow_data!M100:M102)/total_credit_stock_data!$B99*100</f>
        <v>1.3478757049511281</v>
      </c>
      <c r="M102" s="14">
        <f>SUM(total_credit_flow_data!N100:N102)/total_credit_stock_data!$B99*100</f>
        <v>0.54376652715479912</v>
      </c>
      <c r="N102" s="14">
        <f>SUM(total_credit_flow_data!O100:O102)/total_credit_stock_data!$B99*100</f>
        <v>0.1973784241825941</v>
      </c>
      <c r="O102" s="14">
        <f>SUM(total_credit_flow_data!P100:P102)/total_credit_stock_data!$B99*100</f>
        <v>9.9622644019933648E-2</v>
      </c>
    </row>
    <row r="103" spans="1:15" x14ac:dyDescent="0.25">
      <c r="A103" s="4">
        <f>total_credit_flow_data!A103</f>
        <v>40329</v>
      </c>
      <c r="B103" s="14">
        <f>SUM(total_credit_flow_data!C101:C103)/total_credit_stock_data!$B100*100</f>
        <v>7.3446195867229127</v>
      </c>
      <c r="C103" s="14">
        <f>SUM(total_credit_flow_data!D101:D103)/total_credit_stock_data!$B100*100</f>
        <v>0.74809229127725585</v>
      </c>
      <c r="D103" s="14">
        <f>SUM(total_credit_flow_data!E101:E103)/total_credit_stock_data!$B100*100</f>
        <v>0.68138321208985986</v>
      </c>
      <c r="E103" s="14">
        <f>SUM(total_credit_flow_data!F101:F103)/total_credit_stock_data!$B100*100</f>
        <v>6.6709079187396034E-2</v>
      </c>
      <c r="F103" s="14">
        <f>SUM(total_credit_flow_data!G101:G103)/total_credit_stock_data!$B100*100</f>
        <v>0</v>
      </c>
      <c r="G103" s="14">
        <f>SUM(total_credit_flow_data!H101:H103)/total_credit_stock_data!$B100*100</f>
        <v>6.5965272954456564</v>
      </c>
      <c r="H103" s="14">
        <f>SUM(total_credit_flow_data!I101:I103)/total_credit_stock_data!$B100*100</f>
        <v>3.2253839787105982</v>
      </c>
      <c r="I103" s="14">
        <f>SUM(total_credit_flow_data!J101:J103)/total_credit_stock_data!$B100*100</f>
        <v>0.14992865547367257</v>
      </c>
      <c r="J103" s="14">
        <f>SUM(total_credit_flow_data!K101:K103)/total_credit_stock_data!$B100*100</f>
        <v>0.30436017379249436</v>
      </c>
      <c r="K103" s="14">
        <f>SUM(total_credit_flow_data!L101:L103)/total_credit_stock_data!$B100*100</f>
        <v>0.69677633211235157</v>
      </c>
      <c r="L103" s="14">
        <f>SUM(total_credit_flow_data!M101:M103)/total_credit_stock_data!$B100*100</f>
        <v>1.2891529552964283</v>
      </c>
      <c r="M103" s="14">
        <f>SUM(total_credit_flow_data!N101:N103)/total_credit_stock_data!$B100*100</f>
        <v>0.64574388653399362</v>
      </c>
      <c r="N103" s="14">
        <f>SUM(total_credit_flow_data!O101:O103)/total_credit_stock_data!$B100*100</f>
        <v>0.17511133286691458</v>
      </c>
      <c r="O103" s="14">
        <f>SUM(total_credit_flow_data!P101:P103)/total_credit_stock_data!$B100*100</f>
        <v>0.11006998065920383</v>
      </c>
    </row>
    <row r="104" spans="1:15" x14ac:dyDescent="0.25">
      <c r="A104" s="4">
        <f>total_credit_flow_data!A104</f>
        <v>40359</v>
      </c>
      <c r="B104" s="14">
        <f>SUM(total_credit_flow_data!C102:C104)/total_credit_stock_data!$B101*100</f>
        <v>6.8817884036798018</v>
      </c>
      <c r="C104" s="14">
        <f>SUM(total_credit_flow_data!D102:D104)/total_credit_stock_data!$B101*100</f>
        <v>0.9275772488862416</v>
      </c>
      <c r="D104" s="14">
        <f>SUM(total_credit_flow_data!E102:E104)/total_credit_stock_data!$B101*100</f>
        <v>0.73893882198882888</v>
      </c>
      <c r="E104" s="14">
        <f>SUM(total_credit_flow_data!F102:F104)/total_credit_stock_data!$B101*100</f>
        <v>0.11603418174709054</v>
      </c>
      <c r="F104" s="14">
        <f>SUM(total_credit_flow_data!G102:G104)/total_credit_stock_data!$B101*100</f>
        <v>7.2604245150322363E-2</v>
      </c>
      <c r="G104" s="14">
        <f>SUM(total_credit_flow_data!H102:H104)/total_credit_stock_data!$B101*100</f>
        <v>5.9542111547935601</v>
      </c>
      <c r="H104" s="14">
        <f>SUM(total_credit_flow_data!I102:I104)/total_credit_stock_data!$B101*100</f>
        <v>3.3583607459943634</v>
      </c>
      <c r="I104" s="14">
        <f>SUM(total_credit_flow_data!J102:J104)/total_credit_stock_data!$B101*100</f>
        <v>3.6302122575161182E-2</v>
      </c>
      <c r="J104" s="14">
        <f>SUM(total_credit_flow_data!K102:K104)/total_credit_stock_data!$B101*100</f>
        <v>0.27831627307623574</v>
      </c>
      <c r="K104" s="14">
        <f>SUM(total_credit_flow_data!L102:L104)/total_credit_stock_data!$B101*100</f>
        <v>0.64282936687888159</v>
      </c>
      <c r="L104" s="14">
        <f>SUM(total_credit_flow_data!M102:M104)/total_credit_stock_data!$B101*100</f>
        <v>0.76698594134826836</v>
      </c>
      <c r="M104" s="14">
        <f>SUM(total_credit_flow_data!N102:N104)/total_credit_stock_data!$B101*100</f>
        <v>0.56690985939292804</v>
      </c>
      <c r="N104" s="14">
        <f>SUM(total_credit_flow_data!O102:O104)/total_credit_stock_data!$B101*100</f>
        <v>0.19112487364913627</v>
      </c>
      <c r="O104" s="14">
        <f>SUM(total_credit_flow_data!P102:P104)/total_credit_stock_data!$B101*100</f>
        <v>0.11338197187858576</v>
      </c>
    </row>
    <row r="105" spans="1:15" x14ac:dyDescent="0.25">
      <c r="A105" s="4">
        <f>total_credit_flow_data!A105</f>
        <v>40390</v>
      </c>
      <c r="B105" s="14">
        <f>SUM(total_credit_flow_data!C103:C105)/total_credit_stock_data!$B102*100</f>
        <v>5.4322426819377281</v>
      </c>
      <c r="C105" s="14">
        <f>SUM(total_credit_flow_data!D103:D105)/total_credit_stock_data!$B102*100</f>
        <v>0.87385637687340867</v>
      </c>
      <c r="D105" s="14">
        <f>SUM(total_credit_flow_data!E103:E105)/total_credit_stock_data!$B102*100</f>
        <v>0.71707749817566768</v>
      </c>
      <c r="E105" s="14">
        <f>SUM(total_credit_flow_data!F103:F105)/total_credit_stock_data!$B102*100</f>
        <v>4.8488312999301335E-2</v>
      </c>
      <c r="F105" s="14">
        <f>SUM(total_credit_flow_data!G103:G105)/total_credit_stock_data!$B102*100</f>
        <v>0.10829056569843964</v>
      </c>
      <c r="G105" s="14">
        <f>SUM(total_credit_flow_data!H103:H105)/total_credit_stock_data!$B102*100</f>
        <v>4.5583863050643183</v>
      </c>
      <c r="H105" s="14">
        <f>SUM(total_credit_flow_data!I103:I105)/total_credit_stock_data!$B102*100</f>
        <v>2.8845697403284363</v>
      </c>
      <c r="I105" s="14">
        <f>SUM(total_credit_flow_data!J103:J105)/total_credit_stock_data!$B102*100</f>
        <v>-8.2106876678816915E-2</v>
      </c>
      <c r="J105" s="14">
        <f>SUM(total_credit_flow_data!K103:K105)/total_credit_stock_data!$B102*100</f>
        <v>0.28284849249592448</v>
      </c>
      <c r="K105" s="14">
        <f>SUM(total_credit_flow_data!L103:L105)/total_credit_stock_data!$B102*100</f>
        <v>0.3345693596951792</v>
      </c>
      <c r="L105" s="14">
        <f>SUM(total_credit_flow_data!M103:M105)/total_credit_stock_data!$B102*100</f>
        <v>0.52011797077250566</v>
      </c>
      <c r="M105" s="14">
        <f>SUM(total_credit_flow_data!N103:N105)/total_credit_stock_data!$B102*100</f>
        <v>0.34895422588497194</v>
      </c>
      <c r="N105" s="14">
        <f>SUM(total_credit_flow_data!O103:O105)/total_credit_stock_data!$B102*100</f>
        <v>0.15888003892771069</v>
      </c>
      <c r="O105" s="14">
        <f>SUM(total_credit_flow_data!P103:P105)/total_credit_stock_data!$B102*100</f>
        <v>0.11055335363840718</v>
      </c>
    </row>
    <row r="106" spans="1:15" x14ac:dyDescent="0.25">
      <c r="A106" s="4">
        <f>total_credit_flow_data!A106</f>
        <v>40421</v>
      </c>
      <c r="B106" s="14">
        <f>SUM(total_credit_flow_data!C104:C106)/total_credit_stock_data!$B103*100</f>
        <v>5.4854973892910097</v>
      </c>
      <c r="C106" s="14">
        <f>SUM(total_credit_flow_data!D104:D106)/total_credit_stock_data!$B103*100</f>
        <v>1.0367420961026641</v>
      </c>
      <c r="D106" s="14">
        <f>SUM(total_credit_flow_data!E104:E106)/total_credit_stock_data!$B103*100</f>
        <v>0.74564717515698531</v>
      </c>
      <c r="E106" s="14">
        <f>SUM(total_credit_flow_data!F104:F106)/total_credit_stock_data!$B103*100</f>
        <v>7.9317417151411079E-2</v>
      </c>
      <c r="F106" s="14">
        <f>SUM(total_credit_flow_data!G104:G106)/total_credit_stock_data!$B103*100</f>
        <v>0.2117775037942676</v>
      </c>
      <c r="G106" s="14">
        <f>SUM(total_credit_flow_data!H104:H106)/total_credit_stock_data!$B103*100</f>
        <v>4.448755293188345</v>
      </c>
      <c r="H106" s="14">
        <f>SUM(total_credit_flow_data!I104:I106)/total_credit_stock_data!$B103*100</f>
        <v>2.6650652162874127</v>
      </c>
      <c r="I106" s="14">
        <f>SUM(total_credit_flow_data!J104:J106)/total_credit_stock_data!$B103*100</f>
        <v>-3.6486011889649089E-2</v>
      </c>
      <c r="J106" s="14">
        <f>SUM(total_credit_flow_data!K104:K106)/total_credit_stock_data!$B103*100</f>
        <v>0.26143020693105096</v>
      </c>
      <c r="K106" s="14">
        <f>SUM(total_credit_flow_data!L104:L106)/total_credit_stock_data!$B103*100</f>
        <v>8.6773254363643762E-2</v>
      </c>
      <c r="L106" s="14">
        <f>SUM(total_credit_flow_data!M104:M106)/total_credit_stock_data!$B103*100</f>
        <v>0.85440721755500026</v>
      </c>
      <c r="M106" s="14">
        <f>SUM(total_credit_flow_data!N104:N106)/total_credit_stock_data!$B103*100</f>
        <v>0.31901465178297539</v>
      </c>
      <c r="N106" s="14">
        <f>SUM(total_credit_flow_data!O104:O106)/total_credit_stock_data!$B103*100</f>
        <v>0.18227142461394269</v>
      </c>
      <c r="O106" s="14">
        <f>SUM(total_credit_flow_data!P104:P106)/total_credit_stock_data!$B103*100</f>
        <v>0.11627933354396822</v>
      </c>
    </row>
    <row r="107" spans="1:15" x14ac:dyDescent="0.25">
      <c r="A107" s="4">
        <f>total_credit_flow_data!A107</f>
        <v>40451</v>
      </c>
      <c r="B107" s="14">
        <f>SUM(total_credit_flow_data!C105:C107)/total_credit_stock_data!$B104*100</f>
        <v>5.4454497401237933</v>
      </c>
      <c r="C107" s="14">
        <f>SUM(total_credit_flow_data!D105:D107)/total_credit_stock_data!$B104*100</f>
        <v>0.90717168601541132</v>
      </c>
      <c r="D107" s="14">
        <f>SUM(total_credit_flow_data!E105:E107)/total_credit_stock_data!$B104*100</f>
        <v>0.68003923662329191</v>
      </c>
      <c r="E107" s="14">
        <f>SUM(total_credit_flow_data!F105:F107)/total_credit_stock_data!$B104*100</f>
        <v>3.1220955242903012E-2</v>
      </c>
      <c r="F107" s="14">
        <f>SUM(total_credit_flow_data!G105:G107)/total_credit_stock_data!$B104*100</f>
        <v>0.19591149414921644</v>
      </c>
      <c r="G107" s="14">
        <f>SUM(total_credit_flow_data!H105:H107)/total_credit_stock_data!$B104*100</f>
        <v>4.5382780541083818</v>
      </c>
      <c r="H107" s="14">
        <f>SUM(total_credit_flow_data!I105:I107)/total_credit_stock_data!$B104*100</f>
        <v>2.6189698305509199</v>
      </c>
      <c r="I107" s="14">
        <f>SUM(total_credit_flow_data!J105:J107)/total_credit_stock_data!$B104*100</f>
        <v>0.11020997200744762</v>
      </c>
      <c r="J107" s="14">
        <f>SUM(total_credit_flow_data!K105:K107)/total_credit_stock_data!$B104*100</f>
        <v>0.2892621503254964</v>
      </c>
      <c r="K107" s="14">
        <f>SUM(total_credit_flow_data!L105:L107)/total_credit_stock_data!$B104*100</f>
        <v>-0.19403823683464219</v>
      </c>
      <c r="L107" s="14">
        <f>SUM(total_credit_flow_data!M105:M107)/total_credit_stock_data!$B104*100</f>
        <v>0.9303844662385099</v>
      </c>
      <c r="M107" s="14">
        <f>SUM(total_credit_flow_data!N105:N107)/total_credit_stock_data!$B104*100</f>
        <v>0.47174863372026449</v>
      </c>
      <c r="N107" s="14">
        <f>SUM(total_credit_flow_data!O105:O107)/total_credit_stock_data!$B104*100</f>
        <v>0.19107224608656642</v>
      </c>
      <c r="O107" s="14">
        <f>SUM(total_credit_flow_data!P105:P107)/total_credit_stock_data!$B104*100</f>
        <v>0.12066899201382009</v>
      </c>
    </row>
    <row r="108" spans="1:15" x14ac:dyDescent="0.25">
      <c r="A108" s="4">
        <f>total_credit_flow_data!A108</f>
        <v>40482</v>
      </c>
      <c r="B108" s="14">
        <f>SUM(total_credit_flow_data!C106:C108)/total_credit_stock_data!$B105*100</f>
        <v>5.5566523334415336</v>
      </c>
      <c r="C108" s="14">
        <f>SUM(total_credit_flow_data!D106:D108)/total_credit_stock_data!$B105*100</f>
        <v>0.85479459054028117</v>
      </c>
      <c r="D108" s="14">
        <f>SUM(total_credit_flow_data!E106:E108)/total_credit_stock_data!$B105*100</f>
        <v>0.65126854279913138</v>
      </c>
      <c r="E108" s="14">
        <f>SUM(total_credit_flow_data!F106:F108)/total_credit_stock_data!$B105*100</f>
        <v>4.570727777632335E-2</v>
      </c>
      <c r="F108" s="14">
        <f>SUM(total_credit_flow_data!G106:G108)/total_credit_stock_data!$B105*100</f>
        <v>0.15781876996482647</v>
      </c>
      <c r="G108" s="14">
        <f>SUM(total_credit_flow_data!H106:H108)/total_credit_stock_data!$B105*100</f>
        <v>4.7018577429012529</v>
      </c>
      <c r="H108" s="14">
        <f>SUM(total_credit_flow_data!I106:I108)/total_credit_stock_data!$B105*100</f>
        <v>2.6730457743700375</v>
      </c>
      <c r="I108" s="14">
        <f>SUM(total_credit_flow_data!J106:J108)/total_credit_stock_data!$B105*100</f>
        <v>0.22060688274653162</v>
      </c>
      <c r="J108" s="14">
        <f>SUM(total_credit_flow_data!K106:K108)/total_credit_stock_data!$B105*100</f>
        <v>0.33538416999367815</v>
      </c>
      <c r="K108" s="14">
        <f>SUM(total_credit_flow_data!L106:L108)/total_credit_stock_data!$B105*100</f>
        <v>-0.27321313940147374</v>
      </c>
      <c r="L108" s="14">
        <f>SUM(total_credit_flow_data!M106:M108)/total_credit_stock_data!$B105*100</f>
        <v>0.82781575721530687</v>
      </c>
      <c r="M108" s="14">
        <f>SUM(total_credit_flow_data!N106:N108)/total_credit_stock_data!$B105*100</f>
        <v>0.57388643623573266</v>
      </c>
      <c r="N108" s="14">
        <f>SUM(total_credit_flow_data!O106:O108)/total_credit_stock_data!$B105*100</f>
        <v>0.22292094095715961</v>
      </c>
      <c r="O108" s="14">
        <f>SUM(total_credit_flow_data!P106:P108)/total_credit_stock_data!$B105*100</f>
        <v>0.12141092078427988</v>
      </c>
    </row>
    <row r="109" spans="1:15" x14ac:dyDescent="0.25">
      <c r="A109" s="4">
        <f>total_credit_flow_data!A109</f>
        <v>40512</v>
      </c>
      <c r="B109" s="14">
        <f>SUM(total_credit_flow_data!C107:C109)/total_credit_stock_data!$B106*100</f>
        <v>5.3403928129827891</v>
      </c>
      <c r="C109" s="14">
        <f>SUM(total_credit_flow_data!D107:D109)/total_credit_stock_data!$B106*100</f>
        <v>0.74423666129263588</v>
      </c>
      <c r="D109" s="14">
        <f>SUM(total_credit_flow_data!E107:E109)/total_credit_stock_data!$B106*100</f>
        <v>0.58370850356652093</v>
      </c>
      <c r="E109" s="14">
        <f>SUM(total_credit_flow_data!F107:F109)/total_credit_stock_data!$B106*100</f>
        <v>5.9940918837351878E-2</v>
      </c>
      <c r="F109" s="14">
        <f>SUM(total_credit_flow_data!G107:G109)/total_credit_stock_data!$B106*100</f>
        <v>0.100587238888763</v>
      </c>
      <c r="G109" s="14">
        <f>SUM(total_credit_flow_data!H107:H109)/total_credit_stock_data!$B106*100</f>
        <v>4.5961561516901543</v>
      </c>
      <c r="H109" s="14">
        <f>SUM(total_credit_flow_data!I107:I109)/total_credit_stock_data!$B106*100</f>
        <v>2.6576207327452117</v>
      </c>
      <c r="I109" s="14">
        <f>SUM(total_credit_flow_data!J107:J109)/total_credit_stock_data!$B106*100</f>
        <v>0.2707536204674974</v>
      </c>
      <c r="J109" s="14">
        <f>SUM(total_credit_flow_data!K107:K109)/total_credit_stock_data!$B106*100</f>
        <v>0.41959248222169709</v>
      </c>
      <c r="K109" s="14">
        <f>SUM(total_credit_flow_data!L107:L109)/total_credit_stock_data!$B106*100</f>
        <v>-0.20177951380091708</v>
      </c>
      <c r="L109" s="14">
        <f>SUM(total_credit_flow_data!M107:M109)/total_credit_stock_data!$B106*100</f>
        <v>0.57191030111039542</v>
      </c>
      <c r="M109" s="14">
        <f>SUM(total_credit_flow_data!N107:N109)/total_credit_stock_data!$B106*100</f>
        <v>0.48871784789412526</v>
      </c>
      <c r="N109" s="14">
        <f>SUM(total_credit_flow_data!O107:O109)/total_credit_stock_data!$B106*100</f>
        <v>0.26440074222189136</v>
      </c>
      <c r="O109" s="14">
        <f>SUM(total_credit_flow_data!P107:P109)/total_credit_stock_data!$B106*100</f>
        <v>0.12493993883025303</v>
      </c>
    </row>
    <row r="110" spans="1:15" x14ac:dyDescent="0.25">
      <c r="A110" s="4">
        <f>total_credit_flow_data!A110</f>
        <v>40543</v>
      </c>
      <c r="B110" s="14">
        <f>SUM(total_credit_flow_data!C108:C110)/total_credit_stock_data!$B107*100</f>
        <v>5.0946261363622485</v>
      </c>
      <c r="C110" s="14">
        <f>SUM(total_credit_flow_data!D108:D110)/total_credit_stock_data!$B107*100</f>
        <v>0.68752639906760604</v>
      </c>
      <c r="D110" s="14">
        <f>SUM(total_credit_flow_data!E108:E110)/total_credit_stock_data!$B107*100</f>
        <v>0.58401210131713588</v>
      </c>
      <c r="E110" s="14">
        <f>SUM(total_credit_flow_data!F108:F110)/total_credit_stock_data!$B107*100</f>
        <v>5.8327616187800448E-2</v>
      </c>
      <c r="F110" s="14">
        <f>SUM(total_credit_flow_data!G108:G110)/total_credit_stock_data!$B107*100</f>
        <v>4.5186681562669667E-2</v>
      </c>
      <c r="G110" s="14">
        <f>SUM(total_credit_flow_data!H108:H110)/total_credit_stock_data!$B107*100</f>
        <v>4.4070997372946428</v>
      </c>
      <c r="H110" s="14">
        <f>SUM(total_credit_flow_data!I108:I110)/total_credit_stock_data!$B107*100</f>
        <v>2.4099072873797733</v>
      </c>
      <c r="I110" s="14">
        <f>SUM(total_credit_flow_data!J108:J110)/total_credit_stock_data!$B107*100</f>
        <v>0.28878263591517228</v>
      </c>
      <c r="J110" s="14">
        <f>SUM(total_credit_flow_data!K108:K110)/total_credit_stock_data!$B107*100</f>
        <v>0.54415362129377776</v>
      </c>
      <c r="K110" s="14">
        <f>SUM(total_credit_flow_data!L108:L110)/total_credit_stock_data!$B107*100</f>
        <v>-0.13379379003409356</v>
      </c>
      <c r="L110" s="14">
        <f>SUM(total_credit_flow_data!M108:M110)/total_credit_stock_data!$B107*100</f>
        <v>0.54135705142507828</v>
      </c>
      <c r="M110" s="14">
        <f>SUM(total_credit_flow_data!N108:N110)/total_credit_stock_data!$B107*100</f>
        <v>0.28583887815864661</v>
      </c>
      <c r="N110" s="14">
        <f>SUM(total_credit_flow_data!O108:O110)/total_credit_stock_data!$B107*100</f>
        <v>0.31777864981695059</v>
      </c>
      <c r="O110" s="14">
        <f>SUM(total_credit_flow_data!P108:P110)/total_credit_stock_data!$B107*100</f>
        <v>0.15307540333933681</v>
      </c>
    </row>
    <row r="111" spans="1:15" x14ac:dyDescent="0.25">
      <c r="A111" s="4">
        <f>total_credit_flow_data!A111</f>
        <v>40574</v>
      </c>
      <c r="B111" s="14">
        <f>SUM(total_credit_flow_data!C109:C111)/total_credit_stock_data!$B108*100</f>
        <v>6.237290093265802</v>
      </c>
      <c r="C111" s="14">
        <f>SUM(total_credit_flow_data!D109:D111)/total_credit_stock_data!$B108*100</f>
        <v>0.58794235079855317</v>
      </c>
      <c r="D111" s="14">
        <f>SUM(total_credit_flow_data!E109:E111)/total_credit_stock_data!$B108*100</f>
        <v>0.49977569065360494</v>
      </c>
      <c r="E111" s="14">
        <f>SUM(total_credit_flow_data!F109:F111)/total_credit_stock_data!$B108*100</f>
        <v>4.3574955590584011E-2</v>
      </c>
      <c r="F111" s="14">
        <f>SUM(total_credit_flow_data!G109:G111)/total_credit_stock_data!$B108*100</f>
        <v>4.45917045543643E-2</v>
      </c>
      <c r="G111" s="14">
        <f>SUM(total_credit_flow_data!H109:H111)/total_credit_stock_data!$B108*100</f>
        <v>5.6493477424672482</v>
      </c>
      <c r="H111" s="14">
        <f>SUM(total_credit_flow_data!I109:I111)/total_credit_stock_data!$B108*100</f>
        <v>3.0152416770164443</v>
      </c>
      <c r="I111" s="14">
        <f>SUM(total_credit_flow_data!J109:J111)/total_credit_stock_data!$B108*100</f>
        <v>0.35992913317822395</v>
      </c>
      <c r="J111" s="14">
        <f>SUM(total_credit_flow_data!K109:K111)/total_credit_stock_data!$B108*100</f>
        <v>0.57257491646027392</v>
      </c>
      <c r="K111" s="14">
        <f>SUM(total_credit_flow_data!L109:L111)/total_credit_stock_data!$B108*100</f>
        <v>-0.1031273948977155</v>
      </c>
      <c r="L111" s="14">
        <f>SUM(total_credit_flow_data!M109:M111)/total_credit_stock_data!$B108*100</f>
        <v>0.94833628350307675</v>
      </c>
      <c r="M111" s="14">
        <f>SUM(total_credit_flow_data!N109:N111)/total_credit_stock_data!$B108*100</f>
        <v>0.33770590582702609</v>
      </c>
      <c r="N111" s="14">
        <f>SUM(total_credit_flow_data!O109:O111)/total_credit_stock_data!$B108*100</f>
        <v>0.34961639368845238</v>
      </c>
      <c r="O111" s="14">
        <f>SUM(total_credit_flow_data!P109:P111)/total_credit_stock_data!$B108*100</f>
        <v>0.16907082769146575</v>
      </c>
    </row>
    <row r="112" spans="1:15" x14ac:dyDescent="0.25">
      <c r="A112" s="4">
        <f>total_credit_flow_data!A112</f>
        <v>40602</v>
      </c>
      <c r="B112" s="14">
        <f>SUM(total_credit_flow_data!C110:C112)/total_credit_stock_data!$B109*100</f>
        <v>5.3519465404184334</v>
      </c>
      <c r="C112" s="14">
        <f>SUM(total_credit_flow_data!D110:D112)/total_credit_stock_data!$B109*100</f>
        <v>0.37953096155814775</v>
      </c>
      <c r="D112" s="14">
        <f>SUM(total_credit_flow_data!E110:E112)/total_credit_stock_data!$B109*100</f>
        <v>0.37953096155814775</v>
      </c>
      <c r="E112" s="14">
        <f>SUM(total_credit_flow_data!F110:F112)/total_credit_stock_data!$B109*100</f>
        <v>0</v>
      </c>
      <c r="F112" s="14">
        <f>SUM(total_credit_flow_data!G110:G112)/total_credit_stock_data!$B109*100</f>
        <v>0</v>
      </c>
      <c r="G112" s="14">
        <f>SUM(total_credit_flow_data!H110:H112)/total_credit_stock_data!$B109*100</f>
        <v>4.9724155788602857</v>
      </c>
      <c r="H112" s="14">
        <f>SUM(total_credit_flow_data!I110:I112)/total_credit_stock_data!$B109*100</f>
        <v>2.9209084503837119</v>
      </c>
      <c r="I112" s="14">
        <f>SUM(total_credit_flow_data!J110:J112)/total_credit_stock_data!$B109*100</f>
        <v>0.32841827786140526</v>
      </c>
      <c r="J112" s="14">
        <f>SUM(total_credit_flow_data!K110:K112)/total_credit_stock_data!$B109*100</f>
        <v>0.46284263604652165</v>
      </c>
      <c r="K112" s="14">
        <f>SUM(total_credit_flow_data!L110:L112)/total_credit_stock_data!$B109*100</f>
        <v>-3.499890303438203E-2</v>
      </c>
      <c r="L112" s="14">
        <f>SUM(total_credit_flow_data!M110:M112)/total_credit_stock_data!$B109*100</f>
        <v>0.5081269309930484</v>
      </c>
      <c r="M112" s="14">
        <f>SUM(total_credit_flow_data!N110:N112)/total_credit_stock_data!$B109*100</f>
        <v>0.35470316830355347</v>
      </c>
      <c r="N112" s="14">
        <f>SUM(total_credit_flow_data!O110:O112)/total_credit_stock_data!$B109*100</f>
        <v>0.279276960947824</v>
      </c>
      <c r="O112" s="14">
        <f>SUM(total_credit_flow_data!P110:P112)/total_credit_stock_data!$B109*100</f>
        <v>0.15313805735860178</v>
      </c>
    </row>
    <row r="113" spans="1:15" x14ac:dyDescent="0.25">
      <c r="A113" s="4">
        <f>total_credit_flow_data!A113</f>
        <v>40633</v>
      </c>
      <c r="B113" s="14">
        <f>SUM(total_credit_flow_data!C111:C113)/total_credit_stock_data!$B110*100</f>
        <v>6.2663262046499248</v>
      </c>
      <c r="C113" s="14">
        <f>SUM(total_credit_flow_data!D111:D113)/total_credit_stock_data!$B110*100</f>
        <v>0.37123447003048549</v>
      </c>
      <c r="D113" s="14">
        <f>SUM(total_credit_flow_data!E111:E113)/total_credit_stock_data!$B110*100</f>
        <v>0.37123447003048549</v>
      </c>
      <c r="E113" s="14">
        <f>SUM(total_credit_flow_data!F111:F113)/total_credit_stock_data!$B110*100</f>
        <v>0</v>
      </c>
      <c r="F113" s="14">
        <f>SUM(total_credit_flow_data!G111:G113)/total_credit_stock_data!$B110*100</f>
        <v>0</v>
      </c>
      <c r="G113" s="14">
        <f>SUM(total_credit_flow_data!H111:H113)/total_credit_stock_data!$B110*100</f>
        <v>5.895091734619438</v>
      </c>
      <c r="H113" s="14">
        <f>SUM(total_credit_flow_data!I111:I113)/total_credit_stock_data!$B110*100</f>
        <v>3.1309301130315457</v>
      </c>
      <c r="I113" s="14">
        <f>SUM(total_credit_flow_data!J111:J113)/total_credit_stock_data!$B110*100</f>
        <v>0.24855962072341908</v>
      </c>
      <c r="J113" s="14">
        <f>SUM(total_credit_flow_data!K111:K113)/total_credit_stock_data!$B110*100</f>
        <v>0.4471561060066449</v>
      </c>
      <c r="K113" s="14">
        <f>SUM(total_credit_flow_data!L111:L113)/total_credit_stock_data!$B110*100</f>
        <v>1.2560564775467555E-2</v>
      </c>
      <c r="L113" s="14">
        <f>SUM(total_credit_flow_data!M111:M113)/total_credit_stock_data!$B110*100</f>
        <v>1.062344656342878</v>
      </c>
      <c r="M113" s="14">
        <f>SUM(total_credit_flow_data!N111:N113)/total_credit_stock_data!$B110*100</f>
        <v>0.6379371287629132</v>
      </c>
      <c r="N113" s="14">
        <f>SUM(total_credit_flow_data!O111:O113)/total_credit_stock_data!$B110*100</f>
        <v>0.21743733244642721</v>
      </c>
      <c r="O113" s="14">
        <f>SUM(total_credit_flow_data!P111:P113)/total_credit_stock_data!$B110*100</f>
        <v>0.1381662125301423</v>
      </c>
    </row>
    <row r="114" spans="1:15" x14ac:dyDescent="0.25">
      <c r="A114" s="4">
        <f>total_credit_flow_data!A114</f>
        <v>40663</v>
      </c>
      <c r="B114" s="14">
        <f>SUM(total_credit_flow_data!C112:C114)/total_credit_stock_data!$B111*100</f>
        <v>5.6993133352009737</v>
      </c>
      <c r="C114" s="14">
        <f>SUM(total_credit_flow_data!D112:D114)/total_credit_stock_data!$B111*100</f>
        <v>0.47316577693524603</v>
      </c>
      <c r="D114" s="14">
        <f>SUM(total_credit_flow_data!E112:E114)/total_credit_stock_data!$B111*100</f>
        <v>0.40875224442754676</v>
      </c>
      <c r="E114" s="14">
        <f>SUM(total_credit_flow_data!F112:F114)/total_credit_stock_data!$B111*100</f>
        <v>6.4413532507699323E-2</v>
      </c>
      <c r="F114" s="14">
        <f>SUM(total_credit_flow_data!G112:G114)/total_credit_stock_data!$B111*100</f>
        <v>0</v>
      </c>
      <c r="G114" s="14">
        <f>SUM(total_credit_flow_data!H112:H114)/total_credit_stock_data!$B111*100</f>
        <v>5.2261475582657271</v>
      </c>
      <c r="H114" s="14">
        <f>SUM(total_credit_flow_data!I112:I114)/total_credit_stock_data!$B111*100</f>
        <v>2.6709180061420623</v>
      </c>
      <c r="I114" s="14">
        <f>SUM(total_credit_flow_data!J112:J114)/total_credit_stock_data!$B111*100</f>
        <v>0.19226903253234276</v>
      </c>
      <c r="J114" s="14">
        <f>SUM(total_credit_flow_data!K112:K114)/total_credit_stock_data!$B111*100</f>
        <v>0.45498674672253175</v>
      </c>
      <c r="K114" s="14">
        <f>SUM(total_credit_flow_data!L112:L114)/total_credit_stock_data!$B111*100</f>
        <v>9.3886154085601817E-2</v>
      </c>
      <c r="L114" s="14">
        <f>SUM(total_credit_flow_data!M112:M114)/total_credit_stock_data!$B111*100</f>
        <v>0.92482631027428086</v>
      </c>
      <c r="M114" s="14">
        <f>SUM(total_credit_flow_data!N112:N114)/total_credit_stock_data!$B111*100</f>
        <v>0.58866209818548587</v>
      </c>
      <c r="N114" s="14">
        <f>SUM(total_credit_flow_data!O112:O114)/total_credit_stock_data!$B111*100</f>
        <v>0.17373707758946633</v>
      </c>
      <c r="O114" s="14">
        <f>SUM(total_credit_flow_data!P112:P114)/total_credit_stock_data!$B111*100</f>
        <v>0.12686213273395483</v>
      </c>
    </row>
    <row r="115" spans="1:15" x14ac:dyDescent="0.25">
      <c r="A115" s="4">
        <f>total_credit_flow_data!A115</f>
        <v>40694</v>
      </c>
      <c r="B115" s="14">
        <f>SUM(total_credit_flow_data!C113:C115)/total_credit_stock_data!$B112*100</f>
        <v>6.4029109860854723</v>
      </c>
      <c r="C115" s="14">
        <f>SUM(total_credit_flow_data!D113:D115)/total_credit_stock_data!$B112*100</f>
        <v>0.62850246371295837</v>
      </c>
      <c r="D115" s="14">
        <f>SUM(total_credit_flow_data!E113:E115)/total_credit_stock_data!$B112*100</f>
        <v>0.52431613170104607</v>
      </c>
      <c r="E115" s="14">
        <f>SUM(total_credit_flow_data!F113:F115)/total_credit_stock_data!$B112*100</f>
        <v>0.1041863320119122</v>
      </c>
      <c r="F115" s="14">
        <f>SUM(total_credit_flow_data!G113:G115)/total_credit_stock_data!$B112*100</f>
        <v>0</v>
      </c>
      <c r="G115" s="14">
        <f>SUM(total_credit_flow_data!H113:H115)/total_credit_stock_data!$B112*100</f>
        <v>5.7744085223725126</v>
      </c>
      <c r="H115" s="14">
        <f>SUM(total_credit_flow_data!I113:I115)/total_credit_stock_data!$B112*100</f>
        <v>2.6670447186792718</v>
      </c>
      <c r="I115" s="14">
        <f>SUM(total_credit_flow_data!J113:J115)/total_credit_stock_data!$B112*100</f>
        <v>0.25751708377926513</v>
      </c>
      <c r="J115" s="14">
        <f>SUM(total_credit_flow_data!K113:K115)/total_credit_stock_data!$B112*100</f>
        <v>0.55880936962803796</v>
      </c>
      <c r="K115" s="14">
        <f>SUM(total_credit_flow_data!L113:L115)/total_credit_stock_data!$B112*100</f>
        <v>9.8359096008029903E-2</v>
      </c>
      <c r="L115" s="14">
        <f>SUM(total_credit_flow_data!M113:M115)/total_credit_stock_data!$B112*100</f>
        <v>1.3048793258867482</v>
      </c>
      <c r="M115" s="14">
        <f>SUM(total_credit_flow_data!N113:N115)/total_credit_stock_data!$B112*100</f>
        <v>0.56259241178219288</v>
      </c>
      <c r="N115" s="14">
        <f>SUM(total_credit_flow_data!O113:O115)/total_credit_stock_data!$B112*100</f>
        <v>0.18320732717979193</v>
      </c>
      <c r="O115" s="14">
        <f>SUM(total_credit_flow_data!P113:P115)/total_credit_stock_data!$B112*100</f>
        <v>0.14199918942917458</v>
      </c>
    </row>
    <row r="116" spans="1:15" x14ac:dyDescent="0.25">
      <c r="A116" s="4">
        <f>total_credit_flow_data!A116</f>
        <v>40724</v>
      </c>
      <c r="B116" s="14">
        <f>SUM(total_credit_flow_data!C114:C116)/total_credit_stock_data!$B113*100</f>
        <v>5.3927533329487334</v>
      </c>
      <c r="C116" s="14">
        <f>SUM(total_credit_flow_data!D114:D116)/total_credit_stock_data!$B113*100</f>
        <v>0.64560305128582463</v>
      </c>
      <c r="D116" s="14">
        <f>SUM(total_credit_flow_data!E114:E116)/total_credit_stock_data!$B113*100</f>
        <v>0.54219429431693433</v>
      </c>
      <c r="E116" s="14">
        <f>SUM(total_credit_flow_data!F114:F116)/total_credit_stock_data!$B113*100</f>
        <v>0.10340875696889036</v>
      </c>
      <c r="F116" s="14">
        <f>SUM(total_credit_flow_data!G114:G116)/total_credit_stock_data!$B113*100</f>
        <v>0</v>
      </c>
      <c r="G116" s="14">
        <f>SUM(total_credit_flow_data!H114:H116)/total_credit_stock_data!$B113*100</f>
        <v>4.7471502816629085</v>
      </c>
      <c r="H116" s="14">
        <f>SUM(total_credit_flow_data!I114:I116)/total_credit_stock_data!$B113*100</f>
        <v>2.5861241011827456</v>
      </c>
      <c r="I116" s="14">
        <f>SUM(total_credit_flow_data!J114:J116)/total_credit_stock_data!$B113*100</f>
        <v>0.21174435860863652</v>
      </c>
      <c r="J116" s="14">
        <f>SUM(total_credit_flow_data!K114:K116)/total_credit_stock_data!$B113*100</f>
        <v>0.51293361094239043</v>
      </c>
      <c r="K116" s="14">
        <f>SUM(total_credit_flow_data!L114:L116)/total_credit_stock_data!$B113*100</f>
        <v>0.11023043874369805</v>
      </c>
      <c r="L116" s="14">
        <f>SUM(total_credit_flow_data!M114:M116)/total_credit_stock_data!$B113*100</f>
        <v>0.75860534303296834</v>
      </c>
      <c r="M116" s="14">
        <f>SUM(total_credit_flow_data!N114:N116)/total_credit_stock_data!$B113*100</f>
        <v>0.27061438611287431</v>
      </c>
      <c r="N116" s="14">
        <f>SUM(total_credit_flow_data!O114:O116)/total_credit_stock_data!$B113*100</f>
        <v>0.15005822500510721</v>
      </c>
      <c r="O116" s="14">
        <f>SUM(total_credit_flow_data!P114:P116)/total_credit_stock_data!$B113*100</f>
        <v>0.14683981803448798</v>
      </c>
    </row>
    <row r="117" spans="1:15" x14ac:dyDescent="0.25">
      <c r="A117" s="4">
        <f>total_credit_flow_data!A117</f>
        <v>40755</v>
      </c>
      <c r="B117" s="14">
        <f>SUM(total_credit_flow_data!C115:C117)/total_credit_stock_data!$B114*100</f>
        <v>4.239371206041465</v>
      </c>
      <c r="C117" s="14">
        <f>SUM(total_credit_flow_data!D115:D117)/total_credit_stock_data!$B114*100</f>
        <v>0.67124128464202548</v>
      </c>
      <c r="D117" s="14">
        <f>SUM(total_credit_flow_data!E115:E117)/total_credit_stock_data!$B114*100</f>
        <v>0.54092954862985454</v>
      </c>
      <c r="E117" s="14">
        <f>SUM(total_credit_flow_data!F115:F117)/total_credit_stock_data!$B114*100</f>
        <v>6.5395979993790251E-2</v>
      </c>
      <c r="F117" s="14">
        <f>SUM(total_credit_flow_data!G115:G117)/total_credit_stock_data!$B114*100</f>
        <v>6.4915756018380663E-2</v>
      </c>
      <c r="G117" s="14">
        <f>SUM(total_credit_flow_data!H115:H117)/total_credit_stock_data!$B114*100</f>
        <v>3.5681299213994393</v>
      </c>
      <c r="H117" s="14">
        <f>SUM(total_credit_flow_data!I115:I117)/total_credit_stock_data!$B114*100</f>
        <v>2.2065304908477139</v>
      </c>
      <c r="I117" s="14">
        <f>SUM(total_credit_flow_data!J115:J117)/total_credit_stock_data!$B114*100</f>
        <v>0.14419876083531658</v>
      </c>
      <c r="J117" s="14">
        <f>SUM(total_credit_flow_data!K115:K117)/total_credit_stock_data!$B114*100</f>
        <v>0.48022397540958534</v>
      </c>
      <c r="K117" s="14">
        <f>SUM(total_credit_flow_data!L115:L117)/total_credit_stock_data!$B114*100</f>
        <v>3.8549486245207806E-2</v>
      </c>
      <c r="L117" s="14">
        <f>SUM(total_credit_flow_data!M115:M117)/total_credit_stock_data!$B114*100</f>
        <v>0.21037757169313068</v>
      </c>
      <c r="M117" s="14">
        <f>SUM(total_credit_flow_data!N115:N117)/total_credit_stock_data!$B114*100</f>
        <v>0.22090302868840922</v>
      </c>
      <c r="N117" s="14">
        <f>SUM(total_credit_flow_data!O115:O117)/total_credit_stock_data!$B114*100</f>
        <v>0.12143746008302664</v>
      </c>
      <c r="O117" s="14">
        <f>SUM(total_credit_flow_data!P115:P117)/total_credit_stock_data!$B114*100</f>
        <v>0.14590914759704887</v>
      </c>
    </row>
    <row r="118" spans="1:15" x14ac:dyDescent="0.25">
      <c r="A118" s="4">
        <f>total_credit_flow_data!A118</f>
        <v>40786</v>
      </c>
      <c r="B118" s="14">
        <f>SUM(total_credit_flow_data!C116:C118)/total_credit_stock_data!$B115*100</f>
        <v>4.223828282584086</v>
      </c>
      <c r="C118" s="14">
        <f>SUM(total_credit_flow_data!D116:D118)/total_credit_stock_data!$B115*100</f>
        <v>0.72487651707290746</v>
      </c>
      <c r="D118" s="14">
        <f>SUM(total_credit_flow_data!E116:E118)/total_credit_stock_data!$B115*100</f>
        <v>0.51568954742995132</v>
      </c>
      <c r="E118" s="14">
        <f>SUM(total_credit_flow_data!F116:F118)/total_credit_stock_data!$B115*100</f>
        <v>2.5733950056781037E-2</v>
      </c>
      <c r="F118" s="14">
        <f>SUM(total_credit_flow_data!G116:G118)/total_credit_stock_data!$B115*100</f>
        <v>0.18345301958617508</v>
      </c>
      <c r="G118" s="14">
        <f>SUM(total_credit_flow_data!H116:H118)/total_credit_stock_data!$B115*100</f>
        <v>3.4989517655111788</v>
      </c>
      <c r="H118" s="14">
        <f>SUM(total_credit_flow_data!I116:I118)/total_credit_stock_data!$B115*100</f>
        <v>2.1686582590769667</v>
      </c>
      <c r="I118" s="14">
        <f>SUM(total_credit_flow_data!J116:J118)/total_credit_stock_data!$B115*100</f>
        <v>8.162104684978129E-2</v>
      </c>
      <c r="J118" s="14">
        <f>SUM(total_credit_flow_data!K116:K118)/total_credit_stock_data!$B115*100</f>
        <v>0.49788838578366584</v>
      </c>
      <c r="K118" s="14">
        <f>SUM(total_credit_flow_data!L116:L118)/total_credit_stock_data!$B115*100</f>
        <v>3.7442035777121893E-2</v>
      </c>
      <c r="L118" s="14">
        <f>SUM(total_credit_flow_data!M116:M118)/total_credit_stock_data!$B115*100</f>
        <v>0.20159102999723755</v>
      </c>
      <c r="M118" s="14">
        <f>SUM(total_credit_flow_data!N116:N118)/total_credit_stock_data!$B115*100</f>
        <v>0.24045819516380013</v>
      </c>
      <c r="N118" s="14">
        <f>SUM(total_credit_flow_data!O116:O118)/total_credit_stock_data!$B115*100</f>
        <v>0.11945175427856879</v>
      </c>
      <c r="O118" s="14">
        <f>SUM(total_credit_flow_data!P116:P118)/total_credit_stock_data!$B115*100</f>
        <v>0.15184105858403704</v>
      </c>
    </row>
    <row r="119" spans="1:15" x14ac:dyDescent="0.25">
      <c r="A119" s="4">
        <f>total_credit_flow_data!A119</f>
        <v>40816</v>
      </c>
      <c r="B119" s="14">
        <f>SUM(total_credit_flow_data!C117:C119)/total_credit_stock_data!$B116*100</f>
        <v>3.3517916006356168</v>
      </c>
      <c r="C119" s="14">
        <f>SUM(total_credit_flow_data!D117:D119)/total_credit_stock_data!$B116*100</f>
        <v>0.72558066722791492</v>
      </c>
      <c r="D119" s="14">
        <f>SUM(total_credit_flow_data!E117:E119)/total_credit_stock_data!$B116*100</f>
        <v>0.48161566791807831</v>
      </c>
      <c r="E119" s="14">
        <f>SUM(total_credit_flow_data!F117:F119)/total_credit_stock_data!$B116*100</f>
        <v>6.1791155107352433E-2</v>
      </c>
      <c r="F119" s="14">
        <f>SUM(total_credit_flow_data!G117:G119)/total_credit_stock_data!$B116*100</f>
        <v>0.18217384420248406</v>
      </c>
      <c r="G119" s="14">
        <f>SUM(total_credit_flow_data!H117:H119)/total_credit_stock_data!$B116*100</f>
        <v>2.6262109334077017</v>
      </c>
      <c r="H119" s="14">
        <f>SUM(total_credit_flow_data!I117:I119)/total_credit_stock_data!$B116*100</f>
        <v>1.9417724792006295</v>
      </c>
      <c r="I119" s="14">
        <f>SUM(total_credit_flow_data!J117:J119)/total_credit_stock_data!$B116*100</f>
        <v>0.18140192113382944</v>
      </c>
      <c r="J119" s="14">
        <f>SUM(total_credit_flow_data!K117:K119)/total_credit_stock_data!$B116*100</f>
        <v>0.46945787958676855</v>
      </c>
      <c r="K119" s="14">
        <f>SUM(total_credit_flow_data!L117:L119)/total_credit_stock_data!$B116*100</f>
        <v>-9.6490383581824182E-3</v>
      </c>
      <c r="L119" s="14">
        <f>SUM(total_credit_flow_data!M117:M119)/total_credit_stock_data!$B116*100</f>
        <v>-0.44192595680475466</v>
      </c>
      <c r="M119" s="14">
        <f>SUM(total_credit_flow_data!N117:N119)/total_credit_stock_data!$B116*100</f>
        <v>0.23672307438740861</v>
      </c>
      <c r="N119" s="14">
        <f>SUM(total_credit_flow_data!O117:O119)/total_credit_stock_data!$B116*100</f>
        <v>0.10781192192209155</v>
      </c>
      <c r="O119" s="14">
        <f>SUM(total_credit_flow_data!P117:P119)/total_credit_stock_data!$B116*100</f>
        <v>0.14061865233991155</v>
      </c>
    </row>
    <row r="120" spans="1:15" x14ac:dyDescent="0.25">
      <c r="A120" s="4">
        <f>total_credit_flow_data!A120</f>
        <v>40847</v>
      </c>
      <c r="B120" s="14">
        <f>SUM(total_credit_flow_data!C118:C120)/total_credit_stock_data!$B117*100</f>
        <v>3.5497809548340244</v>
      </c>
      <c r="C120" s="14">
        <f>SUM(total_credit_flow_data!D118:D120)/total_credit_stock_data!$B117*100</f>
        <v>0.62432169007436</v>
      </c>
      <c r="D120" s="14">
        <f>SUM(total_credit_flow_data!E118:E120)/total_credit_stock_data!$B117*100</f>
        <v>0.38709256443771245</v>
      </c>
      <c r="E120" s="14">
        <f>SUM(total_credit_flow_data!F118:F120)/total_credit_stock_data!$B117*100</f>
        <v>7.4215920967380777E-2</v>
      </c>
      <c r="F120" s="14">
        <f>SUM(total_credit_flow_data!G118:G120)/total_credit_stock_data!$B117*100</f>
        <v>0.16301320466926675</v>
      </c>
      <c r="G120" s="14">
        <f>SUM(total_credit_flow_data!H118:H120)/total_credit_stock_data!$B117*100</f>
        <v>2.9254592647596649</v>
      </c>
      <c r="H120" s="14">
        <f>SUM(total_credit_flow_data!I118:I120)/total_credit_stock_data!$B117*100</f>
        <v>2.0472345561352414</v>
      </c>
      <c r="I120" s="14">
        <f>SUM(total_credit_flow_data!J118:J120)/total_credit_stock_data!$B117*100</f>
        <v>0.2317094393232533</v>
      </c>
      <c r="J120" s="14">
        <f>SUM(total_credit_flow_data!K118:K120)/total_credit_stock_data!$B117*100</f>
        <v>0.374486346042813</v>
      </c>
      <c r="K120" s="14">
        <f>SUM(total_credit_flow_data!L118:L120)/total_credit_stock_data!$B117*100</f>
        <v>5.4865120544602937E-3</v>
      </c>
      <c r="L120" s="14">
        <f>SUM(total_credit_flow_data!M118:M120)/total_credit_stock_data!$B117*100</f>
        <v>-0.36938261389912902</v>
      </c>
      <c r="M120" s="14">
        <f>SUM(total_credit_flow_data!N118:N120)/total_credit_stock_data!$B117*100</f>
        <v>0.39005272908104927</v>
      </c>
      <c r="N120" s="14">
        <f>SUM(total_credit_flow_data!O118:O120)/total_credit_stock_data!$B117*100</f>
        <v>0.10590244198144287</v>
      </c>
      <c r="O120" s="14">
        <f>SUM(total_credit_flow_data!P118:P120)/total_credit_stock_data!$B117*100</f>
        <v>0.13996985404053358</v>
      </c>
    </row>
    <row r="121" spans="1:15" x14ac:dyDescent="0.25">
      <c r="A121" s="4">
        <f>total_credit_flow_data!A121</f>
        <v>40877</v>
      </c>
      <c r="B121" s="14">
        <f>SUM(total_credit_flow_data!C119:C121)/total_credit_stock_data!$B118*100</f>
        <v>3.199532952981754</v>
      </c>
      <c r="C121" s="14">
        <f>SUM(total_credit_flow_data!D119:D121)/total_credit_stock_data!$B118*100</f>
        <v>0.46634581437271139</v>
      </c>
      <c r="D121" s="14">
        <f>SUM(total_credit_flow_data!E119:E121)/total_credit_stock_data!$B118*100</f>
        <v>0.31986457667197499</v>
      </c>
      <c r="E121" s="14">
        <f>SUM(total_credit_flow_data!F119:F121)/total_credit_stock_data!$B118*100</f>
        <v>7.3093592231877502E-2</v>
      </c>
      <c r="F121" s="14">
        <f>SUM(total_credit_flow_data!G119:G121)/total_credit_stock_data!$B118*100</f>
        <v>7.3387645468858898E-2</v>
      </c>
      <c r="G121" s="14">
        <f>SUM(total_credit_flow_data!H119:H121)/total_credit_stock_data!$B118*100</f>
        <v>2.7331871386090429</v>
      </c>
      <c r="H121" s="14">
        <f>SUM(total_credit_flow_data!I119:I121)/total_credit_stock_data!$B118*100</f>
        <v>2.0344965413370297</v>
      </c>
      <c r="I121" s="14">
        <f>SUM(total_credit_flow_data!J119:J121)/total_credit_stock_data!$B118*100</f>
        <v>0.18711336319029265</v>
      </c>
      <c r="J121" s="14">
        <f>SUM(total_credit_flow_data!K119:K121)/total_credit_stock_data!$B118*100</f>
        <v>0.26653286993056458</v>
      </c>
      <c r="K121" s="14">
        <f>SUM(total_credit_flow_data!L119:L121)/total_credit_stock_data!$B118*100</f>
        <v>7.3261981692371123E-2</v>
      </c>
      <c r="L121" s="14">
        <f>SUM(total_credit_flow_data!M119:M121)/total_credit_stock_data!$B118*100</f>
        <v>-0.59991886895262392</v>
      </c>
      <c r="M121" s="14">
        <f>SUM(total_credit_flow_data!N119:N121)/total_credit_stock_data!$B118*100</f>
        <v>0.53231175720220258</v>
      </c>
      <c r="N121" s="14">
        <f>SUM(total_credit_flow_data!O119:O121)/total_credit_stock_data!$B118*100</f>
        <v>9.3996504812853515E-2</v>
      </c>
      <c r="O121" s="14">
        <f>SUM(total_credit_flow_data!P119:P121)/total_credit_stock_data!$B118*100</f>
        <v>0.14539298939635265</v>
      </c>
    </row>
    <row r="122" spans="1:15" x14ac:dyDescent="0.25">
      <c r="A122" s="4">
        <f>total_credit_flow_data!A122</f>
        <v>40908</v>
      </c>
      <c r="B122" s="14">
        <f>SUM(total_credit_flow_data!C120:C122)/total_credit_stock_data!$B119*100</f>
        <v>4.0818169316673769</v>
      </c>
      <c r="C122" s="14">
        <f>SUM(total_credit_flow_data!D120:D122)/total_credit_stock_data!$B119*100</f>
        <v>0.35563656892522932</v>
      </c>
      <c r="D122" s="14">
        <f>SUM(total_credit_flow_data!E120:E122)/total_credit_stock_data!$B119*100</f>
        <v>0.24661974149964408</v>
      </c>
      <c r="E122" s="14">
        <f>SUM(total_credit_flow_data!F120:F122)/total_credit_stock_data!$B119*100</f>
        <v>3.6996660891035718E-2</v>
      </c>
      <c r="F122" s="14">
        <f>SUM(total_credit_flow_data!G120:G122)/total_credit_stock_data!$B119*100</f>
        <v>7.202016653454954E-2</v>
      </c>
      <c r="G122" s="14">
        <f>SUM(total_credit_flow_data!H120:H122)/total_credit_stock_data!$B119*100</f>
        <v>3.7261803627421473</v>
      </c>
      <c r="H122" s="14">
        <f>SUM(total_credit_flow_data!I120:I122)/total_credit_stock_data!$B119*100</f>
        <v>2.2078373997740415</v>
      </c>
      <c r="I122" s="14">
        <f>SUM(total_credit_flow_data!J120:J122)/total_credit_stock_data!$B119*100</f>
        <v>0.11616951519785215</v>
      </c>
      <c r="J122" s="14">
        <f>SUM(total_credit_flow_data!K120:K122)/total_credit_stock_data!$B119*100</f>
        <v>0.28191455598969217</v>
      </c>
      <c r="K122" s="14">
        <f>SUM(total_credit_flow_data!L120:L122)/total_credit_stock_data!$B119*100</f>
        <v>0.14737003254929229</v>
      </c>
      <c r="L122" s="14">
        <f>SUM(total_credit_flow_data!M120:M122)/total_credit_stock_data!$B119*100</f>
        <v>5.4015124900912162E-2</v>
      </c>
      <c r="M122" s="14">
        <f>SUM(total_credit_flow_data!N120:N122)/total_credit_stock_data!$B119*100</f>
        <v>0.64497512153372261</v>
      </c>
      <c r="N122" s="14">
        <f>SUM(total_credit_flow_data!O120:O122)/total_credit_stock_data!$B119*100</f>
        <v>0.10630373896024263</v>
      </c>
      <c r="O122" s="14">
        <f>SUM(total_credit_flow_data!P120:P122)/total_credit_stock_data!$B119*100</f>
        <v>0.16759487383639235</v>
      </c>
    </row>
    <row r="123" spans="1:15" x14ac:dyDescent="0.25">
      <c r="A123" s="4">
        <f>total_credit_flow_data!A123</f>
        <v>40939</v>
      </c>
      <c r="B123" s="14">
        <f>SUM(total_credit_flow_data!C121:C123)/total_credit_stock_data!$B120*100</f>
        <v>4.1466088842715099</v>
      </c>
      <c r="C123" s="14">
        <f>SUM(total_credit_flow_data!D121:D123)/total_credit_stock_data!$B120*100</f>
        <v>0.23320982627515766</v>
      </c>
      <c r="D123" s="14">
        <f>SUM(total_credit_flow_data!E121:E123)/total_credit_stock_data!$B120*100</f>
        <v>0.20525784772548158</v>
      </c>
      <c r="E123" s="14">
        <f>SUM(total_credit_flow_data!F121:F123)/total_credit_stock_data!$B120*100</f>
        <v>0</v>
      </c>
      <c r="F123" s="14">
        <f>SUM(total_credit_flow_data!G121:G123)/total_credit_stock_data!$B120*100</f>
        <v>2.7951978549676067E-2</v>
      </c>
      <c r="G123" s="14">
        <f>SUM(total_credit_flow_data!H121:H123)/total_credit_stock_data!$B120*100</f>
        <v>3.9133990579963513</v>
      </c>
      <c r="H123" s="14">
        <f>SUM(total_credit_flow_data!I121:I123)/total_credit_stock_data!$B120*100</f>
        <v>2.3699371856790852</v>
      </c>
      <c r="I123" s="14">
        <f>SUM(total_credit_flow_data!J121:J123)/total_credit_stock_data!$B120*100</f>
        <v>4.6261134804922388E-2</v>
      </c>
      <c r="J123" s="14">
        <f>SUM(total_credit_flow_data!K121:K123)/total_credit_stock_data!$B120*100</f>
        <v>0.41671639636940655</v>
      </c>
      <c r="K123" s="14">
        <f>SUM(total_credit_flow_data!L121:L123)/total_credit_stock_data!$B120*100</f>
        <v>0.16502652838062029</v>
      </c>
      <c r="L123" s="14">
        <f>SUM(total_credit_flow_data!M121:M123)/total_credit_stock_data!$B120*100</f>
        <v>0.17210606879931556</v>
      </c>
      <c r="M123" s="14">
        <f>SUM(total_credit_flow_data!N121:N123)/total_credit_stock_data!$B120*100</f>
        <v>0.49227218118272309</v>
      </c>
      <c r="N123" s="14">
        <f>SUM(total_credit_flow_data!O121:O123)/total_credit_stock_data!$B120*100</f>
        <v>8.5320668149447901E-2</v>
      </c>
      <c r="O123" s="14">
        <f>SUM(total_credit_flow_data!P121:P123)/total_credit_stock_data!$B120*100</f>
        <v>0.16575889463083024</v>
      </c>
    </row>
    <row r="124" spans="1:15" x14ac:dyDescent="0.25">
      <c r="A124" s="4">
        <f>total_credit_flow_data!A124</f>
        <v>40968</v>
      </c>
      <c r="B124" s="14">
        <f>SUM(total_credit_flow_data!C122:C124)/total_credit_stock_data!$B121*100</f>
        <v>4.1755318346750476</v>
      </c>
      <c r="C124" s="14">
        <f>SUM(total_credit_flow_data!D122:D124)/total_credit_stock_data!$B121*100</f>
        <v>0.20268986339547751</v>
      </c>
      <c r="D124" s="14">
        <f>SUM(total_credit_flow_data!E122:E124)/total_credit_stock_data!$B121*100</f>
        <v>0.20268986339547751</v>
      </c>
      <c r="E124" s="14">
        <f>SUM(total_credit_flow_data!F122:F124)/total_credit_stock_data!$B121*100</f>
        <v>0</v>
      </c>
      <c r="F124" s="14">
        <f>SUM(total_credit_flow_data!G122:G124)/total_credit_stock_data!$B121*100</f>
        <v>0</v>
      </c>
      <c r="G124" s="14">
        <f>SUM(total_credit_flow_data!H122:H124)/total_credit_stock_data!$B121*100</f>
        <v>3.9728419712795704</v>
      </c>
      <c r="H124" s="14">
        <f>SUM(total_credit_flow_data!I122:I124)/total_credit_stock_data!$B121*100</f>
        <v>2.5208345272530397</v>
      </c>
      <c r="I124" s="14">
        <f>SUM(total_credit_flow_data!J122:J124)/total_credit_stock_data!$B121*100</f>
        <v>0.10327531134912424</v>
      </c>
      <c r="J124" s="14">
        <f>SUM(total_credit_flow_data!K122:K124)/total_credit_stock_data!$B121*100</f>
        <v>0.38764436374385064</v>
      </c>
      <c r="K124" s="14">
        <f>SUM(total_credit_flow_data!L122:L124)/total_credit_stock_data!$B121*100</f>
        <v>0.13971122726902555</v>
      </c>
      <c r="L124" s="14">
        <f>SUM(total_credit_flow_data!M122:M124)/total_credit_stock_data!$B121*100</f>
        <v>0.16323772927028629</v>
      </c>
      <c r="M124" s="14">
        <f>SUM(total_credit_flow_data!N122:N124)/total_credit_stock_data!$B121*100</f>
        <v>0.42227054874057807</v>
      </c>
      <c r="N124" s="14">
        <f>SUM(total_credit_flow_data!O122:O124)/total_credit_stock_data!$B121*100</f>
        <v>7.9628160619651875E-2</v>
      </c>
      <c r="O124" s="14">
        <f>SUM(total_credit_flow_data!P122:P124)/total_credit_stock_data!$B121*100</f>
        <v>0.15624010303401362</v>
      </c>
    </row>
    <row r="125" spans="1:15" x14ac:dyDescent="0.25">
      <c r="A125" s="4">
        <f>total_credit_flow_data!A125</f>
        <v>40999</v>
      </c>
      <c r="B125" s="14">
        <f>SUM(total_credit_flow_data!C123:C125)/total_credit_stock_data!$B122*100</f>
        <v>4.881368459448816</v>
      </c>
      <c r="C125" s="14">
        <f>SUM(total_credit_flow_data!D123:D125)/total_credit_stock_data!$B122*100</f>
        <v>0.2591107530522741</v>
      </c>
      <c r="D125" s="14">
        <f>SUM(total_credit_flow_data!E123:E125)/total_credit_stock_data!$B122*100</f>
        <v>0.19968168125129382</v>
      </c>
      <c r="E125" s="14">
        <f>SUM(total_credit_flow_data!F123:F125)/total_credit_stock_data!$B122*100</f>
        <v>5.9429071800980303E-2</v>
      </c>
      <c r="F125" s="14">
        <f>SUM(total_credit_flow_data!G123:G125)/total_credit_stock_data!$B122*100</f>
        <v>0</v>
      </c>
      <c r="G125" s="14">
        <f>SUM(total_credit_flow_data!H123:H125)/total_credit_stock_data!$B122*100</f>
        <v>4.6222577063965415</v>
      </c>
      <c r="H125" s="14">
        <f>SUM(total_credit_flow_data!I123:I125)/total_credit_stock_data!$B122*100</f>
        <v>2.924197969315748</v>
      </c>
      <c r="I125" s="14">
        <f>SUM(total_credit_flow_data!J123:J125)/total_credit_stock_data!$B122*100</f>
        <v>0.15780439151601505</v>
      </c>
      <c r="J125" s="14">
        <f>SUM(total_credit_flow_data!K123:K125)/total_credit_stock_data!$B122*100</f>
        <v>0.33397593196284103</v>
      </c>
      <c r="K125" s="14">
        <f>SUM(total_credit_flow_data!L123:L125)/total_credit_stock_data!$B122*100</f>
        <v>0.21238999396521546</v>
      </c>
      <c r="L125" s="14">
        <f>SUM(total_credit_flow_data!M123:M125)/total_credit_stock_data!$B122*100</f>
        <v>0.27613123921607491</v>
      </c>
      <c r="M125" s="14">
        <f>SUM(total_credit_flow_data!N123:N125)/total_credit_stock_data!$B122*100</f>
        <v>0.47067349433801992</v>
      </c>
      <c r="N125" s="14">
        <f>SUM(total_credit_flow_data!O123:O125)/total_credit_stock_data!$B122*100</f>
        <v>0.10395214381283874</v>
      </c>
      <c r="O125" s="14">
        <f>SUM(total_credit_flow_data!P123:P125)/total_credit_stock_data!$B122*100</f>
        <v>0.1431325422697885</v>
      </c>
    </row>
    <row r="126" spans="1:15" x14ac:dyDescent="0.25">
      <c r="A126" s="4">
        <f>total_credit_flow_data!A126</f>
        <v>41029</v>
      </c>
      <c r="B126" s="14">
        <f>SUM(total_credit_flow_data!C124:C126)/total_credit_stock_data!$B123*100</f>
        <v>4.9454964178757308</v>
      </c>
      <c r="C126" s="14">
        <f>SUM(total_credit_flow_data!D124:D126)/total_credit_stock_data!$B123*100</f>
        <v>0.38607659465179667</v>
      </c>
      <c r="D126" s="14">
        <f>SUM(total_credit_flow_data!E124:E126)/total_credit_stock_data!$B123*100</f>
        <v>0.32727902609588966</v>
      </c>
      <c r="E126" s="14">
        <f>SUM(total_credit_flow_data!F124:F126)/total_credit_stock_data!$B123*100</f>
        <v>5.8797568555907023E-2</v>
      </c>
      <c r="F126" s="14">
        <f>SUM(total_credit_flow_data!G124:G126)/total_credit_stock_data!$B123*100</f>
        <v>0</v>
      </c>
      <c r="G126" s="14">
        <f>SUM(total_credit_flow_data!H124:H126)/total_credit_stock_data!$B123*100</f>
        <v>4.5594198232239345</v>
      </c>
      <c r="H126" s="14">
        <f>SUM(total_credit_flow_data!I124:I126)/total_credit_stock_data!$B123*100</f>
        <v>2.8268941960096918</v>
      </c>
      <c r="I126" s="14">
        <f>SUM(total_credit_flow_data!J124:J126)/total_credit_stock_data!$B123*100</f>
        <v>0.18479840606847353</v>
      </c>
      <c r="J126" s="14">
        <f>SUM(total_credit_flow_data!K124:K126)/total_credit_stock_data!$B123*100</f>
        <v>0.25622334044744716</v>
      </c>
      <c r="K126" s="14">
        <f>SUM(total_credit_flow_data!L124:L126)/total_credit_stock_data!$B123*100</f>
        <v>0.18548516166920656</v>
      </c>
      <c r="L126" s="14">
        <f>SUM(total_credit_flow_data!M124:M126)/total_credit_stock_data!$B123*100</f>
        <v>0.33121846318913545</v>
      </c>
      <c r="M126" s="14">
        <f>SUM(total_credit_flow_data!N124:N126)/total_credit_stock_data!$B123*100</f>
        <v>0.51794895736035607</v>
      </c>
      <c r="N126" s="14">
        <f>SUM(total_credit_flow_data!O124:O126)/total_credit_stock_data!$B123*100</f>
        <v>0.11563600212753122</v>
      </c>
      <c r="O126" s="14">
        <f>SUM(total_credit_flow_data!P124:P126)/total_credit_stock_data!$B123*100</f>
        <v>0.14121529635209262</v>
      </c>
    </row>
    <row r="127" spans="1:15" x14ac:dyDescent="0.25">
      <c r="A127" s="4">
        <f>total_credit_flow_data!A127</f>
        <v>41060</v>
      </c>
      <c r="B127" s="14">
        <f>SUM(total_credit_flow_data!C125:C127)/total_credit_stock_data!$B124*100</f>
        <v>5.0983767507681579</v>
      </c>
      <c r="C127" s="14">
        <f>SUM(total_credit_flow_data!D125:D127)/total_credit_stock_data!$B124*100</f>
        <v>0.48247268154537581</v>
      </c>
      <c r="D127" s="14">
        <f>SUM(total_credit_flow_data!E125:E127)/total_credit_stock_data!$B124*100</f>
        <v>0.38962698125760986</v>
      </c>
      <c r="E127" s="14">
        <f>SUM(total_credit_flow_data!F125:F127)/total_credit_stock_data!$B124*100</f>
        <v>9.2845700287765953E-2</v>
      </c>
      <c r="F127" s="14">
        <f>SUM(total_credit_flow_data!G125:G127)/total_credit_stock_data!$B124*100</f>
        <v>0</v>
      </c>
      <c r="G127" s="14">
        <f>SUM(total_credit_flow_data!H125:H127)/total_credit_stock_data!$B124*100</f>
        <v>4.6159040692227826</v>
      </c>
      <c r="H127" s="14">
        <f>SUM(total_credit_flow_data!I125:I127)/total_credit_stock_data!$B124*100</f>
        <v>2.8857058752202067</v>
      </c>
      <c r="I127" s="14">
        <f>SUM(total_credit_flow_data!J125:J127)/total_credit_stock_data!$B124*100</f>
        <v>0.15638001299468421</v>
      </c>
      <c r="J127" s="14">
        <f>SUM(total_credit_flow_data!K125:K127)/total_credit_stock_data!$B124*100</f>
        <v>0.23204229530169185</v>
      </c>
      <c r="K127" s="14">
        <f>SUM(total_credit_flow_data!L125:L127)/total_credit_stock_data!$B124*100</f>
        <v>0.18709801293489153</v>
      </c>
      <c r="L127" s="14">
        <f>SUM(total_credit_flow_data!M125:M127)/total_credit_stock_data!$B124*100</f>
        <v>0.4039252191019258</v>
      </c>
      <c r="M127" s="14">
        <f>SUM(total_credit_flow_data!N125:N127)/total_credit_stock_data!$B124*100</f>
        <v>0.49922668816230309</v>
      </c>
      <c r="N127" s="14">
        <f>SUM(total_credit_flow_data!O125:O127)/total_credit_stock_data!$B124*100</f>
        <v>0.10893005729136779</v>
      </c>
      <c r="O127" s="14">
        <f>SUM(total_credit_flow_data!P125:P127)/total_credit_stock_data!$B124*100</f>
        <v>0.14259590821571169</v>
      </c>
    </row>
    <row r="128" spans="1:15" x14ac:dyDescent="0.25">
      <c r="A128" s="4">
        <f>total_credit_flow_data!A128</f>
        <v>41090</v>
      </c>
      <c r="B128" s="14">
        <f>SUM(total_credit_flow_data!C126:C128)/total_credit_stock_data!$B125*100</f>
        <v>4.9815064116429237</v>
      </c>
      <c r="C128" s="14">
        <f>SUM(total_credit_flow_data!D126:D128)/total_credit_stock_data!$B125*100</f>
        <v>0.55413450218342741</v>
      </c>
      <c r="D128" s="14">
        <f>SUM(total_credit_flow_data!E126:E128)/total_credit_stock_data!$B125*100</f>
        <v>0.47258215925865005</v>
      </c>
      <c r="E128" s="14">
        <f>SUM(total_credit_flow_data!F126:F128)/total_credit_stock_data!$B125*100</f>
        <v>3.4169976085800538E-2</v>
      </c>
      <c r="F128" s="14">
        <f>SUM(total_credit_flow_data!G126:G128)/total_credit_stock_data!$B125*100</f>
        <v>4.7382366838976744E-2</v>
      </c>
      <c r="G128" s="14">
        <f>SUM(total_credit_flow_data!H126:H128)/total_credit_stock_data!$B125*100</f>
        <v>4.4273719094594961</v>
      </c>
      <c r="H128" s="14">
        <f>SUM(total_credit_flow_data!I126:I128)/total_credit_stock_data!$B125*100</f>
        <v>2.7277071829868511</v>
      </c>
      <c r="I128" s="14">
        <f>SUM(total_credit_flow_data!J126:J128)/total_credit_stock_data!$B125*100</f>
        <v>0.16379036336967634</v>
      </c>
      <c r="J128" s="14">
        <f>SUM(total_credit_flow_data!K126:K128)/total_credit_stock_data!$B125*100</f>
        <v>0.22985801213157164</v>
      </c>
      <c r="K128" s="14">
        <f>SUM(total_credit_flow_data!L126:L128)/total_credit_stock_data!$B125*100</f>
        <v>0.18023751185897496</v>
      </c>
      <c r="L128" s="14">
        <f>SUM(total_credit_flow_data!M126:M128)/total_credit_stock_data!$B125*100</f>
        <v>0.42961910932677011</v>
      </c>
      <c r="M128" s="14">
        <f>SUM(total_credit_flow_data!N126:N128)/total_credit_stock_data!$B125*100</f>
        <v>0.49087448645658194</v>
      </c>
      <c r="N128" s="14">
        <f>SUM(total_credit_flow_data!O126:O128)/total_credit_stock_data!$B125*100</f>
        <v>7.0663510545435515E-2</v>
      </c>
      <c r="O128" s="14">
        <f>SUM(total_credit_flow_data!P126:P128)/total_credit_stock_data!$B125*100</f>
        <v>0.13462173278363407</v>
      </c>
    </row>
    <row r="129" spans="1:15" x14ac:dyDescent="0.25">
      <c r="A129" s="4">
        <f>total_credit_flow_data!A129</f>
        <v>41121</v>
      </c>
      <c r="B129" s="14">
        <f>SUM(total_credit_flow_data!C127:C129)/total_credit_stock_data!$B126*100</f>
        <v>5.1530476951338935</v>
      </c>
      <c r="C129" s="14">
        <f>SUM(total_credit_flow_data!D127:D129)/total_credit_stock_data!$B126*100</f>
        <v>0.67431468590980537</v>
      </c>
      <c r="D129" s="14">
        <f>SUM(total_credit_flow_data!E127:E129)/total_credit_stock_data!$B126*100</f>
        <v>0.45243619202031893</v>
      </c>
      <c r="E129" s="14">
        <f>SUM(total_credit_flow_data!F127:F129)/total_credit_stock_data!$B126*100</f>
        <v>6.8888367205324832E-2</v>
      </c>
      <c r="F129" s="14">
        <f>SUM(total_credit_flow_data!G127:G129)/total_credit_stock_data!$B126*100</f>
        <v>0.15299012668416162</v>
      </c>
      <c r="G129" s="14">
        <f>SUM(total_credit_flow_data!H127:H129)/total_credit_stock_data!$B126*100</f>
        <v>4.4787330092240882</v>
      </c>
      <c r="H129" s="14">
        <f>SUM(total_credit_flow_data!I127:I129)/total_credit_stock_data!$B126*100</f>
        <v>2.5383855945578233</v>
      </c>
      <c r="I129" s="14">
        <f>SUM(total_credit_flow_data!J127:J129)/total_credit_stock_data!$B126*100</f>
        <v>0.15906016204921514</v>
      </c>
      <c r="J129" s="14">
        <f>SUM(total_credit_flow_data!K127:K129)/total_credit_stock_data!$B126*100</f>
        <v>0.25705608376955236</v>
      </c>
      <c r="K129" s="14">
        <f>SUM(total_credit_flow_data!L127:L129)/total_credit_stock_data!$B126*100</f>
        <v>0.21727414449509644</v>
      </c>
      <c r="L129" s="14">
        <f>SUM(total_credit_flow_data!M127:M129)/total_credit_stock_data!$B126*100</f>
        <v>0.41804157811996939</v>
      </c>
      <c r="M129" s="14">
        <f>SUM(total_credit_flow_data!N127:N129)/total_credit_stock_data!$B126*100</f>
        <v>0.66574926666695056</v>
      </c>
      <c r="N129" s="14">
        <f>SUM(total_credit_flow_data!O127:O129)/total_credit_stock_data!$B126*100</f>
        <v>8.4168227943301893E-2</v>
      </c>
      <c r="O129" s="14">
        <f>SUM(total_credit_flow_data!P127:P129)/total_credit_stock_data!$B126*100</f>
        <v>0.13899795162217865</v>
      </c>
    </row>
    <row r="130" spans="1:15" x14ac:dyDescent="0.25">
      <c r="A130" s="4">
        <f>total_credit_flow_data!A130</f>
        <v>41152</v>
      </c>
      <c r="B130" s="14">
        <f>SUM(total_credit_flow_data!C128:C130)/total_credit_stock_data!$B127*100</f>
        <v>5.2210461471459402</v>
      </c>
      <c r="C130" s="14">
        <f>SUM(total_credit_flow_data!D128:D130)/total_credit_stock_data!$B127*100</f>
        <v>0.68179547731140688</v>
      </c>
      <c r="D130" s="14">
        <f>SUM(total_credit_flow_data!E128:E130)/total_credit_stock_data!$B127*100</f>
        <v>0.43752765422326895</v>
      </c>
      <c r="E130" s="14">
        <f>SUM(total_credit_flow_data!F128:F130)/total_credit_stock_data!$B127*100</f>
        <v>3.4655082959304209E-2</v>
      </c>
      <c r="F130" s="14">
        <f>SUM(total_credit_flow_data!G128:G130)/total_credit_stock_data!$B127*100</f>
        <v>0.20961274012883374</v>
      </c>
      <c r="G130" s="14">
        <f>SUM(total_credit_flow_data!H128:H130)/total_credit_stock_data!$B127*100</f>
        <v>4.5392506698345336</v>
      </c>
      <c r="H130" s="14">
        <f>SUM(total_credit_flow_data!I128:I130)/total_credit_stock_data!$B127*100</f>
        <v>2.4075235931433183</v>
      </c>
      <c r="I130" s="14">
        <f>SUM(total_credit_flow_data!J128:J130)/total_credit_stock_data!$B127*100</f>
        <v>0.20619262567471469</v>
      </c>
      <c r="J130" s="14">
        <f>SUM(total_credit_flow_data!K128:K130)/total_credit_stock_data!$B127*100</f>
        <v>0.34634722486138836</v>
      </c>
      <c r="K130" s="14">
        <f>SUM(total_credit_flow_data!L128:L130)/total_credit_stock_data!$B127*100</f>
        <v>0.29038485110480544</v>
      </c>
      <c r="L130" s="14">
        <f>SUM(total_credit_flow_data!M128:M130)/total_credit_stock_data!$B127*100</f>
        <v>0.27645739738435565</v>
      </c>
      <c r="M130" s="14">
        <f>SUM(total_credit_flow_data!N128:N130)/total_credit_stock_data!$B127*100</f>
        <v>0.78406402009220455</v>
      </c>
      <c r="N130" s="14">
        <f>SUM(total_credit_flow_data!O128:O130)/total_credit_stock_data!$B127*100</f>
        <v>8.5782122487649728E-2</v>
      </c>
      <c r="O130" s="14">
        <f>SUM(total_credit_flow_data!P128:P130)/total_credit_stock_data!$B127*100</f>
        <v>0.14249883508609706</v>
      </c>
    </row>
    <row r="131" spans="1:15" x14ac:dyDescent="0.25">
      <c r="A131" s="4">
        <f>total_credit_flow_data!A131</f>
        <v>41182</v>
      </c>
      <c r="B131" s="14">
        <f>SUM(total_credit_flow_data!C129:C131)/total_credit_stock_data!$B128*100</f>
        <v>5.0063393482856853</v>
      </c>
      <c r="C131" s="14">
        <f>SUM(total_credit_flow_data!D129:D131)/total_credit_stock_data!$B128*100</f>
        <v>0.69412249189974595</v>
      </c>
      <c r="D131" s="14">
        <f>SUM(total_credit_flow_data!E129:E131)/total_credit_stock_data!$B128*100</f>
        <v>0.41133063279511511</v>
      </c>
      <c r="E131" s="14">
        <f>SUM(total_credit_flow_data!F129:F131)/total_credit_stock_data!$B128*100</f>
        <v>5.7996537321493027E-2</v>
      </c>
      <c r="F131" s="14">
        <f>SUM(total_credit_flow_data!G129:G131)/total_credit_stock_data!$B128*100</f>
        <v>0.22479532178313771</v>
      </c>
      <c r="G131" s="14">
        <f>SUM(total_credit_flow_data!H129:H131)/total_credit_stock_data!$B128*100</f>
        <v>4.3122168563859402</v>
      </c>
      <c r="H131" s="14">
        <f>SUM(total_credit_flow_data!I129:I131)/total_credit_stock_data!$B128*100</f>
        <v>2.0399754711912665</v>
      </c>
      <c r="I131" s="14">
        <f>SUM(total_credit_flow_data!J129:J131)/total_credit_stock_data!$B128*100</f>
        <v>0.28160832321016727</v>
      </c>
      <c r="J131" s="14">
        <f>SUM(total_credit_flow_data!K129:K131)/total_credit_stock_data!$B128*100</f>
        <v>0.41233603724839896</v>
      </c>
      <c r="K131" s="14">
        <f>SUM(total_credit_flow_data!L129:L131)/total_credit_stock_data!$B128*100</f>
        <v>0.3970637250368319</v>
      </c>
      <c r="L131" s="14">
        <f>SUM(total_credit_flow_data!M129:M131)/total_credit_stock_data!$B128*100</f>
        <v>0.16685342600801878</v>
      </c>
      <c r="M131" s="14">
        <f>SUM(total_credit_flow_data!N129:N131)/total_credit_stock_data!$B128*100</f>
        <v>0.80249307082354193</v>
      </c>
      <c r="N131" s="14">
        <f>SUM(total_credit_flow_data!O129:O131)/total_credit_stock_data!$B128*100</f>
        <v>7.455183304192449E-2</v>
      </c>
      <c r="O131" s="14">
        <f>SUM(total_credit_flow_data!P129:P131)/total_credit_stock_data!$B128*100</f>
        <v>0.1373349698257901</v>
      </c>
    </row>
    <row r="132" spans="1:15" x14ac:dyDescent="0.25">
      <c r="A132" s="4">
        <f>total_credit_flow_data!A132</f>
        <v>41213</v>
      </c>
      <c r="B132" s="14">
        <f>SUM(total_credit_flow_data!C130:C132)/total_credit_stock_data!$B129*100</f>
        <v>5.033751696884913</v>
      </c>
      <c r="C132" s="14">
        <f>SUM(total_credit_flow_data!D130:D132)/total_credit_stock_data!$B129*100</f>
        <v>0.51930633830533846</v>
      </c>
      <c r="D132" s="14">
        <f>SUM(total_credit_flow_data!E130:E132)/total_credit_stock_data!$B129*100</f>
        <v>0.37244509204953313</v>
      </c>
      <c r="E132" s="14">
        <f>SUM(total_credit_flow_data!F130:F132)/total_credit_stock_data!$B129*100</f>
        <v>2.3651520256973629E-2</v>
      </c>
      <c r="F132" s="14">
        <f>SUM(total_credit_flow_data!G130:G132)/total_credit_stock_data!$B129*100</f>
        <v>0.1232097259988317</v>
      </c>
      <c r="G132" s="14">
        <f>SUM(total_credit_flow_data!H130:H132)/total_credit_stock_data!$B129*100</f>
        <v>4.5144453585795743</v>
      </c>
      <c r="H132" s="14">
        <f>SUM(total_credit_flow_data!I130:I132)/total_credit_stock_data!$B129*100</f>
        <v>1.9764684959419769</v>
      </c>
      <c r="I132" s="14">
        <f>SUM(total_credit_flow_data!J130:J132)/total_credit_stock_data!$B129*100</f>
        <v>0.40971441582276996</v>
      </c>
      <c r="J132" s="14">
        <f>SUM(total_credit_flow_data!K130:K132)/total_credit_stock_data!$B129*100</f>
        <v>0.37064441750757127</v>
      </c>
      <c r="K132" s="14">
        <f>SUM(total_credit_flow_data!L130:L132)/total_credit_stock_data!$B129*100</f>
        <v>0.50636608039264153</v>
      </c>
      <c r="L132" s="14">
        <f>SUM(total_credit_flow_data!M130:M132)/total_credit_stock_data!$B129*100</f>
        <v>0.21979234133521888</v>
      </c>
      <c r="M132" s="14">
        <f>SUM(total_credit_flow_data!N130:N132)/total_credit_stock_data!$B129*100</f>
        <v>0.84681764166485984</v>
      </c>
      <c r="N132" s="14">
        <f>SUM(total_credit_flow_data!O130:O132)/total_credit_stock_data!$B129*100</f>
        <v>4.896885327175983E-2</v>
      </c>
      <c r="O132" s="14">
        <f>SUM(total_credit_flow_data!P130:P132)/total_credit_stock_data!$B129*100</f>
        <v>0.13567311264277601</v>
      </c>
    </row>
    <row r="133" spans="1:15" x14ac:dyDescent="0.25">
      <c r="A133" s="4">
        <f>total_credit_flow_data!A133</f>
        <v>41243</v>
      </c>
      <c r="B133" s="14">
        <f>SUM(total_credit_flow_data!C131:C133)/total_credit_stock_data!$B130*100</f>
        <v>4.7473033342081816</v>
      </c>
      <c r="C133" s="14">
        <f>SUM(total_credit_flow_data!D131:D133)/total_credit_stock_data!$B130*100</f>
        <v>0.43425204352074664</v>
      </c>
      <c r="D133" s="14">
        <f>SUM(total_credit_flow_data!E131:E133)/total_credit_stock_data!$B130*100</f>
        <v>0.3243890327011239</v>
      </c>
      <c r="E133" s="14">
        <f>SUM(total_credit_flow_data!F131:F133)/total_credit_stock_data!$B130*100</f>
        <v>4.4411440513729382E-2</v>
      </c>
      <c r="F133" s="14">
        <f>SUM(total_credit_flow_data!G131:G133)/total_credit_stock_data!$B130*100</f>
        <v>6.5451570305893339E-2</v>
      </c>
      <c r="G133" s="14">
        <f>SUM(total_credit_flow_data!H131:H133)/total_credit_stock_data!$B130*100</f>
        <v>4.3130512906874348</v>
      </c>
      <c r="H133" s="14">
        <f>SUM(total_credit_flow_data!I131:I133)/total_credit_stock_data!$B130*100</f>
        <v>1.7532000000552515</v>
      </c>
      <c r="I133" s="14">
        <f>SUM(total_credit_flow_data!J131:J133)/total_credit_stock_data!$B130*100</f>
        <v>0.43551326127972551</v>
      </c>
      <c r="J133" s="14">
        <f>SUM(total_credit_flow_data!K131:K133)/total_credit_stock_data!$B130*100</f>
        <v>0.3832880082979841</v>
      </c>
      <c r="K133" s="14">
        <f>SUM(total_credit_flow_data!L131:L133)/total_credit_stock_data!$B130*100</f>
        <v>0.55854096294496547</v>
      </c>
      <c r="L133" s="14">
        <f>SUM(total_credit_flow_data!M131:M133)/total_credit_stock_data!$B130*100</f>
        <v>0.25435797752480199</v>
      </c>
      <c r="M133" s="14">
        <f>SUM(total_credit_flow_data!N131:N133)/total_credit_stock_data!$B130*100</f>
        <v>0.75333163633845268</v>
      </c>
      <c r="N133" s="14">
        <f>SUM(total_credit_flow_data!O131:O133)/total_credit_stock_data!$B130*100</f>
        <v>3.7498649662915384E-2</v>
      </c>
      <c r="O133" s="14">
        <f>SUM(total_credit_flow_data!P131:P133)/total_credit_stock_data!$B130*100</f>
        <v>0.13732079458333832</v>
      </c>
    </row>
    <row r="134" spans="1:15" x14ac:dyDescent="0.25">
      <c r="A134" s="4">
        <f>total_credit_flow_data!A134</f>
        <v>41274</v>
      </c>
      <c r="B134" s="14">
        <f>SUM(total_credit_flow_data!C132:C134)/total_credit_stock_data!$B131*100</f>
        <v>4.5023046305510164</v>
      </c>
      <c r="C134" s="14">
        <f>SUM(total_credit_flow_data!D132:D134)/total_credit_stock_data!$B131*100</f>
        <v>0.27859372855788478</v>
      </c>
      <c r="D134" s="14">
        <f>SUM(total_credit_flow_data!E132:E134)/total_credit_stock_data!$B131*100</f>
        <v>0.25499819135023311</v>
      </c>
      <c r="E134" s="14">
        <f>SUM(total_credit_flow_data!F132:F134)/total_credit_stock_data!$B131*100</f>
        <v>2.0773604603972595E-2</v>
      </c>
      <c r="F134" s="14">
        <f>SUM(total_credit_flow_data!G132:G134)/total_credit_stock_data!$B131*100</f>
        <v>2.8219326036791103E-3</v>
      </c>
      <c r="G134" s="14">
        <f>SUM(total_credit_flow_data!H132:H134)/total_credit_stock_data!$B131*100</f>
        <v>4.2237109019931305</v>
      </c>
      <c r="H134" s="14">
        <f>SUM(total_credit_flow_data!I132:I134)/total_credit_stock_data!$B131*100</f>
        <v>1.5489441739163332</v>
      </c>
      <c r="I134" s="14">
        <f>SUM(total_credit_flow_data!J132:J134)/total_credit_stock_data!$B131*100</f>
        <v>0.39932227630461864</v>
      </c>
      <c r="J134" s="14">
        <f>SUM(total_credit_flow_data!K132:K134)/total_credit_stock_data!$B131*100</f>
        <v>0.44286783186005801</v>
      </c>
      <c r="K134" s="14">
        <f>SUM(total_credit_flow_data!L132:L134)/total_credit_stock_data!$B131*100</f>
        <v>0.61066830575660658</v>
      </c>
      <c r="L134" s="14">
        <f>SUM(total_credit_flow_data!M132:M134)/total_credit_stock_data!$B131*100</f>
        <v>0.3006298867119479</v>
      </c>
      <c r="M134" s="14">
        <f>SUM(total_credit_flow_data!N132:N134)/total_credit_stock_data!$B131*100</f>
        <v>0.72516142760943325</v>
      </c>
      <c r="N134" s="14">
        <f>SUM(total_credit_flow_data!O132:O134)/total_credit_stock_data!$B131*100</f>
        <v>3.4550906671268158E-2</v>
      </c>
      <c r="O134" s="14">
        <f>SUM(total_credit_flow_data!P132:P134)/total_credit_stock_data!$B131*100</f>
        <v>0.16156609316286472</v>
      </c>
    </row>
    <row r="135" spans="1:15" x14ac:dyDescent="0.25">
      <c r="A135" s="4">
        <f>total_credit_flow_data!A135</f>
        <v>41305</v>
      </c>
      <c r="B135" s="14">
        <f>SUM(total_credit_flow_data!C133:C135)/total_credit_stock_data!$B132*100</f>
        <v>5.7477401873517264</v>
      </c>
      <c r="C135" s="14">
        <f>SUM(total_credit_flow_data!D133:D135)/total_credit_stock_data!$B132*100</f>
        <v>0.29065444490881381</v>
      </c>
      <c r="D135" s="14">
        <f>SUM(total_credit_flow_data!E133:E135)/total_credit_stock_data!$B132*100</f>
        <v>0.27017107488864761</v>
      </c>
      <c r="E135" s="14">
        <f>SUM(total_credit_flow_data!F133:F135)/total_credit_stock_data!$B132*100</f>
        <v>2.0483370020166161E-2</v>
      </c>
      <c r="F135" s="14">
        <f>SUM(total_credit_flow_data!G133:G135)/total_credit_stock_data!$B132*100</f>
        <v>0</v>
      </c>
      <c r="G135" s="14">
        <f>SUM(total_credit_flow_data!H133:H135)/total_credit_stock_data!$B132*100</f>
        <v>5.4570857424429127</v>
      </c>
      <c r="H135" s="14">
        <f>SUM(total_credit_flow_data!I133:I135)/total_credit_stock_data!$B132*100</f>
        <v>2.1113793241258749</v>
      </c>
      <c r="I135" s="14">
        <f>SUM(total_credit_flow_data!J133:J135)/total_credit_stock_data!$B132*100</f>
        <v>0.44579464026179305</v>
      </c>
      <c r="J135" s="14">
        <f>SUM(total_credit_flow_data!K133:K135)/total_credit_stock_data!$B132*100</f>
        <v>0.55215131344508983</v>
      </c>
      <c r="K135" s="14">
        <f>SUM(total_credit_flow_data!L133:L135)/total_credit_stock_data!$B132*100</f>
        <v>0.67058097313403386</v>
      </c>
      <c r="L135" s="14">
        <f>SUM(total_credit_flow_data!M133:M135)/total_credit_stock_data!$B132*100</f>
        <v>0.8188916608836907</v>
      </c>
      <c r="M135" s="14">
        <f>SUM(total_credit_flow_data!N133:N135)/total_credit_stock_data!$B132*100</f>
        <v>0.63846054262545393</v>
      </c>
      <c r="N135" s="14">
        <f>SUM(total_credit_flow_data!O133:O135)/total_credit_stock_data!$B132*100</f>
        <v>5.0150042025123048E-2</v>
      </c>
      <c r="O135" s="14">
        <f>SUM(total_credit_flow_data!P133:P135)/total_credit_stock_data!$B132*100</f>
        <v>0.1696772459418531</v>
      </c>
    </row>
    <row r="136" spans="1:15" x14ac:dyDescent="0.25">
      <c r="A136" s="4">
        <f>total_credit_flow_data!A136</f>
        <v>41333</v>
      </c>
      <c r="B136" s="14">
        <f>SUM(total_credit_flow_data!C134:C136)/total_credit_stock_data!$B133*100</f>
        <v>5.5913058308666503</v>
      </c>
      <c r="C136" s="14">
        <f>SUM(total_credit_flow_data!D134:D136)/total_credit_stock_data!$B133*100</f>
        <v>0.25155235380279972</v>
      </c>
      <c r="D136" s="14">
        <f>SUM(total_credit_flow_data!E134:E136)/total_credit_stock_data!$B133*100</f>
        <v>0.25155235380279972</v>
      </c>
      <c r="E136" s="14">
        <f>SUM(total_credit_flow_data!F134:F136)/total_credit_stock_data!$B133*100</f>
        <v>0</v>
      </c>
      <c r="F136" s="14">
        <f>SUM(total_credit_flow_data!G134:G136)/total_credit_stock_data!$B133*100</f>
        <v>0</v>
      </c>
      <c r="G136" s="14">
        <f>SUM(total_credit_flow_data!H134:H136)/total_credit_stock_data!$B133*100</f>
        <v>5.3397534770638497</v>
      </c>
      <c r="H136" s="14">
        <f>SUM(total_credit_flow_data!I134:I136)/total_credit_stock_data!$B133*100</f>
        <v>2.1862018813704518</v>
      </c>
      <c r="I136" s="14">
        <f>SUM(total_credit_flow_data!J134:J136)/total_credit_stock_data!$B133*100</f>
        <v>0.45114342770567534</v>
      </c>
      <c r="J136" s="14">
        <f>SUM(total_credit_flow_data!K134:K136)/total_credit_stock_data!$B133*100</f>
        <v>0.56683449485561122</v>
      </c>
      <c r="K136" s="14">
        <f>SUM(total_credit_flow_data!L134:L136)/total_credit_stock_data!$B133*100</f>
        <v>0.66500824676421288</v>
      </c>
      <c r="L136" s="14">
        <f>SUM(total_credit_flow_data!M134:M136)/total_credit_stock_data!$B133*100</f>
        <v>0.67338959113001617</v>
      </c>
      <c r="M136" s="14">
        <f>SUM(total_credit_flow_data!N134:N136)/total_credit_stock_data!$B133*100</f>
        <v>0.59368942206414466</v>
      </c>
      <c r="N136" s="14">
        <f>SUM(total_credit_flow_data!O134:O136)/total_credit_stock_data!$B133*100</f>
        <v>5.5443153093931517E-2</v>
      </c>
      <c r="O136" s="14">
        <f>SUM(total_credit_flow_data!P134:P136)/total_credit_stock_data!$B133*100</f>
        <v>0.14804326007980614</v>
      </c>
    </row>
    <row r="137" spans="1:15" x14ac:dyDescent="0.25">
      <c r="A137" s="4">
        <f>total_credit_flow_data!A137</f>
        <v>41364</v>
      </c>
      <c r="B137" s="14">
        <f>SUM(total_credit_flow_data!C135:C137)/total_credit_stock_data!$B134*100</f>
        <v>6.4319840173025016</v>
      </c>
      <c r="C137" s="14">
        <f>SUM(total_credit_flow_data!D135:D137)/total_credit_stock_data!$B134*100</f>
        <v>0.23519102380793505</v>
      </c>
      <c r="D137" s="14">
        <f>SUM(total_credit_flow_data!E135:E137)/total_credit_stock_data!$B134*100</f>
        <v>0.23519102380793505</v>
      </c>
      <c r="E137" s="14">
        <f>SUM(total_credit_flow_data!F135:F137)/total_credit_stock_data!$B134*100</f>
        <v>0</v>
      </c>
      <c r="F137" s="14">
        <f>SUM(total_credit_flow_data!G135:G137)/total_credit_stock_data!$B134*100</f>
        <v>0</v>
      </c>
      <c r="G137" s="14">
        <f>SUM(total_credit_flow_data!H135:H137)/total_credit_stock_data!$B134*100</f>
        <v>6.1967929934945669</v>
      </c>
      <c r="H137" s="14">
        <f>SUM(total_credit_flow_data!I135:I137)/total_credit_stock_data!$B134*100</f>
        <v>2.76867978825531</v>
      </c>
      <c r="I137" s="14">
        <f>SUM(total_credit_flow_data!J135:J137)/total_credit_stock_data!$B134*100</f>
        <v>0.44761575752923111</v>
      </c>
      <c r="J137" s="14">
        <f>SUM(total_credit_flow_data!K135:K137)/total_credit_stock_data!$B134*100</f>
        <v>0.52619971217644135</v>
      </c>
      <c r="K137" s="14">
        <f>SUM(total_credit_flow_data!L135:L137)/total_credit_stock_data!$B134*100</f>
        <v>0.82862722627777652</v>
      </c>
      <c r="L137" s="14">
        <f>SUM(total_credit_flow_data!M135:M137)/total_credit_stock_data!$B134*100</f>
        <v>0.6740534538741606</v>
      </c>
      <c r="M137" s="14">
        <f>SUM(total_credit_flow_data!N135:N137)/total_credit_stock_data!$B134*100</f>
        <v>0.76118067220670182</v>
      </c>
      <c r="N137" s="14">
        <f>SUM(total_credit_flow_data!O135:O137)/total_credit_stock_data!$B134*100</f>
        <v>6.2037160523492209E-2</v>
      </c>
      <c r="O137" s="14">
        <f>SUM(total_credit_flow_data!P135:P137)/total_credit_stock_data!$B134*100</f>
        <v>0.12839922265145234</v>
      </c>
    </row>
    <row r="138" spans="1:15" x14ac:dyDescent="0.25">
      <c r="A138" s="4">
        <f>total_credit_flow_data!A138</f>
        <v>41394</v>
      </c>
      <c r="B138" s="14">
        <f>SUM(total_credit_flow_data!C136:C138)/total_credit_stock_data!$B135*100</f>
        <v>5.6146069061579897</v>
      </c>
      <c r="C138" s="14">
        <f>SUM(total_credit_flow_data!D136:D138)/total_credit_stock_data!$B135*100</f>
        <v>0.33823045345814301</v>
      </c>
      <c r="D138" s="14">
        <f>SUM(total_credit_flow_data!E136:E138)/total_credit_stock_data!$B135*100</f>
        <v>0.2892271713947222</v>
      </c>
      <c r="E138" s="14">
        <f>SUM(total_credit_flow_data!F136:F138)/total_credit_stock_data!$B135*100</f>
        <v>4.9003282063420792E-2</v>
      </c>
      <c r="F138" s="14">
        <f>SUM(total_credit_flow_data!G136:G138)/total_credit_stock_data!$B135*100</f>
        <v>0</v>
      </c>
      <c r="G138" s="14">
        <f>SUM(total_credit_flow_data!H136:H138)/total_credit_stock_data!$B135*100</f>
        <v>5.2763764526998465</v>
      </c>
      <c r="H138" s="14">
        <f>SUM(total_credit_flow_data!I136:I138)/total_credit_stock_data!$B135*100</f>
        <v>2.4254929107833898</v>
      </c>
      <c r="I138" s="14">
        <f>SUM(total_credit_flow_data!J136:J138)/total_credit_stock_data!$B135*100</f>
        <v>0.34353848897125272</v>
      </c>
      <c r="J138" s="14">
        <f>SUM(total_credit_flow_data!K136:K138)/total_credit_stock_data!$B135*100</f>
        <v>0.49981583586534922</v>
      </c>
      <c r="K138" s="14">
        <f>SUM(total_credit_flow_data!L136:L138)/total_credit_stock_data!$B135*100</f>
        <v>0.79174798842997218</v>
      </c>
      <c r="L138" s="14">
        <f>SUM(total_credit_flow_data!M136:M138)/total_credit_stock_data!$B135*100</f>
        <v>0.30632931683485609</v>
      </c>
      <c r="M138" s="14">
        <f>SUM(total_credit_flow_data!N136:N138)/total_credit_stock_data!$B135*100</f>
        <v>0.72160665061567431</v>
      </c>
      <c r="N138" s="14">
        <f>SUM(total_credit_flow_data!O136:O138)/total_credit_stock_data!$B135*100</f>
        <v>6.3416127383914098E-2</v>
      </c>
      <c r="O138" s="14">
        <f>SUM(total_credit_flow_data!P136:P138)/total_credit_stock_data!$B135*100</f>
        <v>0.1244291338154381</v>
      </c>
    </row>
    <row r="139" spans="1:15" x14ac:dyDescent="0.25">
      <c r="A139" s="4">
        <f>total_credit_flow_data!A139</f>
        <v>41425</v>
      </c>
      <c r="B139" s="14">
        <f>SUM(total_credit_flow_data!C137:C139)/total_credit_stock_data!$B136*100</f>
        <v>5.8190499162528981</v>
      </c>
      <c r="C139" s="14">
        <f>SUM(total_credit_flow_data!D137:D139)/total_credit_stock_data!$B136*100</f>
        <v>0.48320277291303176</v>
      </c>
      <c r="D139" s="14">
        <f>SUM(total_credit_flow_data!E137:E139)/total_credit_stock_data!$B136*100</f>
        <v>0.38620793650276264</v>
      </c>
      <c r="E139" s="14">
        <f>SUM(total_credit_flow_data!F137:F139)/total_credit_stock_data!$B136*100</f>
        <v>9.6994836410269084E-2</v>
      </c>
      <c r="F139" s="14">
        <f>SUM(total_credit_flow_data!G137:G139)/total_credit_stock_data!$B136*100</f>
        <v>0</v>
      </c>
      <c r="G139" s="14">
        <f>SUM(total_credit_flow_data!H137:H139)/total_credit_stock_data!$B136*100</f>
        <v>5.3358471433398673</v>
      </c>
      <c r="H139" s="14">
        <f>SUM(total_credit_flow_data!I137:I139)/total_credit_stock_data!$B136*100</f>
        <v>2.448790754245445</v>
      </c>
      <c r="I139" s="14">
        <f>SUM(total_credit_flow_data!J137:J139)/total_credit_stock_data!$B136*100</f>
        <v>0.26321529423396822</v>
      </c>
      <c r="J139" s="14">
        <f>SUM(total_credit_flow_data!K137:K139)/total_credit_stock_data!$B136*100</f>
        <v>0.5472140875803303</v>
      </c>
      <c r="K139" s="14">
        <f>SUM(total_credit_flow_data!L137:L139)/total_credit_stock_data!$B136*100</f>
        <v>0.70091535869541099</v>
      </c>
      <c r="L139" s="14">
        <f>SUM(total_credit_flow_data!M137:M139)/total_credit_stock_data!$B136*100</f>
        <v>0.36943484559288153</v>
      </c>
      <c r="M139" s="14">
        <f>SUM(total_credit_flow_data!N137:N139)/total_credit_stock_data!$B136*100</f>
        <v>0.78952850016864284</v>
      </c>
      <c r="N139" s="14">
        <f>SUM(total_credit_flow_data!O137:O139)/total_credit_stock_data!$B136*100</f>
        <v>6.9135401780427208E-2</v>
      </c>
      <c r="O139" s="14">
        <f>SUM(total_credit_flow_data!P137:P139)/total_credit_stock_data!$B136*100</f>
        <v>0.14761290104276051</v>
      </c>
    </row>
    <row r="140" spans="1:15" x14ac:dyDescent="0.25">
      <c r="A140" s="4">
        <f>total_credit_flow_data!A140</f>
        <v>41455</v>
      </c>
      <c r="B140" s="14">
        <f>SUM(total_credit_flow_data!C138:C140)/total_credit_stock_data!$B137*100</f>
        <v>4.4273439258686125</v>
      </c>
      <c r="C140" s="14">
        <f>SUM(total_credit_flow_data!D138:D140)/total_credit_stock_data!$B137*100</f>
        <v>0.57184320792220367</v>
      </c>
      <c r="D140" s="14">
        <f>SUM(total_credit_flow_data!E138:E140)/total_credit_stock_data!$B137*100</f>
        <v>0.41096782865635051</v>
      </c>
      <c r="E140" s="14">
        <f>SUM(total_credit_flow_data!F138:F140)/total_credit_stock_data!$B137*100</f>
        <v>9.667374218985636E-2</v>
      </c>
      <c r="F140" s="14">
        <f>SUM(total_credit_flow_data!G138:G140)/total_credit_stock_data!$B137*100</f>
        <v>6.4201637075996784E-2</v>
      </c>
      <c r="G140" s="14">
        <f>SUM(total_credit_flow_data!H138:H140)/total_credit_stock_data!$B137*100</f>
        <v>3.85550071794641</v>
      </c>
      <c r="H140" s="14">
        <f>SUM(total_credit_flow_data!I138:I140)/total_credit_stock_data!$B137*100</f>
        <v>2.2475745849465691</v>
      </c>
      <c r="I140" s="14">
        <f>SUM(total_credit_flow_data!J138:J140)/total_credit_stock_data!$B137*100</f>
        <v>0.12929474869091023</v>
      </c>
      <c r="J140" s="14">
        <f>SUM(total_credit_flow_data!K138:K140)/total_credit_stock_data!$B137*100</f>
        <v>0.56881490178783589</v>
      </c>
      <c r="K140" s="14">
        <f>SUM(total_credit_flow_data!L138:L140)/total_credit_stock_data!$B137*100</f>
        <v>0.39845237699502967</v>
      </c>
      <c r="L140" s="14">
        <f>SUM(total_credit_flow_data!M138:M140)/total_credit_stock_data!$B137*100</f>
        <v>-0.148679002005663</v>
      </c>
      <c r="M140" s="14">
        <f>SUM(total_credit_flow_data!N138:N140)/total_credit_stock_data!$B137*100</f>
        <v>0.44395625416476697</v>
      </c>
      <c r="N140" s="14">
        <f>SUM(total_credit_flow_data!O138:O140)/total_credit_stock_data!$B137*100</f>
        <v>6.1009926172565059E-2</v>
      </c>
      <c r="O140" s="14">
        <f>SUM(total_credit_flow_data!P138:P140)/total_credit_stock_data!$B137*100</f>
        <v>0.15507692719439606</v>
      </c>
    </row>
    <row r="141" spans="1:15" x14ac:dyDescent="0.25">
      <c r="A141" s="4">
        <f>total_credit_flow_data!A141</f>
        <v>41486</v>
      </c>
      <c r="B141" s="14">
        <f>SUM(total_credit_flow_data!C139:C141)/total_credit_stock_data!$B138*100</f>
        <v>3.4327535310165391</v>
      </c>
      <c r="C141" s="14">
        <f>SUM(total_credit_flow_data!D139:D141)/total_credit_stock_data!$B138*100</f>
        <v>0.54322907817970734</v>
      </c>
      <c r="D141" s="14">
        <f>SUM(total_credit_flow_data!E139:E141)/total_credit_stock_data!$B138*100</f>
        <v>0.34929287772522116</v>
      </c>
      <c r="E141" s="14">
        <f>SUM(total_credit_flow_data!F139:F141)/total_credit_stock_data!$B138*100</f>
        <v>8.5425951428875879E-2</v>
      </c>
      <c r="F141" s="14">
        <f>SUM(total_credit_flow_data!G139:G141)/total_credit_stock_data!$B138*100</f>
        <v>0.10851024902561025</v>
      </c>
      <c r="G141" s="14">
        <f>SUM(total_credit_flow_data!H139:H141)/total_credit_stock_data!$B138*100</f>
        <v>2.8895244528368322</v>
      </c>
      <c r="H141" s="14">
        <f>SUM(total_credit_flow_data!I139:I141)/total_credit_stock_data!$B138*100</f>
        <v>2.1189137142448762</v>
      </c>
      <c r="I141" s="14">
        <f>SUM(total_credit_flow_data!J139:J141)/total_credit_stock_data!$B138*100</f>
        <v>-6.3293847880896426E-2</v>
      </c>
      <c r="J141" s="14">
        <f>SUM(total_credit_flow_data!K139:K141)/total_credit_stock_data!$B138*100</f>
        <v>0.55858190186511558</v>
      </c>
      <c r="K141" s="14">
        <f>SUM(total_credit_flow_data!L139:L141)/total_credit_stock_data!$B138*100</f>
        <v>0.31611988007253611</v>
      </c>
      <c r="L141" s="14">
        <f>SUM(total_credit_flow_data!M139:M141)/total_credit_stock_data!$B138*100</f>
        <v>-0.52523517389246832</v>
      </c>
      <c r="M141" s="14">
        <f>SUM(total_credit_flow_data!N139:N141)/total_credit_stock_data!$B138*100</f>
        <v>0.28755690664792083</v>
      </c>
      <c r="N141" s="14">
        <f>SUM(total_credit_flow_data!O139:O141)/total_credit_stock_data!$B138*100</f>
        <v>4.6007206371645876E-2</v>
      </c>
      <c r="O141" s="14">
        <f>SUM(total_credit_flow_data!P139:P141)/total_credit_stock_data!$B138*100</f>
        <v>0.15087386540810241</v>
      </c>
    </row>
    <row r="142" spans="1:15" x14ac:dyDescent="0.25">
      <c r="A142" s="4">
        <f>total_credit_flow_data!A142</f>
        <v>41517</v>
      </c>
      <c r="B142" s="14">
        <f>SUM(total_credit_flow_data!C140:C142)/total_credit_stock_data!$B139*100</f>
        <v>3.7869328845730319</v>
      </c>
      <c r="C142" s="14">
        <f>SUM(total_credit_flow_data!D140:D142)/total_credit_stock_data!$B139*100</f>
        <v>0.56214071687956568</v>
      </c>
      <c r="D142" s="14">
        <f>SUM(total_credit_flow_data!E140:E142)/total_credit_stock_data!$B139*100</f>
        <v>0.2996096798014572</v>
      </c>
      <c r="E142" s="14">
        <f>SUM(total_credit_flow_data!F140:F142)/total_credit_stock_data!$B139*100</f>
        <v>7.4982088419309811E-2</v>
      </c>
      <c r="F142" s="14">
        <f>SUM(total_credit_flow_data!G140:G142)/total_credit_stock_data!$B139*100</f>
        <v>0.18754894865879868</v>
      </c>
      <c r="G142" s="14">
        <f>SUM(total_credit_flow_data!H140:H142)/total_credit_stock_data!$B139*100</f>
        <v>3.2247921676934665</v>
      </c>
      <c r="H142" s="14">
        <f>SUM(total_credit_flow_data!I140:I142)/total_credit_stock_data!$B139*100</f>
        <v>2.1326030677777998</v>
      </c>
      <c r="I142" s="14">
        <f>SUM(total_credit_flow_data!J140:J142)/total_credit_stock_data!$B139*100</f>
        <v>-0.12967683554067014</v>
      </c>
      <c r="J142" s="14">
        <f>SUM(total_credit_flow_data!K140:K142)/total_credit_stock_data!$B139*100</f>
        <v>0.64248496189696136</v>
      </c>
      <c r="K142" s="14">
        <f>SUM(total_credit_flow_data!L140:L142)/total_credit_stock_data!$B139*100</f>
        <v>0.33440980431296413</v>
      </c>
      <c r="L142" s="14">
        <f>SUM(total_credit_flow_data!M140:M142)/total_credit_stock_data!$B139*100</f>
        <v>-0.12582931712865428</v>
      </c>
      <c r="M142" s="14">
        <f>SUM(total_credit_flow_data!N140:N142)/total_credit_stock_data!$B139*100</f>
        <v>0.1909231426376676</v>
      </c>
      <c r="N142" s="14">
        <f>SUM(total_credit_flow_data!O140:O142)/total_credit_stock_data!$B139*100</f>
        <v>3.6571576350413117E-2</v>
      </c>
      <c r="O142" s="14">
        <f>SUM(total_credit_flow_data!P140:P142)/total_credit_stock_data!$B139*100</f>
        <v>0.14330576738698508</v>
      </c>
    </row>
    <row r="143" spans="1:15" x14ac:dyDescent="0.25">
      <c r="A143" s="4">
        <f>total_credit_flow_data!A143</f>
        <v>41547</v>
      </c>
      <c r="B143" s="14">
        <f>SUM(total_credit_flow_data!C141:C143)/total_credit_stock_data!$B140*100</f>
        <v>4.1318295879653437</v>
      </c>
      <c r="C143" s="14">
        <f>SUM(total_credit_flow_data!D141:D143)/total_credit_stock_data!$B140*100</f>
        <v>0.59293865267063006</v>
      </c>
      <c r="D143" s="14">
        <f>SUM(total_credit_flow_data!E141:E143)/total_credit_stock_data!$B140*100</f>
        <v>0.32462718599507662</v>
      </c>
      <c r="E143" s="14">
        <f>SUM(total_credit_flow_data!F141:F143)/total_credit_stock_data!$B140*100</f>
        <v>7.4221705857691139E-2</v>
      </c>
      <c r="F143" s="14">
        <f>SUM(total_credit_flow_data!G141:G143)/total_credit_stock_data!$B140*100</f>
        <v>0.19408976081786233</v>
      </c>
      <c r="G143" s="14">
        <f>SUM(total_credit_flow_data!H141:H143)/total_credit_stock_data!$B140*100</f>
        <v>3.5388909352947131</v>
      </c>
      <c r="H143" s="14">
        <f>SUM(total_credit_flow_data!I141:I143)/total_credit_stock_data!$B140*100</f>
        <v>2.0406404475954814</v>
      </c>
      <c r="I143" s="14">
        <f>SUM(total_credit_flow_data!J141:J143)/total_credit_stock_data!$B140*100</f>
        <v>-5.8093329174814849E-2</v>
      </c>
      <c r="J143" s="14">
        <f>SUM(total_credit_flow_data!K141:K143)/total_credit_stock_data!$B140*100</f>
        <v>0.65701425133757496</v>
      </c>
      <c r="K143" s="14">
        <f>SUM(total_credit_flow_data!L141:L143)/total_credit_stock_data!$B140*100</f>
        <v>0.32380146951740985</v>
      </c>
      <c r="L143" s="14">
        <f>SUM(total_credit_flow_data!M141:M143)/total_credit_stock_data!$B140*100</f>
        <v>0.11069239657351411</v>
      </c>
      <c r="M143" s="14">
        <f>SUM(total_credit_flow_data!N141:N143)/total_credit_stock_data!$B140*100</f>
        <v>0.29234074394698101</v>
      </c>
      <c r="N143" s="14">
        <f>SUM(total_credit_flow_data!O141:O143)/total_credit_stock_data!$B140*100</f>
        <v>3.4952856831033198E-2</v>
      </c>
      <c r="O143" s="14">
        <f>SUM(total_credit_flow_data!P141:P143)/total_credit_stock_data!$B140*100</f>
        <v>0.137542098667534</v>
      </c>
    </row>
    <row r="144" spans="1:15" x14ac:dyDescent="0.25">
      <c r="A144" s="4">
        <f>total_credit_flow_data!A144</f>
        <v>41578</v>
      </c>
      <c r="B144" s="14">
        <f>SUM(total_credit_flow_data!C142:C144)/total_credit_stock_data!$B141*100</f>
        <v>4.1637968946260528</v>
      </c>
      <c r="C144" s="14">
        <f>SUM(total_credit_flow_data!D142:D144)/total_credit_stock_data!$B141*100</f>
        <v>0.6156900286035436</v>
      </c>
      <c r="D144" s="14">
        <f>SUM(total_credit_flow_data!E142:E144)/total_credit_stock_data!$B141*100</f>
        <v>0.33157214015604919</v>
      </c>
      <c r="E144" s="14">
        <f>SUM(total_credit_flow_data!F142:F144)/total_credit_stock_data!$B141*100</f>
        <v>7.0760822380904365E-2</v>
      </c>
      <c r="F144" s="14">
        <f>SUM(total_credit_flow_data!G142:G144)/total_credit_stock_data!$B141*100</f>
        <v>0.21335706606659005</v>
      </c>
      <c r="G144" s="14">
        <f>SUM(total_credit_flow_data!H142:H144)/total_credit_stock_data!$B141*100</f>
        <v>3.5481068660225086</v>
      </c>
      <c r="H144" s="14">
        <f>SUM(total_credit_flow_data!I142:I144)/total_credit_stock_data!$B141*100</f>
        <v>1.8438012459703346</v>
      </c>
      <c r="I144" s="14">
        <f>SUM(total_credit_flow_data!J142:J144)/total_credit_stock_data!$B141*100</f>
        <v>5.3645375534313061E-2</v>
      </c>
      <c r="J144" s="14">
        <f>SUM(total_credit_flow_data!K142:K144)/total_credit_stock_data!$B141*100</f>
        <v>0.64244285365195364</v>
      </c>
      <c r="K144" s="14">
        <f>SUM(total_credit_flow_data!L142:L144)/total_credit_stock_data!$B141*100</f>
        <v>0.25465052907726343</v>
      </c>
      <c r="L144" s="14">
        <f>SUM(total_credit_flow_data!M142:M144)/total_credit_stock_data!$B141*100</f>
        <v>0.24134811588015173</v>
      </c>
      <c r="M144" s="14">
        <f>SUM(total_credit_flow_data!N142:N144)/total_credit_stock_data!$B141*100</f>
        <v>0.34499313612577009</v>
      </c>
      <c r="N144" s="14">
        <f>SUM(total_credit_flow_data!O142:O144)/total_credit_stock_data!$B141*100</f>
        <v>3.0066707957371937E-2</v>
      </c>
      <c r="O144" s="14">
        <f>SUM(total_credit_flow_data!P142:P144)/total_credit_stock_data!$B141*100</f>
        <v>0.13715890182535009</v>
      </c>
    </row>
    <row r="145" spans="1:15" x14ac:dyDescent="0.25">
      <c r="A145" s="4">
        <f>total_credit_flow_data!A145</f>
        <v>41608</v>
      </c>
      <c r="B145" s="14">
        <f>SUM(total_credit_flow_data!C143:C145)/total_credit_stock_data!$B142*100</f>
        <v>3.6420623339171456</v>
      </c>
      <c r="C145" s="14">
        <f>SUM(total_credit_flow_data!D143:D145)/total_credit_stock_data!$B142*100</f>
        <v>0.47036187557441173</v>
      </c>
      <c r="D145" s="14">
        <f>SUM(total_credit_flow_data!E143:E145)/total_credit_stock_data!$B142*100</f>
        <v>0.30134229460209649</v>
      </c>
      <c r="E145" s="14">
        <f>SUM(total_credit_flow_data!F143:F145)/total_credit_stock_data!$B142*100</f>
        <v>3.344358613212594E-2</v>
      </c>
      <c r="F145" s="14">
        <f>SUM(total_credit_flow_data!G143:G145)/total_credit_stock_data!$B142*100</f>
        <v>0.13557599484018928</v>
      </c>
      <c r="G145" s="14">
        <f>SUM(total_credit_flow_data!H143:H145)/total_credit_stock_data!$B142*100</f>
        <v>3.1717004583427335</v>
      </c>
      <c r="H145" s="14">
        <f>SUM(total_credit_flow_data!I143:I145)/total_credit_stock_data!$B142*100</f>
        <v>1.7343669934189838</v>
      </c>
      <c r="I145" s="14">
        <f>SUM(total_credit_flow_data!J143:J145)/total_credit_stock_data!$B142*100</f>
        <v>9.6372916145406065E-2</v>
      </c>
      <c r="J145" s="14">
        <f>SUM(total_credit_flow_data!K143:K145)/total_credit_stock_data!$B142*100</f>
        <v>0.61095210200495464</v>
      </c>
      <c r="K145" s="14">
        <f>SUM(total_credit_flow_data!L143:L145)/total_credit_stock_data!$B142*100</f>
        <v>0.2321704995028458</v>
      </c>
      <c r="L145" s="14">
        <f>SUM(total_credit_flow_data!M143:M145)/total_credit_stock_data!$B142*100</f>
        <v>-3.2921722562927878E-2</v>
      </c>
      <c r="M145" s="14">
        <f>SUM(total_credit_flow_data!N143:N145)/total_credit_stock_data!$B142*100</f>
        <v>0.35626006916311243</v>
      </c>
      <c r="N145" s="14">
        <f>SUM(total_credit_flow_data!O143:O145)/total_credit_stock_data!$B142*100</f>
        <v>3.0563839850797303E-2</v>
      </c>
      <c r="O145" s="14">
        <f>SUM(total_credit_flow_data!P143:P145)/total_credit_stock_data!$B142*100</f>
        <v>0.14393576081956125</v>
      </c>
    </row>
    <row r="146" spans="1:15" x14ac:dyDescent="0.25">
      <c r="A146" s="4">
        <f>total_credit_flow_data!A146</f>
        <v>41639</v>
      </c>
      <c r="B146" s="14">
        <f>SUM(total_credit_flow_data!C144:C146)/total_credit_stock_data!$B143*100</f>
        <v>3.371155532638511</v>
      </c>
      <c r="C146" s="14">
        <f>SUM(total_credit_flow_data!D144:D146)/total_credit_stock_data!$B143*100</f>
        <v>0.39141181035265493</v>
      </c>
      <c r="D146" s="14">
        <f>SUM(total_credit_flow_data!E144:E146)/total_credit_stock_data!$B143*100</f>
        <v>0.29230621219306113</v>
      </c>
      <c r="E146" s="14">
        <f>SUM(total_credit_flow_data!F144:F146)/total_credit_stock_data!$B143*100</f>
        <v>3.290291265833431E-2</v>
      </c>
      <c r="F146" s="14">
        <f>SUM(total_credit_flow_data!G144:G146)/total_credit_stock_data!$B143*100</f>
        <v>6.6202685501259489E-2</v>
      </c>
      <c r="G146" s="14">
        <f>SUM(total_credit_flow_data!H144:H146)/total_credit_stock_data!$B143*100</f>
        <v>2.979743722285856</v>
      </c>
      <c r="H146" s="14">
        <f>SUM(total_credit_flow_data!I144:I146)/total_credit_stock_data!$B143*100</f>
        <v>1.4352813402356395</v>
      </c>
      <c r="I146" s="14">
        <f>SUM(total_credit_flow_data!J144:J146)/total_credit_stock_data!$B143*100</f>
        <v>6.0814819093865331E-2</v>
      </c>
      <c r="J146" s="14">
        <f>SUM(total_credit_flow_data!K144:K146)/total_credit_stock_data!$B143*100</f>
        <v>0.64645498678313218</v>
      </c>
      <c r="K146" s="14">
        <f>SUM(total_credit_flow_data!L144:L146)/total_credit_stock_data!$B143*100</f>
        <v>0.22672640142098011</v>
      </c>
      <c r="L146" s="14">
        <f>SUM(total_credit_flow_data!M144:M146)/total_credit_stock_data!$B143*100</f>
        <v>0.12404105321069323</v>
      </c>
      <c r="M146" s="14">
        <f>SUM(total_credit_flow_data!N144:N146)/total_credit_stock_data!$B143*100</f>
        <v>0.24817108852555475</v>
      </c>
      <c r="N146" s="14">
        <f>SUM(total_credit_flow_data!O144:O146)/total_credit_stock_data!$B143*100</f>
        <v>5.2855369876005573E-2</v>
      </c>
      <c r="O146" s="14">
        <f>SUM(total_credit_flow_data!P144:P146)/total_credit_stock_data!$B143*100</f>
        <v>0.18539866313998546</v>
      </c>
    </row>
    <row r="147" spans="1:15" x14ac:dyDescent="0.25">
      <c r="A147" s="4">
        <f>total_credit_flow_data!A147</f>
        <v>41670</v>
      </c>
      <c r="B147" s="14">
        <f>SUM(total_credit_flow_data!C145:C147)/total_credit_stock_data!$B144*100</f>
        <v>4.7120939047239094</v>
      </c>
      <c r="C147" s="14">
        <f>SUM(total_credit_flow_data!D145:D147)/total_credit_stock_data!$B144*100</f>
        <v>0.22864337307119298</v>
      </c>
      <c r="D147" s="14">
        <f>SUM(total_credit_flow_data!E145:E147)/total_credit_stock_data!$B144*100</f>
        <v>0.22546899535018913</v>
      </c>
      <c r="E147" s="14">
        <f>SUM(total_credit_flow_data!F145:F147)/total_credit_stock_data!$B144*100</f>
        <v>0</v>
      </c>
      <c r="F147" s="14">
        <f>SUM(total_credit_flow_data!G145:G147)/total_credit_stock_data!$B144*100</f>
        <v>3.1743777210038364E-3</v>
      </c>
      <c r="G147" s="14">
        <f>SUM(total_credit_flow_data!H145:H147)/total_credit_stock_data!$B144*100</f>
        <v>4.4834505316527151</v>
      </c>
      <c r="H147" s="14">
        <f>SUM(total_credit_flow_data!I145:I147)/total_credit_stock_data!$B144*100</f>
        <v>2.1391884565799884</v>
      </c>
      <c r="I147" s="14">
        <f>SUM(total_credit_flow_data!J145:J147)/total_credit_stock_data!$B144*100</f>
        <v>0.1956227906000397</v>
      </c>
      <c r="J147" s="14">
        <f>SUM(total_credit_flow_data!K145:K147)/total_credit_stock_data!$B144*100</f>
        <v>0.82903194864802099</v>
      </c>
      <c r="K147" s="14">
        <f>SUM(total_credit_flow_data!L145:L147)/total_credit_stock_data!$B144*100</f>
        <v>0.2800771098673468</v>
      </c>
      <c r="L147" s="14">
        <f>SUM(total_credit_flow_data!M145:M147)/total_credit_stock_data!$B144*100</f>
        <v>0.58559333008218273</v>
      </c>
      <c r="M147" s="14">
        <f>SUM(total_credit_flow_data!N145:N147)/total_credit_stock_data!$B144*100</f>
        <v>0.18391110035271391</v>
      </c>
      <c r="N147" s="14">
        <f>SUM(total_credit_flow_data!O145:O147)/total_credit_stock_data!$B144*100</f>
        <v>8.5568878556015068E-2</v>
      </c>
      <c r="O147" s="14">
        <f>SUM(total_credit_flow_data!P145:P147)/total_credit_stock_data!$B144*100</f>
        <v>0.18445691696640881</v>
      </c>
    </row>
    <row r="148" spans="1:15" x14ac:dyDescent="0.25">
      <c r="A148" s="4">
        <f>total_credit_flow_data!A148</f>
        <v>41698</v>
      </c>
      <c r="B148" s="14">
        <f>SUM(total_credit_flow_data!C146:C148)/total_credit_stock_data!$B145*100</f>
        <v>4.3569650974038359</v>
      </c>
      <c r="C148" s="14">
        <f>SUM(total_credit_flow_data!D146:D148)/total_credit_stock_data!$B145*100</f>
        <v>0.18003977197054793</v>
      </c>
      <c r="D148" s="14">
        <f>SUM(total_credit_flow_data!E146:E148)/total_credit_stock_data!$B145*100</f>
        <v>0.18003977197054793</v>
      </c>
      <c r="E148" s="14">
        <f>SUM(total_credit_flow_data!F146:F148)/total_credit_stock_data!$B145*100</f>
        <v>0</v>
      </c>
      <c r="F148" s="14">
        <f>SUM(total_credit_flow_data!G146:G148)/total_credit_stock_data!$B145*100</f>
        <v>0</v>
      </c>
      <c r="G148" s="14">
        <f>SUM(total_credit_flow_data!H146:H148)/total_credit_stock_data!$B145*100</f>
        <v>4.1769253254332881</v>
      </c>
      <c r="H148" s="14">
        <f>SUM(total_credit_flow_data!I146:I148)/total_credit_stock_data!$B145*100</f>
        <v>2.1328858132905868</v>
      </c>
      <c r="I148" s="14">
        <f>SUM(total_credit_flow_data!J146:J148)/total_credit_stock_data!$B145*100</f>
        <v>0.29628919188090291</v>
      </c>
      <c r="J148" s="14">
        <f>SUM(total_credit_flow_data!K146:K148)/total_credit_stock_data!$B145*100</f>
        <v>0.6536335681883525</v>
      </c>
      <c r="K148" s="14">
        <f>SUM(total_credit_flow_data!L146:L148)/total_credit_stock_data!$B145*100</f>
        <v>0.25440459424459522</v>
      </c>
      <c r="L148" s="14">
        <f>SUM(total_credit_flow_data!M146:M148)/total_credit_stock_data!$B145*100</f>
        <v>0.45012122756450851</v>
      </c>
      <c r="M148" s="14">
        <f>SUM(total_credit_flow_data!N146:N148)/total_credit_stock_data!$B145*100</f>
        <v>0.14714103268054493</v>
      </c>
      <c r="N148" s="14">
        <f>SUM(total_credit_flow_data!O146:O148)/total_credit_stock_data!$B145*100</f>
        <v>8.6526160544400377E-2</v>
      </c>
      <c r="O148" s="14">
        <f>SUM(total_credit_flow_data!P146:P148)/total_credit_stock_data!$B145*100</f>
        <v>0.15592373703939705</v>
      </c>
    </row>
    <row r="149" spans="1:15" x14ac:dyDescent="0.25">
      <c r="A149" s="4">
        <f>total_credit_flow_data!A149</f>
        <v>41729</v>
      </c>
      <c r="B149" s="14">
        <f>SUM(total_credit_flow_data!C147:C149)/total_credit_stock_data!$B146*100</f>
        <v>4.9939271540555819</v>
      </c>
      <c r="C149" s="14">
        <f>SUM(total_credit_flow_data!D147:D149)/total_credit_stock_data!$B146*100</f>
        <v>0.16632649041288536</v>
      </c>
      <c r="D149" s="14">
        <f>SUM(total_credit_flow_data!E147:E149)/total_credit_stock_data!$B146*100</f>
        <v>0.16632649041288536</v>
      </c>
      <c r="E149" s="14">
        <f>SUM(total_credit_flow_data!F147:F149)/total_credit_stock_data!$B146*100</f>
        <v>0</v>
      </c>
      <c r="F149" s="14">
        <f>SUM(total_credit_flow_data!G147:G149)/total_credit_stock_data!$B146*100</f>
        <v>0</v>
      </c>
      <c r="G149" s="14">
        <f>SUM(total_credit_flow_data!H147:H149)/total_credit_stock_data!$B146*100</f>
        <v>4.8276006636426967</v>
      </c>
      <c r="H149" s="14">
        <f>SUM(total_credit_flow_data!I147:I149)/total_credit_stock_data!$B146*100</f>
        <v>2.5836796932459398</v>
      </c>
      <c r="I149" s="14">
        <f>SUM(total_credit_flow_data!J147:J149)/total_credit_stock_data!$B146*100</f>
        <v>0.36456966257113405</v>
      </c>
      <c r="J149" s="14">
        <f>SUM(total_credit_flow_data!K147:K149)/total_credit_stock_data!$B146*100</f>
        <v>0.61577496163023626</v>
      </c>
      <c r="K149" s="14">
        <f>SUM(total_credit_flow_data!L147:L149)/total_credit_stock_data!$B146*100</f>
        <v>0.24672477205447463</v>
      </c>
      <c r="L149" s="14">
        <f>SUM(total_credit_flow_data!M147:M149)/total_credit_stock_data!$B146*100</f>
        <v>0.49175198508308582</v>
      </c>
      <c r="M149" s="14">
        <f>SUM(total_credit_flow_data!N147:N149)/total_credit_stock_data!$B146*100</f>
        <v>0.33134037331637833</v>
      </c>
      <c r="N149" s="14">
        <f>SUM(total_credit_flow_data!O147:O149)/total_credit_stock_data!$B146*100</f>
        <v>8.3612498201166147E-2</v>
      </c>
      <c r="O149" s="14">
        <f>SUM(total_credit_flow_data!P147:P149)/total_credit_stock_data!$B146*100</f>
        <v>0.1101467175402818</v>
      </c>
    </row>
    <row r="150" spans="1:15" x14ac:dyDescent="0.25">
      <c r="A150" s="4">
        <f>total_credit_flow_data!A150</f>
        <v>41759</v>
      </c>
      <c r="B150" s="14">
        <f>SUM(total_credit_flow_data!C148:C150)/total_credit_stock_data!$B147*100</f>
        <v>4.1203237567697899</v>
      </c>
      <c r="C150" s="14">
        <f>SUM(total_credit_flow_data!D148:D150)/total_credit_stock_data!$B147*100</f>
        <v>0.2983435094638483</v>
      </c>
      <c r="D150" s="14">
        <f>SUM(total_credit_flow_data!E148:E150)/total_credit_stock_data!$B147*100</f>
        <v>0.26479066447114741</v>
      </c>
      <c r="E150" s="14">
        <f>SUM(total_credit_flow_data!F148:F150)/total_credit_stock_data!$B147*100</f>
        <v>3.3552844992700913E-2</v>
      </c>
      <c r="F150" s="14">
        <f>SUM(total_credit_flow_data!G148:G150)/total_credit_stock_data!$B147*100</f>
        <v>0</v>
      </c>
      <c r="G150" s="14">
        <f>SUM(total_credit_flow_data!H148:H150)/total_credit_stock_data!$B147*100</f>
        <v>3.8219802473059414</v>
      </c>
      <c r="H150" s="14">
        <f>SUM(total_credit_flow_data!I148:I150)/total_credit_stock_data!$B147*100</f>
        <v>2.0711156240433244</v>
      </c>
      <c r="I150" s="14">
        <f>SUM(total_credit_flow_data!J148:J150)/total_credit_stock_data!$B147*100</f>
        <v>0.23904137240262391</v>
      </c>
      <c r="J150" s="14">
        <f>SUM(total_credit_flow_data!K148:K150)/total_credit_stock_data!$B147*100</f>
        <v>0.3956266282356854</v>
      </c>
      <c r="K150" s="14">
        <f>SUM(total_credit_flow_data!L148:L150)/total_credit_stock_data!$B147*100</f>
        <v>0.18589702121868495</v>
      </c>
      <c r="L150" s="14">
        <f>SUM(total_credit_flow_data!M148:M150)/total_credit_stock_data!$B147*100</f>
        <v>0.13613228034663577</v>
      </c>
      <c r="M150" s="14">
        <f>SUM(total_credit_flow_data!N148:N150)/total_credit_stock_data!$B147*100</f>
        <v>0.60005404692271425</v>
      </c>
      <c r="N150" s="14">
        <f>SUM(total_credit_flow_data!O148:O150)/total_credit_stock_data!$B147*100</f>
        <v>9.2491772506879344E-2</v>
      </c>
      <c r="O150" s="14">
        <f>SUM(total_credit_flow_data!P148:P150)/total_credit_stock_data!$B147*100</f>
        <v>0.10162150162939328</v>
      </c>
    </row>
    <row r="151" spans="1:15" x14ac:dyDescent="0.25">
      <c r="A151" s="4">
        <f>total_credit_flow_data!A151</f>
        <v>41790</v>
      </c>
      <c r="B151" s="14">
        <f>SUM(total_credit_flow_data!C149:C151)/total_credit_stock_data!$B148*100</f>
        <v>4.5560579472023965</v>
      </c>
      <c r="C151" s="14">
        <f>SUM(total_credit_flow_data!D149:D151)/total_credit_stock_data!$B148*100</f>
        <v>0.37729173036219882</v>
      </c>
      <c r="D151" s="14">
        <f>SUM(total_credit_flow_data!E149:E151)/total_credit_stock_data!$B148*100</f>
        <v>0.34399956999845666</v>
      </c>
      <c r="E151" s="14">
        <f>SUM(total_credit_flow_data!F149:F151)/total_credit_stock_data!$B148*100</f>
        <v>3.3292160363742156E-2</v>
      </c>
      <c r="F151" s="14">
        <f>SUM(total_credit_flow_data!G149:G151)/total_credit_stock_data!$B148*100</f>
        <v>0</v>
      </c>
      <c r="G151" s="14">
        <f>SUM(total_credit_flow_data!H149:H151)/total_credit_stock_data!$B148*100</f>
        <v>4.1787662168401969</v>
      </c>
      <c r="H151" s="14">
        <f>SUM(total_credit_flow_data!I149:I151)/total_credit_stock_data!$B148*100</f>
        <v>2.2431383733879917</v>
      </c>
      <c r="I151" s="14">
        <f>SUM(total_credit_flow_data!J149:J151)/total_credit_stock_data!$B148*100</f>
        <v>0.11535650335635746</v>
      </c>
      <c r="J151" s="14">
        <f>SUM(total_credit_flow_data!K149:K151)/total_credit_stock_data!$B148*100</f>
        <v>0.49148966653789822</v>
      </c>
      <c r="K151" s="14">
        <f>SUM(total_credit_flow_data!L149:L151)/total_credit_stock_data!$B148*100</f>
        <v>0.13266925904951246</v>
      </c>
      <c r="L151" s="14">
        <f>SUM(total_credit_flow_data!M149:M151)/total_credit_stock_data!$B148*100</f>
        <v>0.24529663756005216</v>
      </c>
      <c r="M151" s="14">
        <f>SUM(total_credit_flow_data!N149:N151)/total_credit_stock_data!$B148*100</f>
        <v>0.7428388188520787</v>
      </c>
      <c r="N151" s="14">
        <f>SUM(total_credit_flow_data!O149:O151)/total_credit_stock_data!$B148*100</f>
        <v>9.1233003956789904E-2</v>
      </c>
      <c r="O151" s="14">
        <f>SUM(total_credit_flow_data!P149:P151)/total_credit_stock_data!$B148*100</f>
        <v>0.11674395413951649</v>
      </c>
    </row>
    <row r="152" spans="1:15" x14ac:dyDescent="0.25">
      <c r="A152" s="4">
        <f>total_credit_flow_data!A152</f>
        <v>41820</v>
      </c>
      <c r="B152" s="14">
        <f>SUM(total_credit_flow_data!C150:C152)/total_credit_stock_data!$B149*100</f>
        <v>4.590023123619436</v>
      </c>
      <c r="C152" s="14">
        <f>SUM(total_credit_flow_data!D150:D152)/total_credit_stock_data!$B149*100</f>
        <v>0.52195347537776315</v>
      </c>
      <c r="D152" s="14">
        <f>SUM(total_credit_flow_data!E150:E152)/total_credit_stock_data!$B149*100</f>
        <v>0.34176316731741435</v>
      </c>
      <c r="E152" s="14">
        <f>SUM(total_credit_flow_data!F150:F152)/total_credit_stock_data!$B149*100</f>
        <v>6.649088858315455E-2</v>
      </c>
      <c r="F152" s="14">
        <f>SUM(total_credit_flow_data!G150:G152)/total_credit_stock_data!$B149*100</f>
        <v>0.11369941947719428</v>
      </c>
      <c r="G152" s="14">
        <f>SUM(total_credit_flow_data!H150:H152)/total_credit_stock_data!$B149*100</f>
        <v>4.0680696482416732</v>
      </c>
      <c r="H152" s="14">
        <f>SUM(total_credit_flow_data!I150:I152)/total_credit_stock_data!$B149*100</f>
        <v>2.2645865778982275</v>
      </c>
      <c r="I152" s="14">
        <f>SUM(total_credit_flow_data!J150:J152)/total_credit_stock_data!$B149*100</f>
        <v>3.1591483438071312E-2</v>
      </c>
      <c r="J152" s="14">
        <f>SUM(total_credit_flow_data!K150:K152)/total_credit_stock_data!$B149*100</f>
        <v>0.50771694499600251</v>
      </c>
      <c r="K152" s="14">
        <f>SUM(total_credit_flow_data!L150:L152)/total_credit_stock_data!$B149*100</f>
        <v>0.14324963263576276</v>
      </c>
      <c r="L152" s="14">
        <f>SUM(total_credit_flow_data!M150:M152)/total_credit_stock_data!$B149*100</f>
        <v>0.17787974968208423</v>
      </c>
      <c r="M152" s="14">
        <f>SUM(total_credit_flow_data!N150:N152)/total_credit_stock_data!$B149*100</f>
        <v>0.75521847297740052</v>
      </c>
      <c r="N152" s="14">
        <f>SUM(total_credit_flow_data!O150:O152)/total_credit_stock_data!$B149*100</f>
        <v>7.4637684706805568E-2</v>
      </c>
      <c r="O152" s="14">
        <f>SUM(total_credit_flow_data!P150:P152)/total_credit_stock_data!$B149*100</f>
        <v>0.11318910190731869</v>
      </c>
    </row>
    <row r="153" spans="1:15" x14ac:dyDescent="0.25">
      <c r="A153" s="4">
        <f>total_credit_flow_data!A153</f>
        <v>41851</v>
      </c>
      <c r="B153" s="14">
        <f>SUM(total_credit_flow_data!C151:C153)/total_credit_stock_data!$B150*100</f>
        <v>3.5542393331391531</v>
      </c>
      <c r="C153" s="14">
        <f>SUM(total_credit_flow_data!D151:D153)/total_credit_stock_data!$B150*100</f>
        <v>0.56678109707921609</v>
      </c>
      <c r="D153" s="14">
        <f>SUM(total_credit_flow_data!E151:E153)/total_credit_stock_data!$B150*100</f>
        <v>0.31013533291500767</v>
      </c>
      <c r="E153" s="14">
        <f>SUM(total_credit_flow_data!F151:F153)/total_credit_stock_data!$B150*100</f>
        <v>6.4308052409820099E-2</v>
      </c>
      <c r="F153" s="14">
        <f>SUM(total_credit_flow_data!G151:G153)/total_credit_stock_data!$B150*100</f>
        <v>0.19233771175438827</v>
      </c>
      <c r="G153" s="14">
        <f>SUM(total_credit_flow_data!H151:H153)/total_credit_stock_data!$B150*100</f>
        <v>2.9874582360599367</v>
      </c>
      <c r="H153" s="14">
        <f>SUM(total_credit_flow_data!I151:I153)/total_credit_stock_data!$B150*100</f>
        <v>1.9154605137321417</v>
      </c>
      <c r="I153" s="14">
        <f>SUM(total_credit_flow_data!J151:J153)/total_credit_stock_data!$B150*100</f>
        <v>2.1308885933385953E-3</v>
      </c>
      <c r="J153" s="14">
        <f>SUM(total_credit_flow_data!K151:K153)/total_credit_stock_data!$B150*100</f>
        <v>0.47756674635326057</v>
      </c>
      <c r="K153" s="14">
        <f>SUM(total_credit_flow_data!L151:L153)/total_credit_stock_data!$B150*100</f>
        <v>9.5794022895225026E-2</v>
      </c>
      <c r="L153" s="14">
        <f>SUM(total_credit_flow_data!M151:M153)/total_credit_stock_data!$B150*100</f>
        <v>-0.23018189947442017</v>
      </c>
      <c r="M153" s="14">
        <f>SUM(total_credit_flow_data!N151:N153)/total_credit_stock_data!$B150*100</f>
        <v>0.56246190565022414</v>
      </c>
      <c r="N153" s="14">
        <f>SUM(total_credit_flow_data!O151:O153)/total_credit_stock_data!$B150*100</f>
        <v>5.3137701465756075E-2</v>
      </c>
      <c r="O153" s="14">
        <f>SUM(total_credit_flow_data!P151:P153)/total_credit_stock_data!$B150*100</f>
        <v>0.11108835684441108</v>
      </c>
    </row>
    <row r="154" spans="1:15" x14ac:dyDescent="0.25">
      <c r="A154" s="4">
        <f>total_credit_flow_data!A154</f>
        <v>41882</v>
      </c>
      <c r="B154" s="14">
        <f>SUM(total_credit_flow_data!C152:C154)/total_credit_stock_data!$B151*100</f>
        <v>3.2543041961551444</v>
      </c>
      <c r="C154" s="14">
        <f>SUM(total_credit_flow_data!D152:D154)/total_credit_stock_data!$B151*100</f>
        <v>0.66261064144563542</v>
      </c>
      <c r="D154" s="14">
        <f>SUM(total_credit_flow_data!E152:E154)/total_credit_stock_data!$B151*100</f>
        <v>0.29938020923589648</v>
      </c>
      <c r="E154" s="14">
        <f>SUM(total_credit_flow_data!F152:F154)/total_credit_stock_data!$B151*100</f>
        <v>9.5935355005619255E-2</v>
      </c>
      <c r="F154" s="14">
        <f>SUM(total_credit_flow_data!G152:G154)/total_credit_stock_data!$B151*100</f>
        <v>0.26729507720411971</v>
      </c>
      <c r="G154" s="14">
        <f>SUM(total_credit_flow_data!H152:H154)/total_credit_stock_data!$B151*100</f>
        <v>2.5916935547095088</v>
      </c>
      <c r="H154" s="14">
        <f>SUM(total_credit_flow_data!I152:I154)/total_credit_stock_data!$B151*100</f>
        <v>1.7558175286780313</v>
      </c>
      <c r="I154" s="14">
        <f>SUM(total_credit_flow_data!J152:J154)/total_credit_stock_data!$B151*100</f>
        <v>-1.088139705017077E-3</v>
      </c>
      <c r="J154" s="14">
        <f>SUM(total_credit_flow_data!K152:K154)/total_credit_stock_data!$B151*100</f>
        <v>0.4526256057567597</v>
      </c>
      <c r="K154" s="14">
        <f>SUM(total_credit_flow_data!L152:L154)/total_credit_stock_data!$B151*100</f>
        <v>4.2741284973239542E-2</v>
      </c>
      <c r="L154" s="14">
        <f>SUM(total_credit_flow_data!M152:M154)/total_credit_stock_data!$B151*100</f>
        <v>-0.31016437861324364</v>
      </c>
      <c r="M154" s="14">
        <f>SUM(total_credit_flow_data!N152:N154)/total_credit_stock_data!$B151*100</f>
        <v>0.48566518944342107</v>
      </c>
      <c r="N154" s="14">
        <f>SUM(total_credit_flow_data!O152:O154)/total_credit_stock_data!$B151*100</f>
        <v>5.6898444366957582E-2</v>
      </c>
      <c r="O154" s="14">
        <f>SUM(total_credit_flow_data!P152:P154)/total_credit_stock_data!$B151*100</f>
        <v>0.10919801980936066</v>
      </c>
    </row>
    <row r="155" spans="1:15" x14ac:dyDescent="0.25">
      <c r="A155" s="4">
        <f>total_credit_flow_data!A155</f>
        <v>41912</v>
      </c>
      <c r="B155" s="14">
        <f>SUM(total_credit_flow_data!C153:C155)/total_credit_stock_data!$B152*100</f>
        <v>2.5006954098005454</v>
      </c>
      <c r="C155" s="14">
        <f>SUM(total_credit_flow_data!D153:D155)/total_credit_stock_data!$B152*100</f>
        <v>0.59960822517025569</v>
      </c>
      <c r="D155" s="14">
        <f>SUM(total_credit_flow_data!E153:E155)/total_credit_stock_data!$B152*100</f>
        <v>0.32860482513198491</v>
      </c>
      <c r="E155" s="14">
        <f>SUM(total_credit_flow_data!F153:F155)/total_credit_stock_data!$B152*100</f>
        <v>6.2974827225443092E-2</v>
      </c>
      <c r="F155" s="14">
        <f>SUM(total_credit_flow_data!G153:G155)/total_credit_stock_data!$B152*100</f>
        <v>0.20802857281282777</v>
      </c>
      <c r="G155" s="14">
        <f>SUM(total_credit_flow_data!H153:H155)/total_credit_stock_data!$B152*100</f>
        <v>1.9010871846302901</v>
      </c>
      <c r="H155" s="14">
        <f>SUM(total_credit_flow_data!I153:I155)/total_credit_stock_data!$B152*100</f>
        <v>1.5621797243497717</v>
      </c>
      <c r="I155" s="14">
        <f>SUM(total_credit_flow_data!J153:J155)/total_credit_stock_data!$B152*100</f>
        <v>-7.0366668752842532E-2</v>
      </c>
      <c r="J155" s="14">
        <f>SUM(total_credit_flow_data!K153:K155)/total_credit_stock_data!$B152*100</f>
        <v>0.36787885264097658</v>
      </c>
      <c r="K155" s="14">
        <f>SUM(total_credit_flow_data!L153:L155)/total_credit_stock_data!$B152*100</f>
        <v>-8.0237182773293642E-2</v>
      </c>
      <c r="L155" s="14">
        <f>SUM(total_credit_flow_data!M153:M155)/total_credit_stock_data!$B152*100</f>
        <v>-0.53680206976060685</v>
      </c>
      <c r="M155" s="14">
        <f>SUM(total_credit_flow_data!N153:N155)/total_credit_stock_data!$B152*100</f>
        <v>0.45835039863736304</v>
      </c>
      <c r="N155" s="14">
        <f>SUM(total_credit_flow_data!O153:O155)/total_credit_stock_data!$B152*100</f>
        <v>9.3212864602603418E-2</v>
      </c>
      <c r="O155" s="14">
        <f>SUM(total_credit_flow_data!P153:P155)/total_credit_stock_data!$B152*100</f>
        <v>0.1068712656863183</v>
      </c>
    </row>
    <row r="156" spans="1:15" x14ac:dyDescent="0.25">
      <c r="A156" s="4">
        <f>total_credit_flow_data!A156</f>
        <v>41943</v>
      </c>
      <c r="B156" s="14">
        <f>SUM(total_credit_flow_data!C154:C156)/total_credit_stock_data!$B153*100</f>
        <v>2.7523364132439156</v>
      </c>
      <c r="C156" s="14">
        <f>SUM(total_credit_flow_data!D154:D156)/total_credit_stock_data!$B153*100</f>
        <v>0.53386090700018551</v>
      </c>
      <c r="D156" s="14">
        <f>SUM(total_credit_flow_data!E154:E156)/total_credit_stock_data!$B153*100</f>
        <v>0.34551562356516685</v>
      </c>
      <c r="E156" s="14">
        <f>SUM(total_credit_flow_data!F154:F156)/total_credit_stock_data!$B153*100</f>
        <v>5.598373605287181E-2</v>
      </c>
      <c r="F156" s="14">
        <f>SUM(total_credit_flow_data!G154:G156)/total_credit_stock_data!$B153*100</f>
        <v>0.13236154738214692</v>
      </c>
      <c r="G156" s="14">
        <f>SUM(total_credit_flow_data!H154:H156)/total_credit_stock_data!$B153*100</f>
        <v>2.2184755062437298</v>
      </c>
      <c r="H156" s="14">
        <f>SUM(total_credit_flow_data!I154:I156)/total_credit_stock_data!$B153*100</f>
        <v>1.6859502112322349</v>
      </c>
      <c r="I156" s="14">
        <f>SUM(total_credit_flow_data!J154:J156)/total_credit_stock_data!$B153*100</f>
        <v>-0.1138461263341464</v>
      </c>
      <c r="J156" s="14">
        <f>SUM(total_credit_flow_data!K154:K156)/total_credit_stock_data!$B153*100</f>
        <v>0.37895151003891558</v>
      </c>
      <c r="K156" s="14">
        <f>SUM(total_credit_flow_data!L154:L156)/total_credit_stock_data!$B153*100</f>
        <v>-8.4461862815309804E-2</v>
      </c>
      <c r="L156" s="14">
        <f>SUM(total_credit_flow_data!M154:M156)/total_credit_stock_data!$B153*100</f>
        <v>-0.39484529270432589</v>
      </c>
      <c r="M156" s="14">
        <f>SUM(total_credit_flow_data!N154:N156)/total_credit_stock_data!$B153*100</f>
        <v>0.54880056684972334</v>
      </c>
      <c r="N156" s="14">
        <f>SUM(total_credit_flow_data!O154:O156)/total_credit_stock_data!$B153*100</f>
        <v>8.8603059747906512E-2</v>
      </c>
      <c r="O156" s="14">
        <f>SUM(total_credit_flow_data!P154:P156)/total_credit_stock_data!$B153*100</f>
        <v>0.10932344022873253</v>
      </c>
    </row>
    <row r="157" spans="1:15" x14ac:dyDescent="0.25">
      <c r="A157" s="4">
        <f>total_credit_flow_data!A157</f>
        <v>41973</v>
      </c>
      <c r="B157" s="14">
        <f>SUM(total_credit_flow_data!C155:C157)/total_credit_stock_data!$B154*100</f>
        <v>2.7645737860882793</v>
      </c>
      <c r="C157" s="14">
        <f>SUM(total_credit_flow_data!D155:D157)/total_credit_stock_data!$B154*100</f>
        <v>0.41635481675036973</v>
      </c>
      <c r="D157" s="14">
        <f>SUM(total_credit_flow_data!E155:E157)/total_credit_stock_data!$B154*100</f>
        <v>0.33700006207270022</v>
      </c>
      <c r="E157" s="14">
        <f>SUM(total_credit_flow_data!F155:F157)/total_credit_stock_data!$B154*100</f>
        <v>2.3782643759541297E-2</v>
      </c>
      <c r="F157" s="14">
        <f>SUM(total_credit_flow_data!G155:G157)/total_credit_stock_data!$B154*100</f>
        <v>5.5572110918128179E-2</v>
      </c>
      <c r="G157" s="14">
        <f>SUM(total_credit_flow_data!H155:H157)/total_credit_stock_data!$B154*100</f>
        <v>2.3482189693379096</v>
      </c>
      <c r="H157" s="14">
        <f>SUM(total_credit_flow_data!I155:I157)/total_credit_stock_data!$B154*100</f>
        <v>1.790198871259872</v>
      </c>
      <c r="I157" s="14">
        <f>SUM(total_credit_flow_data!J155:J157)/total_credit_stock_data!$B154*100</f>
        <v>-9.8935798039691797E-2</v>
      </c>
      <c r="J157" s="14">
        <f>SUM(total_credit_flow_data!K155:K157)/total_credit_stock_data!$B154*100</f>
        <v>0.33747571494789103</v>
      </c>
      <c r="K157" s="14">
        <f>SUM(total_credit_flow_data!L155:L157)/total_credit_stock_data!$B154*100</f>
        <v>-6.7780534714692711E-2</v>
      </c>
      <c r="L157" s="14">
        <f>SUM(total_credit_flow_data!M155:M157)/total_credit_stock_data!$B154*100</f>
        <v>-0.35586762612193634</v>
      </c>
      <c r="M157" s="14">
        <f>SUM(total_credit_flow_data!N155:N157)/total_credit_stock_data!$B154*100</f>
        <v>0.5339203524017021</v>
      </c>
      <c r="N157" s="14">
        <f>SUM(total_credit_flow_data!O155:O157)/total_credit_stock_data!$B154*100</f>
        <v>0.10067985858205816</v>
      </c>
      <c r="O157" s="14">
        <f>SUM(total_credit_flow_data!P155:P157)/total_credit_stock_data!$B154*100</f>
        <v>0.10852813102270686</v>
      </c>
    </row>
    <row r="158" spans="1:15" x14ac:dyDescent="0.25">
      <c r="A158" s="4">
        <f>total_credit_flow_data!A158</f>
        <v>42004</v>
      </c>
      <c r="B158" s="14">
        <f>SUM(total_credit_flow_data!C156:C158)/total_credit_stock_data!$B155*100</f>
        <v>3.0807944902306073</v>
      </c>
      <c r="C158" s="14">
        <f>SUM(total_credit_flow_data!D156:D158)/total_credit_stock_data!$B155*100</f>
        <v>0.35337684374315936</v>
      </c>
      <c r="D158" s="14">
        <f>SUM(total_credit_flow_data!E156:E158)/total_credit_stock_data!$B155*100</f>
        <v>0.3268857802942739</v>
      </c>
      <c r="E158" s="14">
        <f>SUM(total_credit_flow_data!F156:F158)/total_credit_stock_data!$B155*100</f>
        <v>2.3237774955162712E-2</v>
      </c>
      <c r="F158" s="14">
        <f>SUM(total_credit_flow_data!G156:G158)/total_credit_stock_data!$B155*100</f>
        <v>3.2532884937227797E-3</v>
      </c>
      <c r="G158" s="14">
        <f>SUM(total_credit_flow_data!H156:H158)/total_credit_stock_data!$B155*100</f>
        <v>2.727417646487448</v>
      </c>
      <c r="H158" s="14">
        <f>SUM(total_credit_flow_data!I156:I158)/total_credit_stock_data!$B155*100</f>
        <v>1.6253274396139308</v>
      </c>
      <c r="I158" s="14">
        <f>SUM(total_credit_flow_data!J156:J158)/total_credit_stock_data!$B155*100</f>
        <v>-1.5646768469809551E-2</v>
      </c>
      <c r="J158" s="14">
        <f>SUM(total_credit_flow_data!K156:K158)/total_credit_stock_data!$B155*100</f>
        <v>0.557551680424204</v>
      </c>
      <c r="K158" s="14">
        <f>SUM(total_credit_flow_data!L156:L158)/total_credit_stock_data!$B155*100</f>
        <v>0.12184340001490314</v>
      </c>
      <c r="L158" s="14">
        <f>SUM(total_credit_flow_data!M156:M158)/total_credit_stock_data!$B155*100</f>
        <v>-0.19194402112964398</v>
      </c>
      <c r="M158" s="14">
        <f>SUM(total_credit_flow_data!N156:N158)/total_credit_stock_data!$B155*100</f>
        <v>0.39953481072909758</v>
      </c>
      <c r="N158" s="14">
        <f>SUM(total_credit_flow_data!O156:O158)/total_credit_stock_data!$B155*100</f>
        <v>0.1019534138382809</v>
      </c>
      <c r="O158" s="14">
        <f>SUM(total_credit_flow_data!P156:P158)/total_credit_stock_data!$B155*100</f>
        <v>0.12879769146648506</v>
      </c>
    </row>
    <row r="159" spans="1:15" x14ac:dyDescent="0.25">
      <c r="A159" s="4">
        <f>total_credit_flow_data!A159</f>
        <v>42035</v>
      </c>
      <c r="B159" s="14">
        <f>SUM(total_credit_flow_data!C157:C159)/total_credit_stock_data!$B156*100</f>
        <v>4.0062723362770454</v>
      </c>
      <c r="C159" s="14">
        <f>SUM(total_credit_flow_data!D157:D159)/total_credit_stock_data!$B156*100</f>
        <v>0.24368124980488448</v>
      </c>
      <c r="D159" s="14">
        <f>SUM(total_credit_flow_data!E157:E159)/total_credit_stock_data!$B156*100</f>
        <v>0.24368124980488448</v>
      </c>
      <c r="E159" s="14">
        <f>SUM(total_credit_flow_data!F157:F159)/total_credit_stock_data!$B156*100</f>
        <v>0</v>
      </c>
      <c r="F159" s="14">
        <f>SUM(total_credit_flow_data!G157:G159)/total_credit_stock_data!$B156*100</f>
        <v>0</v>
      </c>
      <c r="G159" s="14">
        <f>SUM(total_credit_flow_data!H157:H159)/total_credit_stock_data!$B156*100</f>
        <v>3.7625910864721606</v>
      </c>
      <c r="H159" s="14">
        <f>SUM(total_credit_flow_data!I157:I159)/total_credit_stock_data!$B156*100</f>
        <v>2.325633120294444</v>
      </c>
      <c r="I159" s="14">
        <f>SUM(total_credit_flow_data!J157:J159)/total_credit_stock_data!$B156*100</f>
        <v>5.5855296204328872E-2</v>
      </c>
      <c r="J159" s="14">
        <f>SUM(total_credit_flow_data!K157:K159)/total_credit_stock_data!$B156*100</f>
        <v>0.51217407334511522</v>
      </c>
      <c r="K159" s="14">
        <f>SUM(total_credit_flow_data!L157:L159)/total_credit_stock_data!$B156*100</f>
        <v>0.14166263026932699</v>
      </c>
      <c r="L159" s="14">
        <f>SUM(total_credit_flow_data!M157:M159)/total_credit_stock_data!$B156*100</f>
        <v>0.1446674575092754</v>
      </c>
      <c r="M159" s="14">
        <f>SUM(total_credit_flow_data!N157:N159)/total_credit_stock_data!$B156*100</f>
        <v>0.3378640682519985</v>
      </c>
      <c r="N159" s="14">
        <f>SUM(total_credit_flow_data!O157:O159)/total_credit_stock_data!$B156*100</f>
        <v>0.12035322387052313</v>
      </c>
      <c r="O159" s="14">
        <f>SUM(total_credit_flow_data!P157:P159)/total_credit_stock_data!$B156*100</f>
        <v>0.12438121672714876</v>
      </c>
    </row>
    <row r="160" spans="1:15" x14ac:dyDescent="0.25">
      <c r="A160" s="4">
        <f>total_credit_flow_data!A160</f>
        <v>42063</v>
      </c>
      <c r="B160" s="14">
        <f>SUM(total_credit_flow_data!C158:C160)/total_credit_stock_data!$B157*100</f>
        <v>4.0541595304402751</v>
      </c>
      <c r="C160" s="14">
        <f>SUM(total_credit_flow_data!D158:D160)/total_credit_stock_data!$B157*100</f>
        <v>0.16656797934593665</v>
      </c>
      <c r="D160" s="14">
        <f>SUM(total_credit_flow_data!E158:E160)/total_credit_stock_data!$B157*100</f>
        <v>0.16656797934593665</v>
      </c>
      <c r="E160" s="14">
        <f>SUM(total_credit_flow_data!F158:F160)/total_credit_stock_data!$B157*100</f>
        <v>0</v>
      </c>
      <c r="F160" s="14">
        <f>SUM(total_credit_flow_data!G158:G160)/total_credit_stock_data!$B157*100</f>
        <v>0</v>
      </c>
      <c r="G160" s="14">
        <f>SUM(total_credit_flow_data!H158:H160)/total_credit_stock_data!$B157*100</f>
        <v>3.8875915510943391</v>
      </c>
      <c r="H160" s="14">
        <f>SUM(total_credit_flow_data!I158:I160)/total_credit_stock_data!$B157*100</f>
        <v>2.5255814579533102</v>
      </c>
      <c r="I160" s="14">
        <f>SUM(total_credit_flow_data!J158:J160)/total_credit_stock_data!$B157*100</f>
        <v>4.6158136095007352E-2</v>
      </c>
      <c r="J160" s="14">
        <f>SUM(total_credit_flow_data!K158:K160)/total_credit_stock_data!$B157*100</f>
        <v>0.50955830773430377</v>
      </c>
      <c r="K160" s="14">
        <f>SUM(total_credit_flow_data!L158:L160)/total_credit_stock_data!$B157*100</f>
        <v>0.16716128530661392</v>
      </c>
      <c r="L160" s="14">
        <f>SUM(total_credit_flow_data!M158:M160)/total_credit_stock_data!$B157*100</f>
        <v>0.14905859006939279</v>
      </c>
      <c r="M160" s="14">
        <f>SUM(total_credit_flow_data!N158:N160)/total_credit_stock_data!$B157*100</f>
        <v>0.24798435166967775</v>
      </c>
      <c r="N160" s="14">
        <f>SUM(total_credit_flow_data!O158:O160)/total_credit_stock_data!$B157*100</f>
        <v>0.13168113129567308</v>
      </c>
      <c r="O160" s="14">
        <f>SUM(total_credit_flow_data!P158:P160)/total_credit_stock_data!$B157*100</f>
        <v>0.11040829097035992</v>
      </c>
    </row>
    <row r="161" spans="1:15" x14ac:dyDescent="0.25">
      <c r="A161" s="4">
        <f>total_credit_flow_data!A161</f>
        <v>42094</v>
      </c>
      <c r="B161" s="14">
        <f>SUM(total_credit_flow_data!C159:C161)/total_credit_stock_data!$B158*100</f>
        <v>3.6224681134590826</v>
      </c>
      <c r="C161" s="14">
        <f>SUM(total_credit_flow_data!D159:D161)/total_credit_stock_data!$B158*100</f>
        <v>0.13516806560733502</v>
      </c>
      <c r="D161" s="14">
        <f>SUM(total_credit_flow_data!E159:E161)/total_credit_stock_data!$B158*100</f>
        <v>0.13516806560733502</v>
      </c>
      <c r="E161" s="14">
        <f>SUM(total_credit_flow_data!F159:F161)/total_credit_stock_data!$B158*100</f>
        <v>0</v>
      </c>
      <c r="F161" s="14">
        <f>SUM(total_credit_flow_data!G159:G161)/total_credit_stock_data!$B158*100</f>
        <v>0</v>
      </c>
      <c r="G161" s="14">
        <f>SUM(total_credit_flow_data!H159:H161)/total_credit_stock_data!$B158*100</f>
        <v>3.4873000478517477</v>
      </c>
      <c r="H161" s="14">
        <f>SUM(total_credit_flow_data!I159:I161)/total_credit_stock_data!$B158*100</f>
        <v>2.7082213550389813</v>
      </c>
      <c r="I161" s="14">
        <f>SUM(total_credit_flow_data!J159:J161)/total_credit_stock_data!$B158*100</f>
        <v>4.5746880871104711E-3</v>
      </c>
      <c r="J161" s="14">
        <f>SUM(total_credit_flow_data!K159:K161)/total_credit_stock_data!$B158*100</f>
        <v>0.24344744829688197</v>
      </c>
      <c r="K161" s="14">
        <f>SUM(total_credit_flow_data!L159:L161)/total_credit_stock_data!$B158*100</f>
        <v>1.0100058235659197E-3</v>
      </c>
      <c r="L161" s="14">
        <f>SUM(total_credit_flow_data!M159:M161)/total_credit_stock_data!$B158*100</f>
        <v>3.3341456183142652E-2</v>
      </c>
      <c r="M161" s="14">
        <f>SUM(total_credit_flow_data!N159:N161)/total_credit_stock_data!$B158*100</f>
        <v>0.28604491323933584</v>
      </c>
      <c r="N161" s="14">
        <f>SUM(total_credit_flow_data!O159:O161)/total_credit_stock_data!$B158*100</f>
        <v>0.12825872465370675</v>
      </c>
      <c r="O161" s="14">
        <f>SUM(total_credit_flow_data!P159:P161)/total_credit_stock_data!$B158*100</f>
        <v>8.2401456529022504E-2</v>
      </c>
    </row>
    <row r="162" spans="1:15" x14ac:dyDescent="0.25">
      <c r="A162" s="4">
        <f>total_credit_flow_data!A162</f>
        <v>42124</v>
      </c>
      <c r="B162" s="14">
        <f>SUM(total_credit_flow_data!C160:C162)/total_credit_stock_data!$B159*100</f>
        <v>2.967224374400864</v>
      </c>
      <c r="C162" s="14">
        <f>SUM(total_credit_flow_data!D160:D162)/total_credit_stock_data!$B159*100</f>
        <v>0.26512915575859658</v>
      </c>
      <c r="D162" s="14">
        <f>SUM(total_credit_flow_data!E160:E162)/total_credit_stock_data!$B159*100</f>
        <v>0.23553967379563837</v>
      </c>
      <c r="E162" s="14">
        <f>SUM(total_credit_flow_data!F160:F162)/total_credit_stock_data!$B159*100</f>
        <v>2.9589481962958245E-2</v>
      </c>
      <c r="F162" s="14">
        <f>SUM(total_credit_flow_data!G160:G162)/total_credit_stock_data!$B159*100</f>
        <v>0</v>
      </c>
      <c r="G162" s="14">
        <f>SUM(total_credit_flow_data!H160:H162)/total_credit_stock_data!$B159*100</f>
        <v>2.7020952186422673</v>
      </c>
      <c r="H162" s="14">
        <f>SUM(total_credit_flow_data!I160:I162)/total_credit_stock_data!$B159*100</f>
        <v>2.1749674743167549</v>
      </c>
      <c r="I162" s="14">
        <f>SUM(total_credit_flow_data!J160:J162)/total_credit_stock_data!$B159*100</f>
        <v>-3.0764184396887686E-2</v>
      </c>
      <c r="J162" s="14">
        <f>SUM(total_credit_flow_data!K160:K162)/total_credit_stock_data!$B159*100</f>
        <v>0.20373689858185084</v>
      </c>
      <c r="K162" s="14">
        <f>SUM(total_credit_flow_data!L160:L162)/total_credit_stock_data!$B159*100</f>
        <v>-6.235243586644376E-3</v>
      </c>
      <c r="L162" s="14">
        <f>SUM(total_credit_flow_data!M160:M162)/total_credit_stock_data!$B159*100</f>
        <v>-0.11657516156356473</v>
      </c>
      <c r="M162" s="14">
        <f>SUM(total_credit_flow_data!N160:N162)/total_credit_stock_data!$B159*100</f>
        <v>0.26478961645307164</v>
      </c>
      <c r="N162" s="14">
        <f>SUM(total_credit_flow_data!O160:O162)/total_credit_stock_data!$B159*100</f>
        <v>0.13161623498238548</v>
      </c>
      <c r="O162" s="14">
        <f>SUM(total_credit_flow_data!P160:P162)/total_credit_stock_data!$B159*100</f>
        <v>8.055958385530089E-2</v>
      </c>
    </row>
    <row r="163" spans="1:15" x14ac:dyDescent="0.25">
      <c r="A163" s="4">
        <f>total_credit_flow_data!A163</f>
        <v>42155</v>
      </c>
      <c r="B163" s="14">
        <f>SUM(total_credit_flow_data!C161:C163)/total_credit_stock_data!$B160*100</f>
        <v>3.0646324636858542</v>
      </c>
      <c r="C163" s="14">
        <f>SUM(total_credit_flow_data!D161:D163)/total_credit_stock_data!$B160*100</f>
        <v>0.47689657995757823</v>
      </c>
      <c r="D163" s="14">
        <f>SUM(total_credit_flow_data!E161:E163)/total_credit_stock_data!$B160*100</f>
        <v>0.34935983770997159</v>
      </c>
      <c r="E163" s="14">
        <f>SUM(total_credit_flow_data!F161:F163)/total_credit_stock_data!$B160*100</f>
        <v>2.9301951119496059E-2</v>
      </c>
      <c r="F163" s="14">
        <f>SUM(total_credit_flow_data!G161:G163)/total_credit_stock_data!$B160*100</f>
        <v>9.8234791128110524E-2</v>
      </c>
      <c r="G163" s="14">
        <f>SUM(total_credit_flow_data!H161:H163)/total_credit_stock_data!$B160*100</f>
        <v>2.5877358837282753</v>
      </c>
      <c r="H163" s="14">
        <f>SUM(total_credit_flow_data!I161:I163)/total_credit_stock_data!$B160*100</f>
        <v>1.9394302152094252</v>
      </c>
      <c r="I163" s="14">
        <f>SUM(total_credit_flow_data!J161:J163)/total_credit_stock_data!$B160*100</f>
        <v>-1.3847369550295849E-2</v>
      </c>
      <c r="J163" s="14">
        <f>SUM(total_credit_flow_data!K161:K163)/total_credit_stock_data!$B160*100</f>
        <v>0.1303292181892946</v>
      </c>
      <c r="K163" s="14">
        <f>SUM(total_credit_flow_data!L161:L163)/total_credit_stock_data!$B160*100</f>
        <v>-2.3230586847536473E-2</v>
      </c>
      <c r="L163" s="14">
        <f>SUM(total_credit_flow_data!M161:M163)/total_credit_stock_data!$B160*100</f>
        <v>-1.6555602382515207E-3</v>
      </c>
      <c r="M163" s="14">
        <f>SUM(total_credit_flow_data!N161:N163)/total_credit_stock_data!$B160*100</f>
        <v>0.33579742963431286</v>
      </c>
      <c r="N163" s="14">
        <f>SUM(total_credit_flow_data!O161:O163)/total_credit_stock_data!$B160*100</f>
        <v>0.13340079521539575</v>
      </c>
      <c r="O163" s="14">
        <f>SUM(total_credit_flow_data!P161:P163)/total_credit_stock_data!$B160*100</f>
        <v>8.7511742115930768E-2</v>
      </c>
    </row>
    <row r="164" spans="1:15" x14ac:dyDescent="0.25">
      <c r="A164" s="4">
        <f>total_credit_flow_data!A164</f>
        <v>42185</v>
      </c>
      <c r="B164" s="14">
        <f>SUM(total_credit_flow_data!C162:C164)/total_credit_stock_data!$B161*100</f>
        <v>4.0654765442285123</v>
      </c>
      <c r="C164" s="14">
        <f>SUM(total_credit_flow_data!D162:D164)/total_credit_stock_data!$B161*100</f>
        <v>1.0749201767508225</v>
      </c>
      <c r="D164" s="14">
        <f>SUM(total_credit_flow_data!E162:E164)/total_credit_stock_data!$B161*100</f>
        <v>0.38955975506791962</v>
      </c>
      <c r="E164" s="14">
        <f>SUM(total_credit_flow_data!F162:F164)/total_credit_stock_data!$B161*100</f>
        <v>5.5922416706727929E-2</v>
      </c>
      <c r="F164" s="14">
        <f>SUM(total_credit_flow_data!G162:G164)/total_credit_stock_data!$B161*100</f>
        <v>0.62943800497617519</v>
      </c>
      <c r="G164" s="14">
        <f>SUM(total_credit_flow_data!H162:H164)/total_credit_stock_data!$B161*100</f>
        <v>2.9905563674776898</v>
      </c>
      <c r="H164" s="14">
        <f>SUM(total_credit_flow_data!I162:I164)/total_credit_stock_data!$B161*100</f>
        <v>2.1599372853522989</v>
      </c>
      <c r="I164" s="14">
        <f>SUM(total_credit_flow_data!J162:J164)/total_credit_stock_data!$B161*100</f>
        <v>2.720256108299424E-2</v>
      </c>
      <c r="J164" s="14">
        <f>SUM(total_credit_flow_data!K162:K164)/total_credit_stock_data!$B161*100</f>
        <v>0.15093129770062677</v>
      </c>
      <c r="K164" s="14">
        <f>SUM(total_credit_flow_data!L162:L164)/total_credit_stock_data!$B161*100</f>
        <v>2.1408134296500989E-2</v>
      </c>
      <c r="L164" s="14">
        <f>SUM(total_credit_flow_data!M162:M164)/total_credit_stock_data!$B161*100</f>
        <v>-1.0257868013121424E-2</v>
      </c>
      <c r="M164" s="14">
        <f>SUM(total_credit_flow_data!N162:N164)/total_credit_stock_data!$B161*100</f>
        <v>0.38768941588248829</v>
      </c>
      <c r="N164" s="14">
        <f>SUM(total_credit_flow_data!O162:O164)/total_credit_stock_data!$B161*100</f>
        <v>0.16186480762104355</v>
      </c>
      <c r="O164" s="14">
        <f>SUM(total_credit_flow_data!P162:P164)/total_credit_stock_data!$B161*100</f>
        <v>9.1780733554857871E-2</v>
      </c>
    </row>
    <row r="165" spans="1:15" x14ac:dyDescent="0.25">
      <c r="A165" s="4">
        <f>total_credit_flow_data!A165</f>
        <v>42216</v>
      </c>
      <c r="B165" s="14">
        <f>SUM(total_credit_flow_data!C163:C165)/total_credit_stock_data!$B162*100</f>
        <v>4.1972994764320974</v>
      </c>
      <c r="C165" s="14">
        <f>SUM(total_credit_flow_data!D163:D165)/total_credit_stock_data!$B162*100</f>
        <v>1.4572440825589068</v>
      </c>
      <c r="D165" s="14">
        <f>SUM(total_credit_flow_data!E163:E165)/total_credit_stock_data!$B162*100</f>
        <v>0.37890567560673477</v>
      </c>
      <c r="E165" s="14">
        <f>SUM(total_credit_flow_data!F163:F165)/total_credit_stock_data!$B162*100</f>
        <v>5.1168010210050734E-2</v>
      </c>
      <c r="F165" s="14">
        <f>SUM(total_credit_flow_data!G163:G165)/total_credit_stock_data!$B162*100</f>
        <v>1.0271711156463743</v>
      </c>
      <c r="G165" s="14">
        <f>SUM(total_credit_flow_data!H163:H165)/total_credit_stock_data!$B162*100</f>
        <v>2.7400553938731904</v>
      </c>
      <c r="H165" s="14">
        <f>SUM(total_credit_flow_data!I163:I165)/total_credit_stock_data!$B162*100</f>
        <v>1.9870664523891066</v>
      </c>
      <c r="I165" s="14">
        <f>SUM(total_credit_flow_data!J163:J165)/total_credit_stock_data!$B162*100</f>
        <v>3.6508114682079477E-2</v>
      </c>
      <c r="J165" s="14">
        <f>SUM(total_credit_flow_data!K163:K165)/total_credit_stock_data!$B162*100</f>
        <v>0.20671444782308676</v>
      </c>
      <c r="K165" s="14">
        <f>SUM(total_credit_flow_data!L163:L165)/total_credit_stock_data!$B162*100</f>
        <v>3.1610220006124776E-2</v>
      </c>
      <c r="L165" s="14">
        <f>SUM(total_credit_flow_data!M163:M165)/total_credit_stock_data!$B162*100</f>
        <v>-0.2433562786962315</v>
      </c>
      <c r="M165" s="14">
        <f>SUM(total_credit_flow_data!N163:N165)/total_credit_stock_data!$B162*100</f>
        <v>0.4670512449760994</v>
      </c>
      <c r="N165" s="14">
        <f>SUM(total_credit_flow_data!O163:O165)/total_credit_stock_data!$B162*100</f>
        <v>0.16176855392308853</v>
      </c>
      <c r="O165" s="14">
        <f>SUM(total_credit_flow_data!P163:P165)/total_credit_stock_data!$B162*100</f>
        <v>9.2692638769836286E-2</v>
      </c>
    </row>
    <row r="166" spans="1:15" x14ac:dyDescent="0.25">
      <c r="A166" s="4">
        <f>total_credit_flow_data!A166</f>
        <v>42247</v>
      </c>
      <c r="B166" s="14">
        <f>SUM(total_credit_flow_data!C164:C166)/total_credit_stock_data!$B163*100</f>
        <v>4.293161291395549</v>
      </c>
      <c r="C166" s="14">
        <f>SUM(total_credit_flow_data!D164:D166)/total_credit_stock_data!$B163*100</f>
        <v>1.6867840570758119</v>
      </c>
      <c r="D166" s="14">
        <f>SUM(total_credit_flow_data!E164:E166)/total_credit_stock_data!$B163*100</f>
        <v>0.3456915400994533</v>
      </c>
      <c r="E166" s="14">
        <f>SUM(total_credit_flow_data!F164:F166)/total_credit_stock_data!$B163*100</f>
        <v>7.7379060093066318E-2</v>
      </c>
      <c r="F166" s="14">
        <f>SUM(total_credit_flow_data!G164:G166)/total_credit_stock_data!$B163*100</f>
        <v>1.2637134568832924</v>
      </c>
      <c r="G166" s="14">
        <f>SUM(total_credit_flow_data!H164:H166)/total_credit_stock_data!$B163*100</f>
        <v>2.6063772343197371</v>
      </c>
      <c r="H166" s="14">
        <f>SUM(total_credit_flow_data!I164:I166)/total_credit_stock_data!$B163*100</f>
        <v>1.9141291421321558</v>
      </c>
      <c r="I166" s="14">
        <f>SUM(total_credit_flow_data!J164:J166)/total_credit_stock_data!$B163*100</f>
        <v>-1.3726280775017429E-2</v>
      </c>
      <c r="J166" s="14">
        <f>SUM(total_credit_flow_data!K164:K166)/total_credit_stock_data!$B163*100</f>
        <v>0.26696192219361686</v>
      </c>
      <c r="K166" s="14">
        <f>SUM(total_credit_flow_data!L164:L166)/total_credit_stock_data!$B163*100</f>
        <v>6.7762832166294515E-2</v>
      </c>
      <c r="L166" s="14">
        <f>SUM(total_credit_flow_data!M164:M166)/total_credit_stock_data!$B163*100</f>
        <v>-0.42170580349927755</v>
      </c>
      <c r="M166" s="14">
        <f>SUM(total_credit_flow_data!N164:N166)/total_credit_stock_data!$B163*100</f>
        <v>0.54834996613745046</v>
      </c>
      <c r="N166" s="14">
        <f>SUM(total_credit_flow_data!O164:O166)/total_credit_stock_data!$B163*100</f>
        <v>0.15270202584597442</v>
      </c>
      <c r="O166" s="14">
        <f>SUM(total_credit_flow_data!P164:P166)/total_credit_stock_data!$B163*100</f>
        <v>9.1903430118539867E-2</v>
      </c>
    </row>
    <row r="167" spans="1:15" x14ac:dyDescent="0.25">
      <c r="A167" s="4">
        <f>total_credit_flow_data!A167</f>
        <v>42277</v>
      </c>
      <c r="B167" s="14">
        <f>SUM(total_credit_flow_data!C165:C167)/total_credit_stock_data!$B164*100</f>
        <v>3.7562319036750718</v>
      </c>
      <c r="C167" s="14">
        <f>SUM(total_credit_flow_data!D165:D167)/total_credit_stock_data!$B164*100</f>
        <v>1.5486461028867491</v>
      </c>
      <c r="D167" s="14">
        <f>SUM(total_credit_flow_data!E165:E167)/total_credit_stock_data!$B164*100</f>
        <v>0.39035192218318276</v>
      </c>
      <c r="E167" s="14">
        <f>SUM(total_credit_flow_data!F165:F167)/total_credit_stock_data!$B164*100</f>
        <v>5.003783750406348E-2</v>
      </c>
      <c r="F167" s="14">
        <f>SUM(total_credit_flow_data!G165:G167)/total_credit_stock_data!$B164*100</f>
        <v>1.1082563431995025</v>
      </c>
      <c r="G167" s="14">
        <f>SUM(total_credit_flow_data!H165:H167)/total_credit_stock_data!$B164*100</f>
        <v>2.2075858007883231</v>
      </c>
      <c r="H167" s="14">
        <f>SUM(total_credit_flow_data!I165:I167)/total_credit_stock_data!$B164*100</f>
        <v>1.6829620212141942</v>
      </c>
      <c r="I167" s="14">
        <f>SUM(total_credit_flow_data!J165:J167)/total_credit_stock_data!$B164*100</f>
        <v>-0.21654901219331865</v>
      </c>
      <c r="J167" s="14">
        <f>SUM(total_credit_flow_data!K165:K167)/total_credit_stock_data!$B164*100</f>
        <v>0.3327244135221839</v>
      </c>
      <c r="K167" s="14">
        <f>SUM(total_credit_flow_data!L165:L167)/total_credit_stock_data!$B164*100</f>
        <v>1.7964972632528432E-2</v>
      </c>
      <c r="L167" s="14">
        <f>SUM(total_credit_flow_data!M165:M167)/total_credit_stock_data!$B164*100</f>
        <v>-0.43180417148944517</v>
      </c>
      <c r="M167" s="14">
        <f>SUM(total_credit_flow_data!N165:N167)/total_credit_stock_data!$B164*100</f>
        <v>0.63947455528824715</v>
      </c>
      <c r="N167" s="14">
        <f>SUM(total_credit_flow_data!O165:O167)/total_credit_stock_data!$B164*100</f>
        <v>0.10087226876483076</v>
      </c>
      <c r="O167" s="14">
        <f>SUM(total_credit_flow_data!P165:P167)/total_credit_stock_data!$B164*100</f>
        <v>8.1940753049102505E-2</v>
      </c>
    </row>
    <row r="168" spans="1:15" x14ac:dyDescent="0.25">
      <c r="A168" s="4">
        <f>total_credit_flow_data!A168</f>
        <v>42308</v>
      </c>
      <c r="B168" s="14">
        <f>SUM(total_credit_flow_data!C166:C168)/total_credit_stock_data!$B165*100</f>
        <v>3.4899938556953258</v>
      </c>
      <c r="C168" s="14">
        <f>SUM(total_credit_flow_data!D166:D168)/total_credit_stock_data!$B165*100</f>
        <v>1.4511028468870126</v>
      </c>
      <c r="D168" s="14">
        <f>SUM(total_credit_flow_data!E166:E168)/total_credit_stock_data!$B165*100</f>
        <v>0.38220167160423724</v>
      </c>
      <c r="E168" s="14">
        <f>SUM(total_credit_flow_data!F166:F168)/total_credit_stock_data!$B165*100</f>
        <v>2.597074378266126E-2</v>
      </c>
      <c r="F168" s="14">
        <f>SUM(total_credit_flow_data!G166:G168)/total_credit_stock_data!$B165*100</f>
        <v>1.0429297391684922</v>
      </c>
      <c r="G168" s="14">
        <f>SUM(total_credit_flow_data!H166:H168)/total_credit_stock_data!$B165*100</f>
        <v>2.0388910088083132</v>
      </c>
      <c r="H168" s="14">
        <f>SUM(total_credit_flow_data!I166:I168)/total_credit_stock_data!$B165*100</f>
        <v>1.6440743627302044</v>
      </c>
      <c r="I168" s="14">
        <f>SUM(total_credit_flow_data!J166:J168)/total_credit_stock_data!$B165*100</f>
        <v>-0.29637608982343688</v>
      </c>
      <c r="J168" s="14">
        <f>SUM(total_credit_flow_data!K166:K168)/total_credit_stock_data!$B165*100</f>
        <v>0.34684014170865168</v>
      </c>
      <c r="K168" s="14">
        <f>SUM(total_credit_flow_data!L166:L168)/total_credit_stock_data!$B165*100</f>
        <v>-2.933409079951369E-3</v>
      </c>
      <c r="L168" s="14">
        <f>SUM(total_credit_flow_data!M166:M168)/total_credit_stock_data!$B165*100</f>
        <v>-0.45374722136165402</v>
      </c>
      <c r="M168" s="14">
        <f>SUM(total_credit_flow_data!N166:N168)/total_credit_stock_data!$B165*100</f>
        <v>0.6538580608849166</v>
      </c>
      <c r="N168" s="14">
        <f>SUM(total_credit_flow_data!O166:O168)/total_credit_stock_data!$B165*100</f>
        <v>6.567388527616401E-2</v>
      </c>
      <c r="O168" s="14">
        <f>SUM(total_credit_flow_data!P166:P168)/total_credit_stock_data!$B165*100</f>
        <v>8.150127847341887E-2</v>
      </c>
    </row>
    <row r="169" spans="1:15" x14ac:dyDescent="0.25">
      <c r="A169" s="4">
        <f>total_credit_flow_data!A169</f>
        <v>42338</v>
      </c>
      <c r="B169" s="14">
        <f>SUM(total_credit_flow_data!C167:C169)/total_credit_stock_data!$B166*100</f>
        <v>3.6387493521709926</v>
      </c>
      <c r="C169" s="14">
        <f>SUM(total_credit_flow_data!D167:D169)/total_credit_stock_data!$B166*100</f>
        <v>1.665437116855599</v>
      </c>
      <c r="D169" s="14">
        <f>SUM(total_credit_flow_data!E167:E169)/total_credit_stock_data!$B166*100</f>
        <v>0.414350354486623</v>
      </c>
      <c r="E169" s="14">
        <f>SUM(total_credit_flow_data!F167:F169)/total_credit_stock_data!$B166*100</f>
        <v>2.5493742683088703E-2</v>
      </c>
      <c r="F169" s="14">
        <f>SUM(total_credit_flow_data!G167:G169)/total_credit_stock_data!$B166*100</f>
        <v>1.2255923349224522</v>
      </c>
      <c r="G169" s="14">
        <f>SUM(total_credit_flow_data!H167:H169)/total_credit_stock_data!$B166*100</f>
        <v>1.9733122353153936</v>
      </c>
      <c r="H169" s="14">
        <f>SUM(total_credit_flow_data!I167:I169)/total_credit_stock_data!$B166*100</f>
        <v>1.7025889570186656</v>
      </c>
      <c r="I169" s="14">
        <f>SUM(total_credit_flow_data!J167:J169)/total_credit_stock_data!$B166*100</f>
        <v>-0.32888503017084803</v>
      </c>
      <c r="J169" s="14">
        <f>SUM(total_credit_flow_data!K167:K169)/total_credit_stock_data!$B166*100</f>
        <v>0.32332817489625054</v>
      </c>
      <c r="K169" s="14">
        <f>SUM(total_credit_flow_data!L167:L169)/total_credit_stock_data!$B166*100</f>
        <v>-4.522794011483551E-2</v>
      </c>
      <c r="L169" s="14">
        <f>SUM(total_credit_flow_data!M167:M169)/total_credit_stock_data!$B166*100</f>
        <v>-0.51501057942387907</v>
      </c>
      <c r="M169" s="14">
        <f>SUM(total_credit_flow_data!N167:N169)/total_credit_stock_data!$B166*100</f>
        <v>0.67870533283834056</v>
      </c>
      <c r="N169" s="14">
        <f>SUM(total_credit_flow_data!O167:O169)/total_credit_stock_data!$B166*100</f>
        <v>7.1071596913182281E-2</v>
      </c>
      <c r="O169" s="14">
        <f>SUM(total_credit_flow_data!P167:P169)/total_credit_stock_data!$B166*100</f>
        <v>8.6741723358517014E-2</v>
      </c>
    </row>
    <row r="170" spans="1:15" x14ac:dyDescent="0.25">
      <c r="A170" s="4">
        <f>total_credit_flow_data!A170</f>
        <v>42369</v>
      </c>
      <c r="B170" s="14">
        <f>SUM(total_credit_flow_data!C168:C170)/total_credit_stock_data!$B167*100</f>
        <v>3.5910357463708844</v>
      </c>
      <c r="C170" s="14">
        <f>SUM(total_credit_flow_data!D168:D170)/total_credit_stock_data!$B167*100</f>
        <v>1.3148602605099555</v>
      </c>
      <c r="D170" s="14">
        <f>SUM(total_credit_flow_data!E168:E170)/total_credit_stock_data!$B167*100</f>
        <v>0.35556783367294903</v>
      </c>
      <c r="E170" s="14">
        <f>SUM(total_credit_flow_data!F168:F170)/total_credit_stock_data!$B167*100</f>
        <v>2.5161640051783635E-2</v>
      </c>
      <c r="F170" s="14">
        <f>SUM(total_credit_flow_data!G168:G170)/total_credit_stock_data!$B167*100</f>
        <v>0.9341301109420842</v>
      </c>
      <c r="G170" s="14">
        <f>SUM(total_credit_flow_data!H168:H170)/total_credit_stock_data!$B167*100</f>
        <v>2.2761754858609287</v>
      </c>
      <c r="H170" s="14">
        <f>SUM(total_credit_flow_data!I168:I170)/total_credit_stock_data!$B167*100</f>
        <v>1.538877254774913</v>
      </c>
      <c r="I170" s="14">
        <f>SUM(total_credit_flow_data!J168:J170)/total_credit_stock_data!$B167*100</f>
        <v>-0.25458943448473931</v>
      </c>
      <c r="J170" s="14">
        <f>SUM(total_credit_flow_data!K168:K170)/total_credit_stock_data!$B167*100</f>
        <v>0.39402060488934126</v>
      </c>
      <c r="K170" s="14">
        <f>SUM(total_credit_flow_data!L168:L170)/total_credit_stock_data!$B167*100</f>
        <v>-8.9136951555996366E-3</v>
      </c>
      <c r="L170" s="14">
        <f>SUM(total_credit_flow_data!M168:M170)/total_credit_stock_data!$B167*100</f>
        <v>-0.31743000535916577</v>
      </c>
      <c r="M170" s="14">
        <f>SUM(total_credit_flow_data!N168:N170)/total_credit_stock_data!$B167*100</f>
        <v>0.67233754028565773</v>
      </c>
      <c r="N170" s="14">
        <f>SUM(total_credit_flow_data!O168:O170)/total_credit_stock_data!$B167*100</f>
        <v>0.15007907905396667</v>
      </c>
      <c r="O170" s="14">
        <f>SUM(total_credit_flow_data!P168:P170)/total_credit_stock_data!$B167*100</f>
        <v>0.10179414185655508</v>
      </c>
    </row>
    <row r="171" spans="1:15" x14ac:dyDescent="0.25">
      <c r="A171" s="4">
        <f>total_credit_flow_data!A171</f>
        <v>42400</v>
      </c>
      <c r="B171" s="14">
        <f>SUM(total_credit_flow_data!C169:C171)/total_credit_stock_data!$B168*100</f>
        <v>5.1793487419460345</v>
      </c>
      <c r="C171" s="14">
        <f>SUM(total_credit_flow_data!D169:D171)/total_credit_stock_data!$B168*100</f>
        <v>0.97434853370714247</v>
      </c>
      <c r="D171" s="14">
        <f>SUM(total_credit_flow_data!E169:E171)/total_credit_stock_data!$B168*100</f>
        <v>0.34517367207522237</v>
      </c>
      <c r="E171" s="14">
        <f>SUM(total_credit_flow_data!F169:F171)/total_credit_stock_data!$B168*100</f>
        <v>2.4996724005758659E-2</v>
      </c>
      <c r="F171" s="14">
        <f>SUM(total_credit_flow_data!G169:G171)/total_credit_stock_data!$B168*100</f>
        <v>0.60417746621267754</v>
      </c>
      <c r="G171" s="14">
        <f>SUM(total_credit_flow_data!H169:H171)/total_credit_stock_data!$B168*100</f>
        <v>4.205000208238892</v>
      </c>
      <c r="H171" s="14">
        <f>SUM(total_credit_flow_data!I169:I171)/total_credit_stock_data!$B168*100</f>
        <v>2.8579419926546423</v>
      </c>
      <c r="I171" s="14">
        <f>SUM(total_credit_flow_data!J169:J171)/total_credit_stock_data!$B168*100</f>
        <v>-0.28043195547626221</v>
      </c>
      <c r="J171" s="14">
        <f>SUM(total_credit_flow_data!K169:K171)/total_credit_stock_data!$B168*100</f>
        <v>0.44415881918027178</v>
      </c>
      <c r="K171" s="14">
        <f>SUM(total_credit_flow_data!L169:L171)/total_credit_stock_data!$B168*100</f>
        <v>4.166187808974834E-2</v>
      </c>
      <c r="L171" s="14">
        <f>SUM(total_credit_flow_data!M169:M171)/total_credit_stock_data!$B168*100</f>
        <v>2.1975363328189133E-2</v>
      </c>
      <c r="M171" s="14">
        <f>SUM(total_credit_flow_data!N169:N171)/total_credit_stock_data!$B168*100</f>
        <v>0.77123789786427199</v>
      </c>
      <c r="N171" s="14">
        <f>SUM(total_credit_flow_data!O169:O171)/total_credit_stock_data!$B168*100</f>
        <v>0.23958450194248984</v>
      </c>
      <c r="O171" s="14">
        <f>SUM(total_credit_flow_data!P169:P171)/total_credit_stock_data!$B168*100</f>
        <v>0.10887171065554067</v>
      </c>
    </row>
    <row r="172" spans="1:15" x14ac:dyDescent="0.25">
      <c r="A172" s="4">
        <f>total_credit_flow_data!A172</f>
        <v>42429</v>
      </c>
      <c r="B172" s="14">
        <f>SUM(total_credit_flow_data!C170:C172)/total_credit_stock_data!$B169*100</f>
        <v>4.4821972604414864</v>
      </c>
      <c r="C172" s="14">
        <f>SUM(total_credit_flow_data!D170:D172)/total_credit_stock_data!$B169*100</f>
        <v>0.46197440527326977</v>
      </c>
      <c r="D172" s="14">
        <f>SUM(total_credit_flow_data!E170:E172)/total_credit_stock_data!$B169*100</f>
        <v>0.26120003615504322</v>
      </c>
      <c r="E172" s="14">
        <f>SUM(total_credit_flow_data!F170:F172)/total_credit_stock_data!$B169*100</f>
        <v>0</v>
      </c>
      <c r="F172" s="14">
        <f>SUM(total_credit_flow_data!G170:G172)/total_credit_stock_data!$B169*100</f>
        <v>0.20077436911822658</v>
      </c>
      <c r="G172" s="14">
        <f>SUM(total_credit_flow_data!H170:H172)/total_credit_stock_data!$B169*100</f>
        <v>4.0202228551682158</v>
      </c>
      <c r="H172" s="14">
        <f>SUM(total_credit_flow_data!I170:I172)/total_credit_stock_data!$B169*100</f>
        <v>2.7706619005785629</v>
      </c>
      <c r="I172" s="14">
        <f>SUM(total_credit_flow_data!J170:J172)/total_credit_stock_data!$B169*100</f>
        <v>-0.23884905526654707</v>
      </c>
      <c r="J172" s="14">
        <f>SUM(total_credit_flow_data!K170:K172)/total_credit_stock_data!$B169*100</f>
        <v>0.48754489783694688</v>
      </c>
      <c r="K172" s="14">
        <f>SUM(total_credit_flow_data!L170:L172)/total_credit_stock_data!$B169*100</f>
        <v>8.1524505130497665E-2</v>
      </c>
      <c r="L172" s="14">
        <f>SUM(total_credit_flow_data!M170:M172)/total_credit_stock_data!$B169*100</f>
        <v>-5.5229506439381286E-2</v>
      </c>
      <c r="M172" s="14">
        <f>SUM(total_credit_flow_data!N170:N172)/total_credit_stock_data!$B169*100</f>
        <v>0.62691985838019726</v>
      </c>
      <c r="N172" s="14">
        <f>SUM(total_credit_flow_data!O170:O172)/total_credit_stock_data!$B169*100</f>
        <v>0.25257158577912597</v>
      </c>
      <c r="O172" s="14">
        <f>SUM(total_credit_flow_data!P170:P172)/total_credit_stock_data!$B169*100</f>
        <v>9.5078669168813204E-2</v>
      </c>
    </row>
    <row r="173" spans="1:15" x14ac:dyDescent="0.25">
      <c r="A173" s="4">
        <f>total_credit_flow_data!A173</f>
        <v>42460</v>
      </c>
      <c r="B173" s="14">
        <f>SUM(total_credit_flow_data!C171:C173)/total_credit_stock_data!$B170*100</f>
        <v>5.2373830754910893</v>
      </c>
      <c r="C173" s="14">
        <f>SUM(total_credit_flow_data!D171:D173)/total_credit_stock_data!$B170*100</f>
        <v>0.89175850528431178</v>
      </c>
      <c r="D173" s="14">
        <f>SUM(total_credit_flow_data!E171:E173)/total_credit_stock_data!$B170*100</f>
        <v>0.26777122339858622</v>
      </c>
      <c r="E173" s="14">
        <f>SUM(total_credit_flow_data!F171:F173)/total_credit_stock_data!$B170*100</f>
        <v>0</v>
      </c>
      <c r="F173" s="14">
        <f>SUM(total_credit_flow_data!G171:G173)/total_credit_stock_data!$B170*100</f>
        <v>0.6239872818857255</v>
      </c>
      <c r="G173" s="14">
        <f>SUM(total_credit_flow_data!H171:H173)/total_credit_stock_data!$B170*100</f>
        <v>4.3456245702067768</v>
      </c>
      <c r="H173" s="14">
        <f>SUM(total_credit_flow_data!I171:I173)/total_credit_stock_data!$B170*100</f>
        <v>3.046783923598313</v>
      </c>
      <c r="I173" s="14">
        <f>SUM(total_credit_flow_data!J171:J173)/total_credit_stock_data!$B170*100</f>
        <v>-0.14953716625721292</v>
      </c>
      <c r="J173" s="14">
        <f>SUM(total_credit_flow_data!K171:K173)/total_credit_stock_data!$B170*100</f>
        <v>0.35821193375227606</v>
      </c>
      <c r="K173" s="14">
        <f>SUM(total_credit_flow_data!L171:L173)/total_credit_stock_data!$B170*100</f>
        <v>0.10402128308381227</v>
      </c>
      <c r="L173" s="14">
        <f>SUM(total_credit_flow_data!M171:M173)/total_credit_stock_data!$B170*100</f>
        <v>-0.14398907712850317</v>
      </c>
      <c r="M173" s="14">
        <f>SUM(total_credit_flow_data!N171:N173)/total_credit_stock_data!$B170*100</f>
        <v>0.8547695028247938</v>
      </c>
      <c r="N173" s="14">
        <f>SUM(total_credit_flow_data!O171:O173)/total_credit_stock_data!$B170*100</f>
        <v>0.18550798496727128</v>
      </c>
      <c r="O173" s="14">
        <f>SUM(total_credit_flow_data!P171:P173)/total_credit_stock_data!$B170*100</f>
        <v>8.9856185366027228E-2</v>
      </c>
    </row>
    <row r="174" spans="1:15" x14ac:dyDescent="0.25">
      <c r="A174" s="4">
        <f>total_credit_flow_data!A174</f>
        <v>42490</v>
      </c>
      <c r="B174" s="14">
        <f>SUM(total_credit_flow_data!C172:C174)/total_credit_stock_data!$B171*100</f>
        <v>4.1680865520905943</v>
      </c>
      <c r="C174" s="14">
        <f>SUM(total_credit_flow_data!D172:D174)/total_credit_stock_data!$B171*100</f>
        <v>1.6271052091440228</v>
      </c>
      <c r="D174" s="14">
        <f>SUM(total_credit_flow_data!E172:E174)/total_credit_stock_data!$B171*100</f>
        <v>0.31172616191185831</v>
      </c>
      <c r="E174" s="14">
        <f>SUM(total_credit_flow_data!F172:F174)/total_credit_stock_data!$B171*100</f>
        <v>2.5540857182454593E-2</v>
      </c>
      <c r="F174" s="14">
        <f>SUM(total_credit_flow_data!G172:G174)/total_credit_stock_data!$B171*100</f>
        <v>1.2898381900497098</v>
      </c>
      <c r="G174" s="14">
        <f>SUM(total_credit_flow_data!H172:H174)/total_credit_stock_data!$B171*100</f>
        <v>2.5409813429465711</v>
      </c>
      <c r="H174" s="14">
        <f>SUM(total_credit_flow_data!I172:I174)/total_credit_stock_data!$B171*100</f>
        <v>1.7190944374152102</v>
      </c>
      <c r="I174" s="14">
        <f>SUM(total_credit_flow_data!J172:J174)/total_credit_stock_data!$B171*100</f>
        <v>-8.1036031668491937E-2</v>
      </c>
      <c r="J174" s="14">
        <f>SUM(total_credit_flow_data!K172:K174)/total_credit_stock_data!$B171*100</f>
        <v>0.31949313658104278</v>
      </c>
      <c r="K174" s="14">
        <f>SUM(total_credit_flow_data!L172:L174)/total_credit_stock_data!$B171*100</f>
        <v>8.3636729451095376E-2</v>
      </c>
      <c r="L174" s="14">
        <f>SUM(total_credit_flow_data!M172:M174)/total_credit_stock_data!$B171*100</f>
        <v>-0.40287509598174315</v>
      </c>
      <c r="M174" s="14">
        <f>SUM(total_credit_flow_data!N172:N174)/total_credit_stock_data!$B171*100</f>
        <v>0.67716219239270048</v>
      </c>
      <c r="N174" s="14">
        <f>SUM(total_credit_flow_data!O172:O174)/total_credit_stock_data!$B171*100</f>
        <v>0.14832469695852768</v>
      </c>
      <c r="O174" s="14">
        <f>SUM(total_credit_flow_data!P172:P174)/total_credit_stock_data!$B171*100</f>
        <v>7.7181277798230197E-2</v>
      </c>
    </row>
    <row r="175" spans="1:15" x14ac:dyDescent="0.25">
      <c r="A175" s="4">
        <f>total_credit_flow_data!A175</f>
        <v>42521</v>
      </c>
      <c r="B175" s="14">
        <f>SUM(total_credit_flow_data!C173:C175)/total_credit_stock_data!$B172*100</f>
        <v>4.3882531387155828</v>
      </c>
      <c r="C175" s="14">
        <f>SUM(total_credit_flow_data!D173:D175)/total_credit_stock_data!$B172*100</f>
        <v>1.9672181397533579</v>
      </c>
      <c r="D175" s="14">
        <f>SUM(total_credit_flow_data!E173:E175)/total_credit_stock_data!$B172*100</f>
        <v>0.4311720901857341</v>
      </c>
      <c r="E175" s="14">
        <f>SUM(total_credit_flow_data!F173:F175)/total_credit_stock_data!$B172*100</f>
        <v>2.5385089426751689E-2</v>
      </c>
      <c r="F175" s="14">
        <f>SUM(total_credit_flow_data!G173:G175)/total_credit_stock_data!$B172*100</f>
        <v>1.510660960140872</v>
      </c>
      <c r="G175" s="14">
        <f>SUM(total_credit_flow_data!H173:H175)/total_credit_stock_data!$B172*100</f>
        <v>2.421034998962226</v>
      </c>
      <c r="H175" s="14">
        <f>SUM(total_credit_flow_data!I173:I175)/total_credit_stock_data!$B172*100</f>
        <v>1.7891163523352678</v>
      </c>
      <c r="I175" s="14">
        <f>SUM(total_credit_flow_data!J173:J175)/total_credit_stock_data!$B172*100</f>
        <v>-7.7708201125936613E-2</v>
      </c>
      <c r="J175" s="14">
        <f>SUM(total_credit_flow_data!K173:K175)/total_credit_stock_data!$B172*100</f>
        <v>0.31219281066978466</v>
      </c>
      <c r="K175" s="14">
        <f>SUM(total_credit_flow_data!L173:L175)/total_credit_stock_data!$B172*100</f>
        <v>7.1231195558700902E-2</v>
      </c>
      <c r="L175" s="14">
        <f>SUM(total_credit_flow_data!M173:M175)/total_credit_stock_data!$B172*100</f>
        <v>-0.48679082111974714</v>
      </c>
      <c r="M175" s="14">
        <f>SUM(total_credit_flow_data!N173:N175)/total_credit_stock_data!$B172*100</f>
        <v>0.56416774682866455</v>
      </c>
      <c r="N175" s="14">
        <f>SUM(total_credit_flow_data!O173:O175)/total_credit_stock_data!$B172*100</f>
        <v>0.16409810283582227</v>
      </c>
      <c r="O175" s="14">
        <f>SUM(total_credit_flow_data!P173:P175)/total_credit_stock_data!$B172*100</f>
        <v>8.4727812979669428E-2</v>
      </c>
    </row>
  </sheetData>
  <pageMargins left="0.7" right="0.7" top="0.75" bottom="0.75" header="0.3" footer="0.3"/>
  <ignoredErrors>
    <ignoredError sqref="C6:O17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9.42578125" bestFit="1" customWidth="1"/>
    <col min="2" max="2" width="11.28515625" bestFit="1" customWidth="1"/>
    <col min="3" max="3" width="16.7109375" bestFit="1" customWidth="1"/>
    <col min="4" max="4" width="22.5703125" bestFit="1" customWidth="1"/>
    <col min="5" max="5" width="25.7109375" bestFit="1" customWidth="1"/>
    <col min="6" max="6" width="28.85546875" bestFit="1" customWidth="1"/>
    <col min="7" max="7" width="25.140625" bestFit="1" customWidth="1"/>
    <col min="8" max="8" width="19.5703125" bestFit="1" customWidth="1"/>
    <col min="9" max="9" width="30.85546875" bestFit="1" customWidth="1"/>
    <col min="10" max="10" width="19.28515625" bestFit="1" customWidth="1"/>
    <col min="11" max="11" width="15" bestFit="1" customWidth="1"/>
    <col min="12" max="12" width="38" bestFit="1" customWidth="1"/>
    <col min="13" max="13" width="35.42578125" bestFit="1" customWidth="1"/>
    <col min="14" max="14" width="41.85546875" bestFit="1" customWidth="1"/>
    <col min="15" max="15" width="24.5703125" bestFit="1" customWidth="1"/>
    <col min="16" max="16" width="19.7109375" bestFit="1" customWidth="1"/>
  </cols>
  <sheetData>
    <row r="1" spans="1:16" x14ac:dyDescent="0.25">
      <c r="A1" s="2" t="s">
        <v>0</v>
      </c>
      <c r="B1" s="11" t="s">
        <v>25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20</v>
      </c>
      <c r="P1" s="11" t="s">
        <v>26</v>
      </c>
    </row>
    <row r="2" spans="1:16" x14ac:dyDescent="0.25">
      <c r="A2" s="4">
        <v>37256</v>
      </c>
      <c r="B2" s="5"/>
      <c r="C2" s="5"/>
      <c r="D2" s="5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2">
        <v>11346.64</v>
      </c>
    </row>
    <row r="3" spans="1:16" x14ac:dyDescent="0.25">
      <c r="A3" s="4">
        <f>total_credit_flow_data!A3</f>
        <v>37287</v>
      </c>
      <c r="B3" s="5">
        <f>total_credit_stock_data!B3/$P3*100</f>
        <v>127.13283403721279</v>
      </c>
      <c r="C3" s="5">
        <f>total_credit_stock_data!C3/$P3*100</f>
        <v>11.243019960093912</v>
      </c>
      <c r="D3" s="5">
        <f>total_credit_stock_data!D3/$P3*100</f>
        <v>11.243019960093912</v>
      </c>
      <c r="E3" s="5">
        <f>total_credit_stock_data!E3/$P3*100</f>
        <v>0</v>
      </c>
      <c r="F3" s="5">
        <f>total_credit_stock_data!F3/$P3*100</f>
        <v>0</v>
      </c>
      <c r="G3" s="5">
        <f>total_credit_stock_data!G3/$P3*100</f>
        <v>115.88981407711887</v>
      </c>
      <c r="H3" s="5">
        <f>total_credit_stock_data!H3/$P3*100</f>
        <v>103.8739294033918</v>
      </c>
      <c r="I3" s="5">
        <f>total_credit_stock_data!I3/$P3*100</f>
        <v>0</v>
      </c>
      <c r="J3" s="5">
        <f>total_credit_stock_data!J3/$P3*100</f>
        <v>0</v>
      </c>
      <c r="K3" s="5">
        <f>total_credit_stock_data!K3/$P3*100</f>
        <v>0</v>
      </c>
      <c r="L3" s="5">
        <f>total_credit_stock_data!L3/$P3*100</f>
        <v>4.0351046979956813</v>
      </c>
      <c r="M3" s="5">
        <f>total_credit_stock_data!M3/$P3*100</f>
        <v>3.3178030817725301</v>
      </c>
      <c r="N3" s="5">
        <f>total_credit_stock_data!N3/$P3*100</f>
        <v>4.3249939832292803</v>
      </c>
      <c r="O3" s="5">
        <f>total_credit_stock_data!O3/$P3*100</f>
        <v>0.33798291072959663</v>
      </c>
      <c r="P3" s="12">
        <v>11346.64</v>
      </c>
    </row>
    <row r="4" spans="1:16" x14ac:dyDescent="0.25">
      <c r="A4" s="4">
        <f>total_credit_flow_data!A4</f>
        <v>37315</v>
      </c>
      <c r="B4" s="5">
        <f>total_credit_stock_data!B4/$P4*100</f>
        <v>126.71685186099144</v>
      </c>
      <c r="C4" s="5">
        <f>total_credit_stock_data!C4/$P4*100</f>
        <v>11.243019960093912</v>
      </c>
      <c r="D4" s="5">
        <f>total_credit_stock_data!D4/$P4*100</f>
        <v>11.243019960093912</v>
      </c>
      <c r="E4" s="5">
        <f>total_credit_stock_data!E4/$P4*100</f>
        <v>0</v>
      </c>
      <c r="F4" s="5">
        <f>total_credit_stock_data!F4/$P4*100</f>
        <v>0</v>
      </c>
      <c r="G4" s="5">
        <f>total_credit_stock_data!G4/$P4*100</f>
        <v>115.47383190089752</v>
      </c>
      <c r="H4" s="5">
        <f>total_credit_stock_data!H4/$P4*100</f>
        <v>104.08544576418231</v>
      </c>
      <c r="I4" s="5">
        <f>total_credit_stock_data!I4/$P4*100</f>
        <v>0</v>
      </c>
      <c r="J4" s="5">
        <f>total_credit_stock_data!J4/$P4*100</f>
        <v>0</v>
      </c>
      <c r="K4" s="5">
        <f>total_credit_stock_data!K4/$P4*100</f>
        <v>0</v>
      </c>
      <c r="L4" s="5">
        <f>total_credit_stock_data!L4/$P4*100</f>
        <v>3.3697094796755445</v>
      </c>
      <c r="M4" s="5">
        <f>total_credit_stock_data!M4/$P4*100</f>
        <v>3.3178030817725301</v>
      </c>
      <c r="N4" s="5">
        <f>total_credit_stock_data!N4/$P4*100</f>
        <v>4.360246710027698</v>
      </c>
      <c r="O4" s="5">
        <f>total_credit_stock_data!O4/$P4*100</f>
        <v>0.34062686523947161</v>
      </c>
      <c r="P4" s="12">
        <v>11346.64</v>
      </c>
    </row>
    <row r="5" spans="1:16" x14ac:dyDescent="0.25">
      <c r="A5" s="4">
        <f>total_credit_flow_data!A5</f>
        <v>37346</v>
      </c>
      <c r="B5" s="5">
        <f>total_credit_stock_data!B5/$P5*100</f>
        <v>124.20797747778771</v>
      </c>
      <c r="C5" s="5">
        <f>total_credit_stock_data!C5/$P5*100</f>
        <v>11.155253460982161</v>
      </c>
      <c r="D5" s="5">
        <f>total_credit_stock_data!D5/$P5*100</f>
        <v>11.155253460982161</v>
      </c>
      <c r="E5" s="5">
        <f>total_credit_stock_data!E5/$P5*100</f>
        <v>0</v>
      </c>
      <c r="F5" s="5">
        <f>total_credit_stock_data!F5/$P5*100</f>
        <v>0</v>
      </c>
      <c r="G5" s="5">
        <f>total_credit_stock_data!G5/$P5*100</f>
        <v>113.05272401680556</v>
      </c>
      <c r="H5" s="5">
        <f>total_credit_stock_data!H5/$P5*100</f>
        <v>102.13514036139723</v>
      </c>
      <c r="I5" s="5">
        <f>total_credit_stock_data!I5/$P5*100</f>
        <v>0</v>
      </c>
      <c r="J5" s="5">
        <f>total_credit_stock_data!J5/$P5*100</f>
        <v>0</v>
      </c>
      <c r="K5" s="5">
        <f>total_credit_stock_data!K5/$P5*100</f>
        <v>0</v>
      </c>
      <c r="L5" s="5">
        <f>total_credit_stock_data!L5/$P5*100</f>
        <v>2.945698771477522</v>
      </c>
      <c r="M5" s="5">
        <f>total_credit_stock_data!M5/$P5*100</f>
        <v>3.2410907397000011</v>
      </c>
      <c r="N5" s="5">
        <f>total_credit_stock_data!N5/$P5*100</f>
        <v>4.2826769861792027</v>
      </c>
      <c r="O5" s="5">
        <f>total_credit_stock_data!O5/$P5*100</f>
        <v>0.4481171580515842</v>
      </c>
      <c r="P5" s="12">
        <v>11615.2</v>
      </c>
    </row>
    <row r="6" spans="1:16" x14ac:dyDescent="0.25">
      <c r="A6" s="4">
        <f>total_credit_flow_data!A6</f>
        <v>37376</v>
      </c>
      <c r="B6" s="5">
        <f>total_credit_stock_data!B6/$P6*100</f>
        <v>127.39042805978373</v>
      </c>
      <c r="C6" s="5">
        <f>total_credit_stock_data!C6/$P6*100</f>
        <v>11.637793580825125</v>
      </c>
      <c r="D6" s="5">
        <f>total_credit_stock_data!D6/$P6*100</f>
        <v>11.637793580825125</v>
      </c>
      <c r="E6" s="5">
        <f>total_credit_stock_data!E6/$P6*100</f>
        <v>0</v>
      </c>
      <c r="F6" s="5">
        <f>total_credit_stock_data!F6/$P6*100</f>
        <v>0</v>
      </c>
      <c r="G6" s="5">
        <f>total_credit_stock_data!G6/$P6*100</f>
        <v>115.75263447895861</v>
      </c>
      <c r="H6" s="5">
        <f>total_credit_stock_data!H6/$P6*100</f>
        <v>104.33398325691346</v>
      </c>
      <c r="I6" s="5">
        <f>total_credit_stock_data!I6/$P6*100</f>
        <v>0</v>
      </c>
      <c r="J6" s="5">
        <f>total_credit_stock_data!J6/$P6*100</f>
        <v>0</v>
      </c>
      <c r="K6" s="5">
        <f>total_credit_stock_data!K6/$P6*100</f>
        <v>0</v>
      </c>
      <c r="L6" s="5">
        <f>total_credit_stock_data!L6/$P6*100</f>
        <v>3.2168951348634303</v>
      </c>
      <c r="M6" s="5">
        <f>total_credit_stock_data!M6/$P6*100</f>
        <v>3.2410907397000011</v>
      </c>
      <c r="N6" s="5">
        <f>total_credit_stock_data!N6/$P6*100</f>
        <v>4.4316197508324153</v>
      </c>
      <c r="O6" s="5">
        <f>total_credit_stock_data!O6/$P6*100</f>
        <v>0.52904559664929629</v>
      </c>
      <c r="P6" s="12">
        <v>11615.2</v>
      </c>
    </row>
    <row r="7" spans="1:16" x14ac:dyDescent="0.25">
      <c r="A7" s="4">
        <f>total_credit_flow_data!A7</f>
        <v>37407</v>
      </c>
      <c r="B7" s="5">
        <f>total_credit_stock_data!B7/$P7*100</f>
        <v>128.65687202975411</v>
      </c>
      <c r="C7" s="5">
        <f>total_credit_stock_data!C7/$P7*100</f>
        <v>11.913294648391762</v>
      </c>
      <c r="D7" s="5">
        <f>total_credit_stock_data!D7/$P7*100</f>
        <v>11.913294648391762</v>
      </c>
      <c r="E7" s="5">
        <f>total_credit_stock_data!E7/$P7*100</f>
        <v>0</v>
      </c>
      <c r="F7" s="5">
        <f>total_credit_stock_data!F7/$P7*100</f>
        <v>0</v>
      </c>
      <c r="G7" s="5">
        <f>total_credit_stock_data!G7/$P7*100</f>
        <v>116.74357738136234</v>
      </c>
      <c r="H7" s="5">
        <f>total_credit_stock_data!H7/$P7*100</f>
        <v>105.14068482038203</v>
      </c>
      <c r="I7" s="5">
        <f>total_credit_stock_data!I7/$P7*100</f>
        <v>0</v>
      </c>
      <c r="J7" s="5">
        <f>total_credit_stock_data!J7/$P7*100</f>
        <v>0</v>
      </c>
      <c r="K7" s="5">
        <f>total_credit_stock_data!K7/$P7*100</f>
        <v>0</v>
      </c>
      <c r="L7" s="5">
        <f>total_credit_stock_data!L7/$P7*100</f>
        <v>3.260803117506863</v>
      </c>
      <c r="M7" s="5">
        <f>total_credit_stock_data!M7/$P7*100</f>
        <v>3.2497001480614589</v>
      </c>
      <c r="N7" s="5">
        <f>total_credit_stock_data!N7/$P7*100</f>
        <v>4.3834070640082547</v>
      </c>
      <c r="O7" s="5">
        <f>total_credit_stock_data!O7/$P7*100</f>
        <v>0.70898223140375283</v>
      </c>
      <c r="P7" s="12">
        <v>11615.2</v>
      </c>
    </row>
    <row r="8" spans="1:16" x14ac:dyDescent="0.25">
      <c r="A8" s="4">
        <f>total_credit_flow_data!A8</f>
        <v>37437</v>
      </c>
      <c r="B8" s="5">
        <f>total_credit_stock_data!B8/$P8*100</f>
        <v>127.60278333025381</v>
      </c>
      <c r="C8" s="5">
        <f>total_credit_stock_data!C8/$P8*100</f>
        <v>12.226437438059563</v>
      </c>
      <c r="D8" s="5">
        <f>total_credit_stock_data!D8/$P8*100</f>
        <v>12.226437438059563</v>
      </c>
      <c r="E8" s="5">
        <f>total_credit_stock_data!E8/$P8*100</f>
        <v>0</v>
      </c>
      <c r="F8" s="5">
        <f>total_credit_stock_data!F8/$P8*100</f>
        <v>0</v>
      </c>
      <c r="G8" s="5">
        <f>total_credit_stock_data!G8/$P8*100</f>
        <v>115.37634589219424</v>
      </c>
      <c r="H8" s="5">
        <f>total_credit_stock_data!H8/$P8*100</f>
        <v>103.4997465544909</v>
      </c>
      <c r="I8" s="5">
        <f>total_credit_stock_data!I8/$P8*100</f>
        <v>0</v>
      </c>
      <c r="J8" s="5">
        <f>total_credit_stock_data!J8/$P8*100</f>
        <v>0</v>
      </c>
      <c r="K8" s="5">
        <f>total_credit_stock_data!K8/$P8*100</f>
        <v>0</v>
      </c>
      <c r="L8" s="5">
        <f>total_credit_stock_data!L8/$P8*100</f>
        <v>3.5387835629370028</v>
      </c>
      <c r="M8" s="5">
        <f>total_credit_stock_data!M8/$P8*100</f>
        <v>3.1785662707879205</v>
      </c>
      <c r="N8" s="5">
        <f>total_credit_stock_data!N8/$P8*100</f>
        <v>4.3181218592938935</v>
      </c>
      <c r="O8" s="5">
        <f>total_credit_stock_data!O8/$P8*100</f>
        <v>0.8411276446845124</v>
      </c>
      <c r="P8" s="12">
        <v>11906.6</v>
      </c>
    </row>
    <row r="9" spans="1:16" x14ac:dyDescent="0.25">
      <c r="A9" s="4">
        <f>total_credit_flow_data!A9</f>
        <v>37468</v>
      </c>
      <c r="B9" s="5">
        <f>total_credit_stock_data!B9/$P9*100</f>
        <v>130.00422454772985</v>
      </c>
      <c r="C9" s="5">
        <f>total_credit_stock_data!C9/$P9*100</f>
        <v>12.426578536273999</v>
      </c>
      <c r="D9" s="5">
        <f>total_credit_stock_data!D9/$P9*100</f>
        <v>12.426578536273999</v>
      </c>
      <c r="E9" s="5">
        <f>total_credit_stock_data!E9/$P9*100</f>
        <v>0</v>
      </c>
      <c r="F9" s="5">
        <f>total_credit_stock_data!F9/$P9*100</f>
        <v>0</v>
      </c>
      <c r="G9" s="5">
        <f>total_credit_stock_data!G9/$P9*100</f>
        <v>117.57764601145584</v>
      </c>
      <c r="H9" s="5">
        <f>total_credit_stock_data!H9/$P9*100</f>
        <v>105.95972673355125</v>
      </c>
      <c r="I9" s="5">
        <f>total_credit_stock_data!I9/$P9*100</f>
        <v>0</v>
      </c>
      <c r="J9" s="5">
        <f>total_credit_stock_data!J9/$P9*100</f>
        <v>0</v>
      </c>
      <c r="K9" s="5">
        <f>total_credit_stock_data!K9/$P9*100</f>
        <v>0</v>
      </c>
      <c r="L9" s="5">
        <f>total_credit_stock_data!L9/$P9*100</f>
        <v>3.0440999420880623</v>
      </c>
      <c r="M9" s="5">
        <f>total_credit_stock_data!M9/$P9*100</f>
        <v>3.2440761560616345</v>
      </c>
      <c r="N9" s="5">
        <f>total_credit_stock_data!N9/$P9*100</f>
        <v>4.3643147271151017</v>
      </c>
      <c r="O9" s="5">
        <f>total_credit_stock_data!O9/$P9*100</f>
        <v>0.96542845263977339</v>
      </c>
      <c r="P9" s="12">
        <v>11906.6</v>
      </c>
    </row>
    <row r="10" spans="1:16" x14ac:dyDescent="0.25">
      <c r="A10" s="4">
        <f>total_credit_flow_data!A10</f>
        <v>37499</v>
      </c>
      <c r="B10" s="5">
        <f>total_credit_stock_data!B10/$P10*100</f>
        <v>130.85501318596408</v>
      </c>
      <c r="C10" s="5">
        <f>total_credit_stock_data!C10/$P10*100</f>
        <v>12.594552601078393</v>
      </c>
      <c r="D10" s="5">
        <f>total_credit_stock_data!D10/$P10*100</f>
        <v>12.594552601078393</v>
      </c>
      <c r="E10" s="5">
        <f>total_credit_stock_data!E10/$P10*100</f>
        <v>0</v>
      </c>
      <c r="F10" s="5">
        <f>total_credit_stock_data!F10/$P10*100</f>
        <v>0</v>
      </c>
      <c r="G10" s="5">
        <f>total_credit_stock_data!G10/$P10*100</f>
        <v>118.26046058488569</v>
      </c>
      <c r="H10" s="5">
        <f>total_credit_stock_data!H10/$P10*100</f>
        <v>106.48044633444486</v>
      </c>
      <c r="I10" s="5">
        <f>total_credit_stock_data!I10/$P10*100</f>
        <v>0</v>
      </c>
      <c r="J10" s="5">
        <f>total_credit_stock_data!J10/$P10*100</f>
        <v>0</v>
      </c>
      <c r="K10" s="5">
        <f>total_credit_stock_data!K10/$P10*100</f>
        <v>0</v>
      </c>
      <c r="L10" s="5">
        <f>total_credit_stock_data!L10/$P10*100</f>
        <v>3.0743352737528533</v>
      </c>
      <c r="M10" s="5">
        <f>total_credit_stock_data!M10/$P10*100</f>
        <v>3.2524748593018544</v>
      </c>
      <c r="N10" s="5">
        <f>total_credit_stock_data!N10/$P10*100</f>
        <v>4.3928703181318491</v>
      </c>
      <c r="O10" s="5">
        <f>total_credit_stock_data!O10/$P10*100</f>
        <v>1.0603337992542499</v>
      </c>
      <c r="P10" s="12">
        <v>11906.6</v>
      </c>
    </row>
    <row r="11" spans="1:16" x14ac:dyDescent="0.25">
      <c r="A11" s="4">
        <f>total_credit_flow_data!A11</f>
        <v>37529</v>
      </c>
      <c r="B11" s="5">
        <f>total_credit_stock_data!B11/$P11*100</f>
        <v>129.02822097310997</v>
      </c>
      <c r="C11" s="5">
        <f>total_credit_stock_data!C11/$P11*100</f>
        <v>12.759804097683336</v>
      </c>
      <c r="D11" s="5">
        <f>total_credit_stock_data!D11/$P11*100</f>
        <v>12.759804097683336</v>
      </c>
      <c r="E11" s="5">
        <f>total_credit_stock_data!E11/$P11*100</f>
        <v>0</v>
      </c>
      <c r="F11" s="5">
        <f>total_credit_stock_data!F11/$P11*100</f>
        <v>0</v>
      </c>
      <c r="G11" s="5">
        <f>total_credit_stock_data!G11/$P11*100</f>
        <v>116.26841687542664</v>
      </c>
      <c r="H11" s="5">
        <f>total_credit_stock_data!H11/$P11*100</f>
        <v>104.93904445572448</v>
      </c>
      <c r="I11" s="5">
        <f>total_credit_stock_data!I11/$P11*100</f>
        <v>0</v>
      </c>
      <c r="J11" s="5">
        <f>total_credit_stock_data!J11/$P11*100</f>
        <v>0</v>
      </c>
      <c r="K11" s="5">
        <f>total_credit_stock_data!K11/$P11*100</f>
        <v>0</v>
      </c>
      <c r="L11" s="5">
        <f>total_credit_stock_data!L11/$P11*100</f>
        <v>2.798653079342865</v>
      </c>
      <c r="M11" s="5">
        <f>total_credit_stock_data!M11/$P11*100</f>
        <v>3.1808746329496285</v>
      </c>
      <c r="N11" s="5">
        <f>total_credit_stock_data!N11/$P11*100</f>
        <v>4.3099938376235558</v>
      </c>
      <c r="O11" s="5">
        <f>total_credit_stock_data!O11/$P11*100</f>
        <v>1.0398508697860922</v>
      </c>
      <c r="P11" s="12">
        <v>12246.92</v>
      </c>
    </row>
    <row r="12" spans="1:16" x14ac:dyDescent="0.25">
      <c r="A12" s="4">
        <f>total_credit_flow_data!A12</f>
        <v>37560</v>
      </c>
      <c r="B12" s="5">
        <f>total_credit_stock_data!B12/$P12*100</f>
        <v>132.07470123100339</v>
      </c>
      <c r="C12" s="5">
        <f>total_credit_stock_data!C12/$P12*100</f>
        <v>12.942707227613148</v>
      </c>
      <c r="D12" s="5">
        <f>total_credit_stock_data!D12/$P12*100</f>
        <v>12.942707227613148</v>
      </c>
      <c r="E12" s="5">
        <f>total_credit_stock_data!E12/$P12*100</f>
        <v>0</v>
      </c>
      <c r="F12" s="5">
        <f>total_credit_stock_data!F12/$P12*100</f>
        <v>0</v>
      </c>
      <c r="G12" s="5">
        <f>total_credit_stock_data!G12/$P12*100</f>
        <v>119.13199400339023</v>
      </c>
      <c r="H12" s="5">
        <f>total_credit_stock_data!H12/$P12*100</f>
        <v>107.29473878540085</v>
      </c>
      <c r="I12" s="5">
        <f>total_credit_stock_data!I12/$P12*100</f>
        <v>0</v>
      </c>
      <c r="J12" s="5">
        <f>total_credit_stock_data!J12/$P12*100</f>
        <v>0</v>
      </c>
      <c r="K12" s="5">
        <f>total_credit_stock_data!K12/$P12*100</f>
        <v>0</v>
      </c>
      <c r="L12" s="5">
        <f>total_credit_stock_data!L12/$P12*100</f>
        <v>3.0403465010358297</v>
      </c>
      <c r="M12" s="5">
        <f>total_credit_stock_data!M12/$P12*100</f>
        <v>3.2282334790921685</v>
      </c>
      <c r="N12" s="5">
        <f>total_credit_stock_data!N12/$P12*100</f>
        <v>4.4422719940906514</v>
      </c>
      <c r="O12" s="5">
        <f>total_credit_stock_data!O12/$P12*100</f>
        <v>1.1264032437707379</v>
      </c>
      <c r="P12" s="12">
        <v>12246.92</v>
      </c>
    </row>
    <row r="13" spans="1:16" x14ac:dyDescent="0.25">
      <c r="A13" s="4">
        <f>total_credit_flow_data!A13</f>
        <v>37590</v>
      </c>
      <c r="B13" s="5">
        <f>total_credit_stock_data!B13/$P13*100</f>
        <v>132.72384403588822</v>
      </c>
      <c r="C13" s="5">
        <f>total_credit_stock_data!C13/$P13*100</f>
        <v>12.942707227613148</v>
      </c>
      <c r="D13" s="5">
        <f>total_credit_stock_data!D13/$P13*100</f>
        <v>12.942707227613148</v>
      </c>
      <c r="E13" s="5">
        <f>total_credit_stock_data!E13/$P13*100</f>
        <v>0</v>
      </c>
      <c r="F13" s="5">
        <f>total_credit_stock_data!F13/$P13*100</f>
        <v>0</v>
      </c>
      <c r="G13" s="5">
        <f>total_credit_stock_data!G13/$P13*100</f>
        <v>119.78113680827506</v>
      </c>
      <c r="H13" s="5">
        <f>total_credit_stock_data!H13/$P13*100</f>
        <v>107.88427476669247</v>
      </c>
      <c r="I13" s="5">
        <f>total_credit_stock_data!I13/$P13*100</f>
        <v>0</v>
      </c>
      <c r="J13" s="5">
        <f>total_credit_stock_data!J13/$P13*100</f>
        <v>0</v>
      </c>
      <c r="K13" s="5">
        <f>total_credit_stock_data!K13/$P13*100</f>
        <v>0</v>
      </c>
      <c r="L13" s="5">
        <f>total_credit_stock_data!L13/$P13*100</f>
        <v>2.9905380594031579</v>
      </c>
      <c r="M13" s="5">
        <f>total_credit_stock_data!M13/$P13*100</f>
        <v>3.299271748305979</v>
      </c>
      <c r="N13" s="5">
        <f>total_credit_stock_data!N13/$P13*100</f>
        <v>4.4643183535018336</v>
      </c>
      <c r="O13" s="5">
        <f>total_credit_stock_data!O13/$P13*100</f>
        <v>1.1427338803716138</v>
      </c>
      <c r="P13" s="12">
        <v>12246.92</v>
      </c>
    </row>
    <row r="14" spans="1:16" x14ac:dyDescent="0.25">
      <c r="A14" s="4">
        <f>total_credit_flow_data!A14</f>
        <v>37621</v>
      </c>
      <c r="B14" s="5">
        <f>total_credit_stock_data!B14/$P14*100</f>
        <v>130.96886024854589</v>
      </c>
      <c r="C14" s="5">
        <f>total_credit_stock_data!C14/$P14*100</f>
        <v>12.973119219400564</v>
      </c>
      <c r="D14" s="5">
        <f>total_credit_stock_data!D14/$P14*100</f>
        <v>12.973119219400564</v>
      </c>
      <c r="E14" s="5">
        <f>total_credit_stock_data!E14/$P14*100</f>
        <v>0</v>
      </c>
      <c r="F14" s="5">
        <f>total_credit_stock_data!F14/$P14*100</f>
        <v>0</v>
      </c>
      <c r="G14" s="5">
        <f>total_credit_stock_data!G14/$P14*100</f>
        <v>117.99574102914534</v>
      </c>
      <c r="H14" s="5">
        <f>total_credit_stock_data!H14/$P14*100</f>
        <v>106.2072976453057</v>
      </c>
      <c r="I14" s="5">
        <f>total_credit_stock_data!I14/$P14*100</f>
        <v>0</v>
      </c>
      <c r="J14" s="5">
        <f>total_credit_stock_data!J14/$P14*100</f>
        <v>0</v>
      </c>
      <c r="K14" s="5">
        <f>total_credit_stock_data!K14/$P14*100</f>
        <v>0</v>
      </c>
      <c r="L14" s="5">
        <f>total_credit_stock_data!L14/$P14*100</f>
        <v>2.995175314692315</v>
      </c>
      <c r="M14" s="5">
        <f>total_credit_stock_data!M14/$P14*100</f>
        <v>3.2582650382801588</v>
      </c>
      <c r="N14" s="5">
        <f>total_credit_stock_data!N14/$P14*100</f>
        <v>4.3713369457671449</v>
      </c>
      <c r="O14" s="5">
        <f>total_credit_stock_data!O14/$P14*100</f>
        <v>1.1636660851000162</v>
      </c>
      <c r="P14" s="12">
        <v>12585.2</v>
      </c>
    </row>
    <row r="15" spans="1:16" x14ac:dyDescent="0.25">
      <c r="A15" s="4">
        <f>total_credit_flow_data!A15</f>
        <v>37652</v>
      </c>
      <c r="B15" s="5">
        <f>total_credit_stock_data!B15/$P15*100</f>
        <v>133.65932206083338</v>
      </c>
      <c r="C15" s="5">
        <f>total_credit_stock_data!C15/$P15*100</f>
        <v>12.973119219400564</v>
      </c>
      <c r="D15" s="5">
        <f>total_credit_stock_data!D15/$P15*100</f>
        <v>12.973119219400564</v>
      </c>
      <c r="E15" s="5">
        <f>total_credit_stock_data!E15/$P15*100</f>
        <v>0</v>
      </c>
      <c r="F15" s="5">
        <f>total_credit_stock_data!F15/$P15*100</f>
        <v>0</v>
      </c>
      <c r="G15" s="5">
        <f>total_credit_stock_data!G15/$P15*100</f>
        <v>120.68620284143279</v>
      </c>
      <c r="H15" s="5">
        <f>total_credit_stock_data!H15/$P15*100</f>
        <v>108.80240936383223</v>
      </c>
      <c r="I15" s="5">
        <f>total_credit_stock_data!I15/$P15*100</f>
        <v>0</v>
      </c>
      <c r="J15" s="5">
        <f>total_credit_stock_data!J15/$P15*100</f>
        <v>0</v>
      </c>
      <c r="K15" s="5">
        <f>total_credit_stock_data!K15/$P15*100</f>
        <v>0</v>
      </c>
      <c r="L15" s="5">
        <f>total_credit_stock_data!L15/$P15*100</f>
        <v>2.9053873097341096</v>
      </c>
      <c r="M15" s="5">
        <f>total_credit_stock_data!M15/$P15*100</f>
        <v>3.2781296411470184</v>
      </c>
      <c r="N15" s="5">
        <f>total_credit_stock_data!N15/$P15*100</f>
        <v>4.3943798850927012</v>
      </c>
      <c r="O15" s="5">
        <f>total_credit_stock_data!O15/$P15*100</f>
        <v>1.3058966416267273</v>
      </c>
      <c r="P15" s="12">
        <v>12585.2</v>
      </c>
    </row>
    <row r="16" spans="1:16" x14ac:dyDescent="0.25">
      <c r="A16" s="4">
        <f>total_credit_flow_data!A16</f>
        <v>37680</v>
      </c>
      <c r="B16" s="5">
        <f>total_credit_stock_data!B16/$P16*100</f>
        <v>134.73042144741441</v>
      </c>
      <c r="C16" s="5">
        <f>total_credit_stock_data!C16/$P16*100</f>
        <v>13.251223659536599</v>
      </c>
      <c r="D16" s="5">
        <f>total_credit_stock_data!D16/$P16*100</f>
        <v>13.251223659536599</v>
      </c>
      <c r="E16" s="5">
        <f>total_credit_stock_data!E16/$P16*100</f>
        <v>0</v>
      </c>
      <c r="F16" s="5">
        <f>total_credit_stock_data!F16/$P16*100</f>
        <v>0</v>
      </c>
      <c r="G16" s="5">
        <f>total_credit_stock_data!G16/$P16*100</f>
        <v>121.47919778787781</v>
      </c>
      <c r="H16" s="5">
        <f>total_credit_stock_data!H16/$P16*100</f>
        <v>109.66930063294198</v>
      </c>
      <c r="I16" s="5">
        <f>total_credit_stock_data!I16/$P16*100</f>
        <v>0</v>
      </c>
      <c r="J16" s="5">
        <f>total_credit_stock_data!J16/$P16*100</f>
        <v>0</v>
      </c>
      <c r="K16" s="5">
        <f>total_credit_stock_data!K16/$P16*100</f>
        <v>0</v>
      </c>
      <c r="L16" s="5">
        <f>total_credit_stock_data!L16/$P16*100</f>
        <v>2.685287509969307</v>
      </c>
      <c r="M16" s="5">
        <f>total_credit_stock_data!M16/$P16*100</f>
        <v>3.3226263515687839</v>
      </c>
      <c r="N16" s="5">
        <f>total_credit_stock_data!N16/$P16*100</f>
        <v>4.4102715673861894</v>
      </c>
      <c r="O16" s="5">
        <f>total_credit_stock_data!O16/$P16*100</f>
        <v>1.3917117260115546</v>
      </c>
      <c r="P16" s="12">
        <v>12585.2</v>
      </c>
    </row>
    <row r="17" spans="1:16" x14ac:dyDescent="0.25">
      <c r="A17" s="4">
        <f>total_credit_flow_data!A17</f>
        <v>37711</v>
      </c>
      <c r="B17" s="5">
        <f>total_credit_stock_data!B17/$P17*100</f>
        <v>132.49609647139349</v>
      </c>
      <c r="C17" s="5">
        <f>total_credit_stock_data!C17/$P17*100</f>
        <v>12.739505542857843</v>
      </c>
      <c r="D17" s="5">
        <f>total_credit_stock_data!D17/$P17*100</f>
        <v>12.739505542857843</v>
      </c>
      <c r="E17" s="5">
        <f>total_credit_stock_data!E17/$P17*100</f>
        <v>0</v>
      </c>
      <c r="F17" s="5">
        <f>total_credit_stock_data!F17/$P17*100</f>
        <v>0</v>
      </c>
      <c r="G17" s="5">
        <f>total_credit_stock_data!G17/$P17*100</f>
        <v>119.75659092853563</v>
      </c>
      <c r="H17" s="5">
        <f>total_credit_stock_data!H17/$P17*100</f>
        <v>108.80312681692388</v>
      </c>
      <c r="I17" s="5">
        <f>total_credit_stock_data!I17/$P17*100</f>
        <v>0</v>
      </c>
      <c r="J17" s="5">
        <f>total_credit_stock_data!J17/$P17*100</f>
        <v>0</v>
      </c>
      <c r="K17" s="5">
        <f>total_credit_stock_data!K17/$P17*100</f>
        <v>0</v>
      </c>
      <c r="L17" s="5">
        <f>total_credit_stock_data!L17/$P17*100</f>
        <v>2.4351726012634303</v>
      </c>
      <c r="M17" s="5">
        <f>total_credit_stock_data!M17/$P17*100</f>
        <v>3.1763120886044769</v>
      </c>
      <c r="N17" s="5">
        <f>total_credit_stock_data!N17/$P17*100</f>
        <v>4.2350827848059458</v>
      </c>
      <c r="O17" s="5">
        <f>total_credit_stock_data!O17/$P17*100</f>
        <v>1.1068966369379165</v>
      </c>
      <c r="P17" s="12">
        <v>13090.72</v>
      </c>
    </row>
    <row r="18" spans="1:16" x14ac:dyDescent="0.25">
      <c r="A18" s="4">
        <f>total_credit_flow_data!A18</f>
        <v>37741</v>
      </c>
      <c r="B18" s="5">
        <f>total_credit_stock_data!B18/$P18*100</f>
        <v>135.0948840094357</v>
      </c>
      <c r="C18" s="5">
        <f>total_credit_stock_data!C18/$P18*100</f>
        <v>13.335347482796974</v>
      </c>
      <c r="D18" s="5">
        <f>total_credit_stock_data!D18/$P18*100</f>
        <v>13.335347482796974</v>
      </c>
      <c r="E18" s="5">
        <f>total_credit_stock_data!E18/$P18*100</f>
        <v>0</v>
      </c>
      <c r="F18" s="5">
        <f>total_credit_stock_data!F18/$P18*100</f>
        <v>0</v>
      </c>
      <c r="G18" s="5">
        <f>total_credit_stock_data!G18/$P18*100</f>
        <v>121.75953652663874</v>
      </c>
      <c r="H18" s="5">
        <f>total_credit_stock_data!H18/$P18*100</f>
        <v>110.28891216715671</v>
      </c>
      <c r="I18" s="5">
        <f>total_credit_stock_data!I18/$P18*100</f>
        <v>0</v>
      </c>
      <c r="J18" s="5">
        <f>total_credit_stock_data!J18/$P18*100</f>
        <v>0</v>
      </c>
      <c r="K18" s="5">
        <f>total_credit_stock_data!K18/$P18*100</f>
        <v>0</v>
      </c>
      <c r="L18" s="5">
        <f>total_credit_stock_data!L18/$P18*100</f>
        <v>2.6490645797031189</v>
      </c>
      <c r="M18" s="5">
        <f>total_credit_stock_data!M18/$P18*100</f>
        <v>3.1854788876804636</v>
      </c>
      <c r="N18" s="5">
        <f>total_credit_stock_data!N18/$P18*100</f>
        <v>4.2709860811868934</v>
      </c>
      <c r="O18" s="5">
        <f>total_credit_stock_data!O18/$P18*100</f>
        <v>1.3650948109115488</v>
      </c>
      <c r="P18" s="12">
        <v>13090.72</v>
      </c>
    </row>
    <row r="19" spans="1:16" x14ac:dyDescent="0.25">
      <c r="A19" s="4">
        <f>total_credit_flow_data!A19</f>
        <v>37772</v>
      </c>
      <c r="B19" s="5">
        <f>total_credit_stock_data!B19/$P19*100</f>
        <v>137.63179565371502</v>
      </c>
      <c r="C19" s="5">
        <f>total_credit_stock_data!C19/$P19*100</f>
        <v>13.602712455846586</v>
      </c>
      <c r="D19" s="5">
        <f>total_credit_stock_data!D19/$P19*100</f>
        <v>13.602712455846586</v>
      </c>
      <c r="E19" s="5">
        <f>total_credit_stock_data!E19/$P19*100</f>
        <v>0</v>
      </c>
      <c r="F19" s="5">
        <f>total_credit_stock_data!F19/$P19*100</f>
        <v>0</v>
      </c>
      <c r="G19" s="5">
        <f>total_credit_stock_data!G19/$P19*100</f>
        <v>124.02908319786843</v>
      </c>
      <c r="H19" s="5">
        <f>total_credit_stock_data!H19/$P19*100</f>
        <v>112.22463457203588</v>
      </c>
      <c r="I19" s="5">
        <f>total_credit_stock_data!I19/$P19*100</f>
        <v>0</v>
      </c>
      <c r="J19" s="5">
        <f>total_credit_stock_data!J19/$P19*100</f>
        <v>0</v>
      </c>
      <c r="K19" s="5">
        <f>total_credit_stock_data!K19/$P19*100</f>
        <v>0</v>
      </c>
      <c r="L19" s="5">
        <f>total_credit_stock_data!L19/$P19*100</f>
        <v>2.7414964703859845</v>
      </c>
      <c r="M19" s="5">
        <f>total_credit_stock_data!M19/$P19*100</f>
        <v>3.1892983872954574</v>
      </c>
      <c r="N19" s="5">
        <f>total_credit_stock_data!N19/$P19*100</f>
        <v>4.2770972805708842</v>
      </c>
      <c r="O19" s="5">
        <f>total_credit_stock_data!O19/$P19*100</f>
        <v>1.5965564875802065</v>
      </c>
      <c r="P19" s="12">
        <v>13090.72</v>
      </c>
    </row>
    <row r="20" spans="1:16" x14ac:dyDescent="0.25">
      <c r="A20" s="4">
        <f>total_credit_flow_data!A20</f>
        <v>37802</v>
      </c>
      <c r="B20" s="5">
        <f>total_credit_stock_data!B20/$P20*100</f>
        <v>138.23017862265775</v>
      </c>
      <c r="C20" s="5">
        <f>total_credit_stock_data!C20/$P20*100</f>
        <v>13.639742408914524</v>
      </c>
      <c r="D20" s="5">
        <f>total_credit_stock_data!D20/$P20*100</f>
        <v>13.639742408914524</v>
      </c>
      <c r="E20" s="5">
        <f>total_credit_stock_data!E20/$P20*100</f>
        <v>0</v>
      </c>
      <c r="F20" s="5">
        <f>total_credit_stock_data!F20/$P20*100</f>
        <v>0</v>
      </c>
      <c r="G20" s="5">
        <f>total_credit_stock_data!G20/$P20*100</f>
        <v>124.59043621374323</v>
      </c>
      <c r="H20" s="5">
        <f>total_credit_stock_data!H20/$P20*100</f>
        <v>113.57267488833722</v>
      </c>
      <c r="I20" s="5">
        <f>total_credit_stock_data!I20/$P20*100</f>
        <v>0</v>
      </c>
      <c r="J20" s="5">
        <f>total_credit_stock_data!J20/$P20*100</f>
        <v>0</v>
      </c>
      <c r="K20" s="5">
        <f>total_credit_stock_data!K20/$P20*100</f>
        <v>0</v>
      </c>
      <c r="L20" s="5">
        <f>total_credit_stock_data!L20/$P20*100</f>
        <v>2.7197496470775606</v>
      </c>
      <c r="M20" s="5">
        <f>total_credit_stock_data!M20/$P20*100</f>
        <v>3.0805327635266289</v>
      </c>
      <c r="N20" s="5">
        <f>total_credit_stock_data!N20/$P20*100</f>
        <v>4.1536312637340806</v>
      </c>
      <c r="O20" s="5">
        <f>total_credit_stock_data!O20/$P20*100</f>
        <v>1.0638476510677466</v>
      </c>
      <c r="P20" s="12">
        <v>13245.8</v>
      </c>
    </row>
    <row r="21" spans="1:16" x14ac:dyDescent="0.25">
      <c r="A21" s="4">
        <f>total_credit_flow_data!A21</f>
        <v>37833</v>
      </c>
      <c r="B21" s="5">
        <f>total_credit_stock_data!B21/$P21*100</f>
        <v>139.24106509233116</v>
      </c>
      <c r="C21" s="5">
        <f>total_credit_stock_data!C21/$P21*100</f>
        <v>13.635967627474368</v>
      </c>
      <c r="D21" s="5">
        <f>total_credit_stock_data!D21/$P21*100</f>
        <v>13.635967627474368</v>
      </c>
      <c r="E21" s="5">
        <f>total_credit_stock_data!E21/$P21*100</f>
        <v>0</v>
      </c>
      <c r="F21" s="5">
        <f>total_credit_stock_data!F21/$P21*100</f>
        <v>0</v>
      </c>
      <c r="G21" s="5">
        <f>total_credit_stock_data!G21/$P21*100</f>
        <v>125.6050974648568</v>
      </c>
      <c r="H21" s="5">
        <f>total_credit_stock_data!H21/$P21*100</f>
        <v>114.37443846622605</v>
      </c>
      <c r="I21" s="5">
        <f>total_credit_stock_data!I21/$P21*100</f>
        <v>0</v>
      </c>
      <c r="J21" s="5">
        <f>total_credit_stock_data!J21/$P21*100</f>
        <v>0</v>
      </c>
      <c r="K21" s="5">
        <f>total_credit_stock_data!K21/$P21*100</f>
        <v>0</v>
      </c>
      <c r="L21" s="5">
        <f>total_credit_stock_data!L21/$P21*100</f>
        <v>2.6940811332845094</v>
      </c>
      <c r="M21" s="5">
        <f>total_credit_stock_data!M21/$P21*100</f>
        <v>3.1243202282324223</v>
      </c>
      <c r="N21" s="5">
        <f>total_credit_stock_data!N21/$P21*100</f>
        <v>4.2230872422329258</v>
      </c>
      <c r="O21" s="5">
        <f>total_credit_stock_data!O21/$P21*100</f>
        <v>1.1891703948808827</v>
      </c>
      <c r="P21" s="12">
        <v>13245.8</v>
      </c>
    </row>
    <row r="22" spans="1:16" x14ac:dyDescent="0.25">
      <c r="A22" s="4">
        <f>total_credit_flow_data!A22</f>
        <v>37864</v>
      </c>
      <c r="B22" s="5">
        <f>total_credit_stock_data!B22/$P22*100</f>
        <v>141.9445635597699</v>
      </c>
      <c r="C22" s="5">
        <f>total_credit_stock_data!C22/$P22*100</f>
        <v>13.83225626236241</v>
      </c>
      <c r="D22" s="5">
        <f>total_credit_stock_data!D22/$P22*100</f>
        <v>13.83225626236241</v>
      </c>
      <c r="E22" s="5">
        <f>total_credit_stock_data!E22/$P22*100</f>
        <v>0</v>
      </c>
      <c r="F22" s="5">
        <f>total_credit_stock_data!F22/$P22*100</f>
        <v>0</v>
      </c>
      <c r="G22" s="5">
        <f>total_credit_stock_data!G22/$P22*100</f>
        <v>128.11230729740748</v>
      </c>
      <c r="H22" s="5">
        <f>total_credit_stock_data!H22/$P22*100</f>
        <v>116.49435572301689</v>
      </c>
      <c r="I22" s="5">
        <f>total_credit_stock_data!I22/$P22*100</f>
        <v>0</v>
      </c>
      <c r="J22" s="5">
        <f>total_credit_stock_data!J22/$P22*100</f>
        <v>0</v>
      </c>
      <c r="K22" s="5">
        <f>total_credit_stock_data!K22/$P22*100</f>
        <v>0</v>
      </c>
      <c r="L22" s="5">
        <f>total_credit_stock_data!L22/$P22*100</f>
        <v>2.6903063518443551</v>
      </c>
      <c r="M22" s="5">
        <f>total_credit_stock_data!M22/$P22*100</f>
        <v>3.1658428240741237</v>
      </c>
      <c r="N22" s="5">
        <f>total_credit_stock_data!N22/$P22*100</f>
        <v>4.2781990512591825</v>
      </c>
      <c r="O22" s="5">
        <f>total_credit_stock_data!O22/$P22*100</f>
        <v>1.4836033472129426</v>
      </c>
      <c r="P22" s="12">
        <v>13245.8</v>
      </c>
    </row>
    <row r="23" spans="1:16" x14ac:dyDescent="0.25">
      <c r="A23" s="4">
        <f>total_credit_flow_data!A23</f>
        <v>37894</v>
      </c>
      <c r="B23" s="5">
        <f>total_credit_stock_data!B23/$P23*100</f>
        <v>138.76366116266692</v>
      </c>
      <c r="C23" s="5">
        <f>total_credit_stock_data!C23/$P23*100</f>
        <v>13.368796429149985</v>
      </c>
      <c r="D23" s="5">
        <f>total_credit_stock_data!D23/$P23*100</f>
        <v>13.368796429149985</v>
      </c>
      <c r="E23" s="5">
        <f>total_credit_stock_data!E23/$P23*100</f>
        <v>0</v>
      </c>
      <c r="F23" s="5">
        <f>total_credit_stock_data!F23/$P23*100</f>
        <v>0</v>
      </c>
      <c r="G23" s="5">
        <f>total_credit_stock_data!G23/$P23*100</f>
        <v>125.39486473351693</v>
      </c>
      <c r="H23" s="5">
        <f>total_credit_stock_data!H23/$P23*100</f>
        <v>114.26529943777327</v>
      </c>
      <c r="I23" s="5">
        <f>total_credit_stock_data!I23/$P23*100</f>
        <v>0</v>
      </c>
      <c r="J23" s="5">
        <f>total_credit_stock_data!J23/$P23*100</f>
        <v>0</v>
      </c>
      <c r="K23" s="5">
        <f>total_credit_stock_data!K23/$P23*100</f>
        <v>0</v>
      </c>
      <c r="L23" s="5">
        <f>total_credit_stock_data!L23/$P23*100</f>
        <v>2.9343984508967811</v>
      </c>
      <c r="M23" s="5">
        <f>total_credit_stock_data!M23/$P23*100</f>
        <v>3.0489545465774417</v>
      </c>
      <c r="N23" s="5">
        <f>total_credit_stock_data!N23/$P23*100</f>
        <v>4.1328314518636207</v>
      </c>
      <c r="O23" s="5">
        <f>total_credit_stock_data!O23/$P23*100</f>
        <v>1.0133808464058196</v>
      </c>
      <c r="P23" s="12">
        <v>13827.52</v>
      </c>
    </row>
    <row r="24" spans="1:16" x14ac:dyDescent="0.25">
      <c r="A24" s="4">
        <f>total_credit_flow_data!A24</f>
        <v>37925</v>
      </c>
      <c r="B24" s="5">
        <f>total_credit_stock_data!B24/$P24*100</f>
        <v>139.80361626669136</v>
      </c>
      <c r="C24" s="5">
        <f>total_credit_stock_data!C24/$P24*100</f>
        <v>13.527899435328965</v>
      </c>
      <c r="D24" s="5">
        <f>total_credit_stock_data!D24/$P24*100</f>
        <v>13.527899435328965</v>
      </c>
      <c r="E24" s="5">
        <f>total_credit_stock_data!E24/$P24*100</f>
        <v>0</v>
      </c>
      <c r="F24" s="5">
        <f>total_credit_stock_data!F24/$P24*100</f>
        <v>0</v>
      </c>
      <c r="G24" s="5">
        <f>total_credit_stock_data!G24/$P24*100</f>
        <v>126.27571683136239</v>
      </c>
      <c r="H24" s="5">
        <f>total_credit_stock_data!H24/$P24*100</f>
        <v>114.71078785507443</v>
      </c>
      <c r="I24" s="5">
        <f>total_credit_stock_data!I24/$P24*100</f>
        <v>0</v>
      </c>
      <c r="J24" s="5">
        <f>total_credit_stock_data!J24/$P24*100</f>
        <v>0</v>
      </c>
      <c r="K24" s="5">
        <f>total_credit_stock_data!K24/$P24*100</f>
        <v>0</v>
      </c>
      <c r="L24" s="5">
        <f>total_credit_stock_data!L24/$P24*100</f>
        <v>3.2077663433315777</v>
      </c>
      <c r="M24" s="5">
        <f>total_credit_stock_data!M24/$P24*100</f>
        <v>3.059802478816918</v>
      </c>
      <c r="N24" s="5">
        <f>total_credit_stock_data!N24/$P24*100</f>
        <v>4.1588664892383633</v>
      </c>
      <c r="O24" s="5">
        <f>total_credit_stock_data!O24/$P24*100</f>
        <v>1.1384936649010786</v>
      </c>
      <c r="P24" s="12">
        <v>13827.52</v>
      </c>
    </row>
    <row r="25" spans="1:16" x14ac:dyDescent="0.25">
      <c r="A25" s="4">
        <f>total_credit_flow_data!A25</f>
        <v>37955</v>
      </c>
      <c r="B25" s="5">
        <f>total_credit_stock_data!B25/$P25*100</f>
        <v>141.35291794913331</v>
      </c>
      <c r="C25" s="5">
        <f>total_credit_stock_data!C25/$P25*100</f>
        <v>13.752306993589594</v>
      </c>
      <c r="D25" s="5">
        <f>total_credit_stock_data!D25/$P25*100</f>
        <v>13.752306993589594</v>
      </c>
      <c r="E25" s="5">
        <f>total_credit_stock_data!E25/$P25*100</f>
        <v>0</v>
      </c>
      <c r="F25" s="5">
        <f>total_credit_stock_data!F25/$P25*100</f>
        <v>0</v>
      </c>
      <c r="G25" s="5">
        <f>total_credit_stock_data!G25/$P25*100</f>
        <v>127.60061095554371</v>
      </c>
      <c r="H25" s="5">
        <f>total_credit_stock_data!H25/$P25*100</f>
        <v>115.45206322477195</v>
      </c>
      <c r="I25" s="5">
        <f>total_credit_stock_data!I25/$P25*100</f>
        <v>0</v>
      </c>
      <c r="J25" s="5">
        <f>total_credit_stock_data!J25/$P25*100</f>
        <v>0</v>
      </c>
      <c r="K25" s="5">
        <f>total_credit_stock_data!K25/$P25*100</f>
        <v>0</v>
      </c>
      <c r="L25" s="5">
        <f>total_credit_stock_data!L25/$P25*100</f>
        <v>3.4645007396658443</v>
      </c>
      <c r="M25" s="5">
        <f>total_credit_stock_data!M25/$P25*100</f>
        <v>3.0843911252263969</v>
      </c>
      <c r="N25" s="5">
        <f>total_credit_stock_data!N25/$P25*100</f>
        <v>4.2384179923278547</v>
      </c>
      <c r="O25" s="5">
        <f>total_credit_stock_data!O25/$P25*100</f>
        <v>1.3612378735516748</v>
      </c>
      <c r="P25" s="12">
        <v>13827.52</v>
      </c>
    </row>
    <row r="26" spans="1:16" x14ac:dyDescent="0.25">
      <c r="A26" s="4">
        <f>total_credit_flow_data!A26</f>
        <v>37986</v>
      </c>
      <c r="B26" s="5">
        <f>total_credit_stock_data!B26/$P26*100</f>
        <v>140.96176951573608</v>
      </c>
      <c r="C26" s="5">
        <f>total_credit_stock_data!C26/$P26*100</f>
        <v>14.625399103338562</v>
      </c>
      <c r="D26" s="5">
        <f>total_credit_stock_data!D26/$P26*100</f>
        <v>14.625399103338562</v>
      </c>
      <c r="E26" s="5">
        <f>total_credit_stock_data!E26/$P26*100</f>
        <v>0</v>
      </c>
      <c r="F26" s="5">
        <f>total_credit_stock_data!F26/$P26*100</f>
        <v>0</v>
      </c>
      <c r="G26" s="5">
        <f>total_credit_stock_data!G26/$P26*100</f>
        <v>126.33637041239751</v>
      </c>
      <c r="H26" s="5">
        <f>total_credit_stock_data!H26/$P26*100</f>
        <v>113.71388095016654</v>
      </c>
      <c r="I26" s="5">
        <f>total_credit_stock_data!I26/$P26*100</f>
        <v>0</v>
      </c>
      <c r="J26" s="5">
        <f>total_credit_stock_data!J26/$P26*100</f>
        <v>0</v>
      </c>
      <c r="K26" s="5">
        <f>total_credit_stock_data!K26/$P26*100</f>
        <v>0</v>
      </c>
      <c r="L26" s="5">
        <f>total_credit_stock_data!L26/$P26*100</f>
        <v>4.2618052056581543</v>
      </c>
      <c r="M26" s="5">
        <f>total_credit_stock_data!M26/$P26*100</f>
        <v>3.1899226086616452</v>
      </c>
      <c r="N26" s="5">
        <f>total_credit_stock_data!N26/$P26*100</f>
        <v>4.1846296586743961</v>
      </c>
      <c r="O26" s="5">
        <f>total_credit_stock_data!O26/$P26*100</f>
        <v>0.98613198923677825</v>
      </c>
      <c r="P26" s="12">
        <v>14382.24</v>
      </c>
    </row>
    <row r="27" spans="1:16" x14ac:dyDescent="0.25">
      <c r="A27" s="4">
        <f>total_credit_flow_data!A27</f>
        <v>38017</v>
      </c>
      <c r="B27" s="5">
        <f>total_credit_stock_data!B27/$P27*100</f>
        <v>142.43163790897663</v>
      </c>
      <c r="C27" s="5">
        <f>total_credit_stock_data!C27/$P27*100</f>
        <v>14.625399103338562</v>
      </c>
      <c r="D27" s="5">
        <f>total_credit_stock_data!D27/$P27*100</f>
        <v>14.625399103338562</v>
      </c>
      <c r="E27" s="5">
        <f>total_credit_stock_data!E27/$P27*100</f>
        <v>0</v>
      </c>
      <c r="F27" s="5">
        <f>total_credit_stock_data!F27/$P27*100</f>
        <v>0</v>
      </c>
      <c r="G27" s="5">
        <f>total_credit_stock_data!G27/$P27*100</f>
        <v>127.80623880563809</v>
      </c>
      <c r="H27" s="5">
        <f>total_credit_stock_data!H27/$P27*100</f>
        <v>115.4799479884026</v>
      </c>
      <c r="I27" s="5">
        <f>total_credit_stock_data!I27/$P27*100</f>
        <v>0</v>
      </c>
      <c r="J27" s="5">
        <f>total_credit_stock_data!J27/$P27*100</f>
        <v>0</v>
      </c>
      <c r="K27" s="5">
        <f>total_credit_stock_data!K27/$P27*100</f>
        <v>0</v>
      </c>
      <c r="L27" s="5">
        <f>total_credit_stock_data!L27/$P27*100</f>
        <v>3.6701032176507229</v>
      </c>
      <c r="M27" s="5">
        <f>total_credit_stock_data!M27/$P27*100</f>
        <v>3.1927038165958752</v>
      </c>
      <c r="N27" s="5">
        <f>total_credit_stock_data!N27/$P27*100</f>
        <v>4.2333007975234205</v>
      </c>
      <c r="O27" s="5">
        <f>total_credit_stock_data!O27/$P27*100</f>
        <v>1.23018298546545</v>
      </c>
      <c r="P27" s="12">
        <v>14382.24</v>
      </c>
    </row>
    <row r="28" spans="1:16" x14ac:dyDescent="0.25">
      <c r="A28" s="4">
        <f>total_credit_flow_data!A28</f>
        <v>38046</v>
      </c>
      <c r="B28" s="5">
        <f>total_credit_stock_data!B28/$P28*100</f>
        <v>142.7361801777748</v>
      </c>
      <c r="C28" s="5">
        <f>total_credit_stock_data!C28/$P28*100</f>
        <v>14.625399103338562</v>
      </c>
      <c r="D28" s="5">
        <f>total_credit_stock_data!D28/$P28*100</f>
        <v>14.625399103338562</v>
      </c>
      <c r="E28" s="5">
        <f>total_credit_stock_data!E28/$P28*100</f>
        <v>0</v>
      </c>
      <c r="F28" s="5">
        <f>total_credit_stock_data!F28/$P28*100</f>
        <v>0</v>
      </c>
      <c r="G28" s="5">
        <f>total_credit_stock_data!G28/$P28*100</f>
        <v>128.11078107443626</v>
      </c>
      <c r="H28" s="5">
        <f>total_credit_stock_data!H28/$P28*100</f>
        <v>116.92965262411998</v>
      </c>
      <c r="I28" s="5">
        <f>total_credit_stock_data!I28/$P28*100</f>
        <v>0</v>
      </c>
      <c r="J28" s="5">
        <f>total_credit_stock_data!J28/$P28*100</f>
        <v>0</v>
      </c>
      <c r="K28" s="5">
        <f>total_credit_stock_data!K28/$P28*100</f>
        <v>0</v>
      </c>
      <c r="L28" s="5">
        <f>total_credit_stock_data!L28/$P28*100</f>
        <v>2.1585167053967202</v>
      </c>
      <c r="M28" s="5">
        <f>total_credit_stock_data!M28/$P28*100</f>
        <v>3.2239924058559626</v>
      </c>
      <c r="N28" s="5">
        <f>total_credit_stock_data!N28/$P28*100</f>
        <v>4.2472068371945708</v>
      </c>
      <c r="O28" s="5">
        <f>total_credit_stock_data!O28/$P28*100</f>
        <v>1.5514125018689942</v>
      </c>
      <c r="P28" s="12">
        <v>14382.24</v>
      </c>
    </row>
    <row r="29" spans="1:16" x14ac:dyDescent="0.25">
      <c r="A29" s="4">
        <f>total_credit_flow_data!A29</f>
        <v>38077</v>
      </c>
      <c r="B29" s="5">
        <f>total_credit_stock_data!B29/$P29*100</f>
        <v>138.31530389202493</v>
      </c>
      <c r="C29" s="5">
        <f>total_credit_stock_data!C29/$P29*100</f>
        <v>14.136311064895377</v>
      </c>
      <c r="D29" s="5">
        <f>total_credit_stock_data!D29/$P29*100</f>
        <v>14.136311064895377</v>
      </c>
      <c r="E29" s="5">
        <f>total_credit_stock_data!E29/$P29*100</f>
        <v>0</v>
      </c>
      <c r="F29" s="5">
        <f>total_credit_stock_data!F29/$P29*100</f>
        <v>0</v>
      </c>
      <c r="G29" s="5">
        <f>total_credit_stock_data!G29/$P29*100</f>
        <v>124.17899282712956</v>
      </c>
      <c r="H29" s="5">
        <f>total_credit_stock_data!H29/$P29*100</f>
        <v>112.81291560926479</v>
      </c>
      <c r="I29" s="5">
        <f>total_credit_stock_data!I29/$P29*100</f>
        <v>0</v>
      </c>
      <c r="J29" s="5">
        <f>total_credit_stock_data!J29/$P29*100</f>
        <v>0</v>
      </c>
      <c r="K29" s="5">
        <f>total_credit_stock_data!K29/$P29*100</f>
        <v>0</v>
      </c>
      <c r="L29" s="5">
        <f>total_credit_stock_data!L29/$P29*100</f>
        <v>3.4074235712951539</v>
      </c>
      <c r="M29" s="5">
        <f>total_credit_stock_data!M29/$P29*100</f>
        <v>3.0234885210083826</v>
      </c>
      <c r="N29" s="5">
        <f>total_credit_stock_data!N29/$P29*100</f>
        <v>4.0153207342492081</v>
      </c>
      <c r="O29" s="5">
        <f>total_credit_stock_data!O29/$P29*100</f>
        <v>0.91984439131202711</v>
      </c>
      <c r="P29" s="12">
        <v>15079.04</v>
      </c>
    </row>
    <row r="30" spans="1:16" x14ac:dyDescent="0.25">
      <c r="A30" s="4">
        <f>total_credit_flow_data!A30</f>
        <v>38107</v>
      </c>
      <c r="B30" s="5">
        <f>total_credit_stock_data!B30/$P30*100</f>
        <v>140.37325983616992</v>
      </c>
      <c r="C30" s="5">
        <f>total_credit_stock_data!C30/$P30*100</f>
        <v>14.38314375450957</v>
      </c>
      <c r="D30" s="5">
        <f>total_credit_stock_data!D30/$P30*100</f>
        <v>14.38314375450957</v>
      </c>
      <c r="E30" s="5">
        <f>total_credit_stock_data!E30/$P30*100</f>
        <v>0</v>
      </c>
      <c r="F30" s="5">
        <f>total_credit_stock_data!F30/$P30*100</f>
        <v>0</v>
      </c>
      <c r="G30" s="5">
        <f>total_credit_stock_data!G30/$P30*100</f>
        <v>125.99011608166035</v>
      </c>
      <c r="H30" s="5">
        <f>total_credit_stock_data!H30/$P30*100</f>
        <v>114.13594413097439</v>
      </c>
      <c r="I30" s="5">
        <f>total_credit_stock_data!I30/$P30*100</f>
        <v>0</v>
      </c>
      <c r="J30" s="5">
        <f>total_credit_stock_data!J30/$P30*100</f>
        <v>0</v>
      </c>
      <c r="K30" s="5">
        <f>total_credit_stock_data!K30/$P30*100</f>
        <v>0</v>
      </c>
      <c r="L30" s="5">
        <f>total_credit_stock_data!L30/$P30*100</f>
        <v>3.6269335666264215</v>
      </c>
      <c r="M30" s="5">
        <f>total_credit_stock_data!M30/$P30*100</f>
        <v>3.0360887926437119</v>
      </c>
      <c r="N30" s="5">
        <f>total_credit_stock_data!N30/$P30*100</f>
        <v>4.0617427876425269</v>
      </c>
      <c r="O30" s="5">
        <f>total_credit_stock_data!O30/$P30*100</f>
        <v>1.1294068037733123</v>
      </c>
      <c r="P30" s="12">
        <v>15079.04</v>
      </c>
    </row>
    <row r="31" spans="1:16" x14ac:dyDescent="0.25">
      <c r="A31" s="4">
        <f>total_credit_flow_data!A31</f>
        <v>38138</v>
      </c>
      <c r="B31" s="5">
        <f>total_credit_stock_data!B31/$P31*100</f>
        <v>142.06468051016509</v>
      </c>
      <c r="C31" s="5">
        <f>total_credit_stock_data!C31/$P31*100</f>
        <v>14.454434765077885</v>
      </c>
      <c r="D31" s="5">
        <f>total_credit_stock_data!D31/$P31*100</f>
        <v>14.454434765077885</v>
      </c>
      <c r="E31" s="5">
        <f>total_credit_stock_data!E31/$P31*100</f>
        <v>0</v>
      </c>
      <c r="F31" s="5">
        <f>total_credit_stock_data!F31/$P31*100</f>
        <v>0</v>
      </c>
      <c r="G31" s="5">
        <f>total_credit_stock_data!G31/$P31*100</f>
        <v>127.6102457450872</v>
      </c>
      <c r="H31" s="5">
        <f>total_credit_stock_data!H31/$P31*100</f>
        <v>114.88665505156351</v>
      </c>
      <c r="I31" s="5">
        <f>total_credit_stock_data!I31/$P31*100</f>
        <v>0</v>
      </c>
      <c r="J31" s="5">
        <f>total_credit_stock_data!J31/$P31*100</f>
        <v>0</v>
      </c>
      <c r="K31" s="5">
        <f>total_credit_stock_data!K31/$P31*100</f>
        <v>0</v>
      </c>
      <c r="L31" s="5">
        <f>total_credit_stock_data!L31/$P31*100</f>
        <v>3.4525192803058076</v>
      </c>
      <c r="M31" s="5">
        <f>total_credit_stock_data!M31/$P31*100</f>
        <v>3.0513417530443743</v>
      </c>
      <c r="N31" s="5">
        <f>total_credit_stock_data!N31/$P31*100</f>
        <v>4.0895960196785195</v>
      </c>
      <c r="O31" s="5">
        <f>total_credit_stock_data!O31/$P31*100</f>
        <v>2.1301336404949986</v>
      </c>
      <c r="P31" s="12">
        <v>15079.04</v>
      </c>
    </row>
    <row r="32" spans="1:16" x14ac:dyDescent="0.25">
      <c r="A32" s="4">
        <f>total_credit_flow_data!A32</f>
        <v>38168</v>
      </c>
      <c r="B32" s="5">
        <f>total_credit_stock_data!B32/$P32*100</f>
        <v>136.83251794241636</v>
      </c>
      <c r="C32" s="5">
        <f>total_credit_stock_data!C32/$P32*100</f>
        <v>14.224946128228808</v>
      </c>
      <c r="D32" s="5">
        <f>total_credit_stock_data!D32/$P32*100</f>
        <v>14.224946128228808</v>
      </c>
      <c r="E32" s="5">
        <f>total_credit_stock_data!E32/$P32*100</f>
        <v>0</v>
      </c>
      <c r="F32" s="5">
        <f>total_credit_stock_data!F32/$P32*100</f>
        <v>0</v>
      </c>
      <c r="G32" s="5">
        <f>total_credit_stock_data!G32/$P32*100</f>
        <v>122.60757181418755</v>
      </c>
      <c r="H32" s="5">
        <f>total_credit_stock_data!H32/$P32*100</f>
        <v>111.64229659433826</v>
      </c>
      <c r="I32" s="5">
        <f>total_credit_stock_data!I32/$P32*100</f>
        <v>0</v>
      </c>
      <c r="J32" s="5">
        <f>total_credit_stock_data!J32/$P32*100</f>
        <v>0</v>
      </c>
      <c r="K32" s="5">
        <f>total_credit_stock_data!K32/$P32*100</f>
        <v>0</v>
      </c>
      <c r="L32" s="5">
        <f>total_credit_stock_data!L32/$P32*100</f>
        <v>3.1969396589726875</v>
      </c>
      <c r="M32" s="5">
        <f>total_credit_stock_data!M32/$P32*100</f>
        <v>2.9159734656663061</v>
      </c>
      <c r="N32" s="5">
        <f>total_credit_stock_data!N32/$P32*100</f>
        <v>3.9790887916904611</v>
      </c>
      <c r="O32" s="5">
        <f>total_credit_stock_data!O32/$P32*100</f>
        <v>0.87327330351982657</v>
      </c>
      <c r="P32" s="12">
        <v>15722.52</v>
      </c>
    </row>
    <row r="33" spans="1:16" x14ac:dyDescent="0.25">
      <c r="A33" s="4">
        <f>total_credit_flow_data!A33</f>
        <v>38199</v>
      </c>
      <c r="B33" s="5">
        <f>total_credit_stock_data!B33/$P33*100</f>
        <v>137.5938462790952</v>
      </c>
      <c r="C33" s="5">
        <f>total_credit_stock_data!C33/$P33*100</f>
        <v>14.611016554598116</v>
      </c>
      <c r="D33" s="5">
        <f>total_credit_stock_data!D33/$P33*100</f>
        <v>14.611016554598116</v>
      </c>
      <c r="E33" s="5">
        <f>total_credit_stock_data!E33/$P33*100</f>
        <v>0</v>
      </c>
      <c r="F33" s="5">
        <f>total_credit_stock_data!F33/$P33*100</f>
        <v>0</v>
      </c>
      <c r="G33" s="5">
        <f>total_credit_stock_data!G33/$P33*100</f>
        <v>122.98282972449708</v>
      </c>
      <c r="H33" s="5">
        <f>total_credit_stock_data!H33/$P33*100</f>
        <v>111.63021201756555</v>
      </c>
      <c r="I33" s="5">
        <f>total_credit_stock_data!I33/$P33*100</f>
        <v>0</v>
      </c>
      <c r="J33" s="5">
        <f>total_credit_stock_data!J33/$P33*100</f>
        <v>0</v>
      </c>
      <c r="K33" s="5">
        <f>total_credit_stock_data!K33/$P33*100</f>
        <v>0</v>
      </c>
      <c r="L33" s="5">
        <f>total_credit_stock_data!L33/$P33*100</f>
        <v>3.4061936462469919</v>
      </c>
      <c r="M33" s="5">
        <f>total_credit_stock_data!M33/$P33*100</f>
        <v>2.9185175870921332</v>
      </c>
      <c r="N33" s="5">
        <f>total_credit_stock_data!N33/$P33*100</f>
        <v>4.1024786808430909</v>
      </c>
      <c r="O33" s="5">
        <f>total_credit_stock_data!O33/$P33*100</f>
        <v>0.92542779274931619</v>
      </c>
      <c r="P33" s="12">
        <v>15722.52</v>
      </c>
    </row>
    <row r="34" spans="1:16" x14ac:dyDescent="0.25">
      <c r="A34" s="4">
        <f>total_credit_flow_data!A34</f>
        <v>38230</v>
      </c>
      <c r="B34" s="5">
        <f>total_credit_stock_data!B34/$P34*100</f>
        <v>138.99343743878205</v>
      </c>
      <c r="C34" s="5">
        <f>total_credit_stock_data!C34/$P34*100</f>
        <v>15.055926149243248</v>
      </c>
      <c r="D34" s="5">
        <f>total_credit_stock_data!D34/$P34*100</f>
        <v>15.055926149243248</v>
      </c>
      <c r="E34" s="5">
        <f>total_credit_stock_data!E34/$P34*100</f>
        <v>0</v>
      </c>
      <c r="F34" s="5">
        <f>total_credit_stock_data!F34/$P34*100</f>
        <v>0</v>
      </c>
      <c r="G34" s="5">
        <f>total_credit_stock_data!G34/$P34*100</f>
        <v>123.9375112895388</v>
      </c>
      <c r="H34" s="5">
        <f>total_credit_stock_data!H34/$P34*100</f>
        <v>112.36609913998615</v>
      </c>
      <c r="I34" s="5">
        <f>total_credit_stock_data!I34/$P34*100</f>
        <v>0</v>
      </c>
      <c r="J34" s="5">
        <f>total_credit_stock_data!J34/$P34*100</f>
        <v>0</v>
      </c>
      <c r="K34" s="5">
        <f>total_credit_stock_data!K34/$P34*100</f>
        <v>0</v>
      </c>
      <c r="L34" s="5">
        <f>total_credit_stock_data!L34/$P34*100</f>
        <v>3.4042855551776219</v>
      </c>
      <c r="M34" s="5">
        <f>total_credit_stock_data!M34/$P34*100</f>
        <v>2.9356904067164682</v>
      </c>
      <c r="N34" s="5">
        <f>total_credit_stock_data!N34/$P34*100</f>
        <v>4.140004471874045</v>
      </c>
      <c r="O34" s="5">
        <f>total_credit_stock_data!O34/$P34*100</f>
        <v>1.0914317157845224</v>
      </c>
      <c r="P34" s="12">
        <v>15722.52</v>
      </c>
    </row>
    <row r="35" spans="1:16" x14ac:dyDescent="0.25">
      <c r="A35" s="4">
        <f>total_credit_flow_data!A35</f>
        <v>38260</v>
      </c>
      <c r="B35" s="5">
        <f>total_credit_stock_data!B35/$P35*100</f>
        <v>135.6448866477848</v>
      </c>
      <c r="C35" s="5">
        <f>total_credit_stock_data!C35/$P35*100</f>
        <v>14.595991383621563</v>
      </c>
      <c r="D35" s="5">
        <f>total_credit_stock_data!D35/$P35*100</f>
        <v>14.595991383621563</v>
      </c>
      <c r="E35" s="5">
        <f>total_credit_stock_data!E35/$P35*100</f>
        <v>0</v>
      </c>
      <c r="F35" s="5">
        <f>total_credit_stock_data!F35/$P35*100</f>
        <v>0</v>
      </c>
      <c r="G35" s="5">
        <f>total_credit_stock_data!G35/$P35*100</f>
        <v>121.04889526416322</v>
      </c>
      <c r="H35" s="5">
        <f>total_credit_stock_data!H35/$P35*100</f>
        <v>109.86281060541465</v>
      </c>
      <c r="I35" s="5">
        <f>total_credit_stock_data!I35/$P35*100</f>
        <v>0</v>
      </c>
      <c r="J35" s="5">
        <f>total_credit_stock_data!J35/$P35*100</f>
        <v>0</v>
      </c>
      <c r="K35" s="5">
        <f>total_credit_stock_data!K35/$P35*100</f>
        <v>0</v>
      </c>
      <c r="L35" s="5">
        <f>total_credit_stock_data!L35/$P35*100</f>
        <v>3.4054116920701363</v>
      </c>
      <c r="M35" s="5">
        <f>total_credit_stock_data!M35/$P35*100</f>
        <v>2.9168408497388816</v>
      </c>
      <c r="N35" s="5">
        <f>total_credit_stock_data!N35/$P35*100</f>
        <v>4.0252403726396384</v>
      </c>
      <c r="O35" s="5">
        <f>total_credit_stock_data!O35/$P35*100</f>
        <v>0.83859174429990069</v>
      </c>
      <c r="P35" s="12">
        <v>16396.68</v>
      </c>
    </row>
    <row r="36" spans="1:16" x14ac:dyDescent="0.25">
      <c r="A36" s="4">
        <f>total_credit_flow_data!A36</f>
        <v>38291</v>
      </c>
      <c r="B36" s="5">
        <f>total_credit_stock_data!B36/$P36*100</f>
        <v>136.05295706203938</v>
      </c>
      <c r="C36" s="5">
        <f>total_credit_stock_data!C36/$P36*100</f>
        <v>14.709489969920739</v>
      </c>
      <c r="D36" s="5">
        <f>total_credit_stock_data!D36/$P36*100</f>
        <v>14.709489969920739</v>
      </c>
      <c r="E36" s="5">
        <f>total_credit_stock_data!E36/$P36*100</f>
        <v>0</v>
      </c>
      <c r="F36" s="5">
        <f>total_credit_stock_data!F36/$P36*100</f>
        <v>0</v>
      </c>
      <c r="G36" s="5">
        <f>total_credit_stock_data!G36/$P36*100</f>
        <v>121.34346709211866</v>
      </c>
      <c r="H36" s="5">
        <f>total_credit_stock_data!H36/$P36*100</f>
        <v>110.01893977302663</v>
      </c>
      <c r="I36" s="5">
        <f>total_credit_stock_data!I36/$P36*100</f>
        <v>0</v>
      </c>
      <c r="J36" s="5">
        <f>total_credit_stock_data!J36/$P36*100</f>
        <v>0</v>
      </c>
      <c r="K36" s="5">
        <f>total_credit_stock_data!K36/$P36*100</f>
        <v>0</v>
      </c>
      <c r="L36" s="5">
        <f>total_credit_stock_data!L36/$P36*100</f>
        <v>3.4694490459734877</v>
      </c>
      <c r="M36" s="5">
        <f>total_credit_stock_data!M36/$P36*100</f>
        <v>2.9595324190077825</v>
      </c>
      <c r="N36" s="5">
        <f>total_credit_stock_data!N36/$P36*100</f>
        <v>4.0349984456153871</v>
      </c>
      <c r="O36" s="5">
        <f>total_credit_stock_data!O36/$P36*100</f>
        <v>0.86054740849532652</v>
      </c>
      <c r="P36" s="12">
        <v>16396.68</v>
      </c>
    </row>
    <row r="37" spans="1:16" x14ac:dyDescent="0.25">
      <c r="A37" s="4">
        <f>total_credit_flow_data!A37</f>
        <v>38321</v>
      </c>
      <c r="B37" s="5">
        <f>total_credit_stock_data!B37/$P37*100</f>
        <v>137.37041888967767</v>
      </c>
      <c r="C37" s="5">
        <f>total_credit_stock_data!C37/$P37*100</f>
        <v>14.821219905493063</v>
      </c>
      <c r="D37" s="5">
        <f>total_credit_stock_data!D37/$P37*100</f>
        <v>14.821219905493063</v>
      </c>
      <c r="E37" s="5">
        <f>total_credit_stock_data!E37/$P37*100</f>
        <v>0</v>
      </c>
      <c r="F37" s="5">
        <f>total_credit_stock_data!F37/$P37*100</f>
        <v>0</v>
      </c>
      <c r="G37" s="5">
        <f>total_credit_stock_data!G37/$P37*100</f>
        <v>122.5491989841846</v>
      </c>
      <c r="H37" s="5">
        <f>total_credit_stock_data!H37/$P37*100</f>
        <v>110.93070971669816</v>
      </c>
      <c r="I37" s="5">
        <f>total_credit_stock_data!I37/$P37*100</f>
        <v>0</v>
      </c>
      <c r="J37" s="5">
        <f>total_credit_stock_data!J37/$P37*100</f>
        <v>0</v>
      </c>
      <c r="K37" s="5">
        <f>total_credit_stock_data!K37/$P37*100</f>
        <v>0</v>
      </c>
      <c r="L37" s="5">
        <f>total_credit_stock_data!L37/$P37*100</f>
        <v>3.3773572322648588</v>
      </c>
      <c r="M37" s="5">
        <f>total_credit_stock_data!M37/$P37*100</f>
        <v>2.9820979627642017</v>
      </c>
      <c r="N37" s="5">
        <f>total_credit_stock_data!N37/$P37*100</f>
        <v>4.0380478434203084</v>
      </c>
      <c r="O37" s="5">
        <f>total_credit_stock_data!O37/$P37*100</f>
        <v>1.2209862290370814</v>
      </c>
      <c r="P37" s="12">
        <v>16396.68</v>
      </c>
    </row>
    <row r="38" spans="1:16" x14ac:dyDescent="0.25">
      <c r="A38" s="4">
        <f>total_credit_flow_data!A38</f>
        <v>38352</v>
      </c>
      <c r="B38" s="5">
        <f>total_credit_stock_data!B38/$P38*100</f>
        <v>134.61777159234313</v>
      </c>
      <c r="C38" s="5">
        <f>total_credit_stock_data!C38/$P38*100</f>
        <v>14.257338978852887</v>
      </c>
      <c r="D38" s="5">
        <f>total_credit_stock_data!D38/$P38*100</f>
        <v>14.257338978852887</v>
      </c>
      <c r="E38" s="5">
        <f>total_credit_stock_data!E38/$P38*100</f>
        <v>0</v>
      </c>
      <c r="F38" s="5">
        <f>total_credit_stock_data!F38/$P38*100</f>
        <v>0</v>
      </c>
      <c r="G38" s="5">
        <f>total_credit_stock_data!G38/$P38*100</f>
        <v>120.36043261349027</v>
      </c>
      <c r="H38" s="5">
        <f>total_credit_stock_data!H38/$P38*100</f>
        <v>109.3910524431587</v>
      </c>
      <c r="I38" s="5">
        <f>total_credit_stock_data!I38/$P38*100</f>
        <v>0</v>
      </c>
      <c r="J38" s="5">
        <f>total_credit_stock_data!J38/$P38*100</f>
        <v>0</v>
      </c>
      <c r="K38" s="5">
        <f>total_credit_stock_data!K38/$P38*100</f>
        <v>0</v>
      </c>
      <c r="L38" s="5">
        <f>total_credit_stock_data!L38/$P38*100</f>
        <v>3.2950384593807245</v>
      </c>
      <c r="M38" s="5">
        <f>total_credit_stock_data!M38/$P38*100</f>
        <v>2.9500451164113817</v>
      </c>
      <c r="N38" s="5">
        <f>total_credit_stock_data!N38/$P38*100</f>
        <v>3.9146183406317925</v>
      </c>
      <c r="O38" s="5">
        <f>total_credit_stock_data!O38/$P38*100</f>
        <v>0.80967825390768544</v>
      </c>
      <c r="P38" s="12">
        <v>16957.400000000001</v>
      </c>
    </row>
    <row r="39" spans="1:16" x14ac:dyDescent="0.25">
      <c r="A39" s="4">
        <f>total_credit_flow_data!A39</f>
        <v>38383</v>
      </c>
      <c r="B39" s="5">
        <f>total_credit_stock_data!B39/$P39*100</f>
        <v>136.74998525717385</v>
      </c>
      <c r="C39" s="5">
        <f>total_credit_stock_data!C39/$P39*100</f>
        <v>14.25479141849576</v>
      </c>
      <c r="D39" s="5">
        <f>total_credit_stock_data!D39/$P39*100</f>
        <v>14.024478988524184</v>
      </c>
      <c r="E39" s="5">
        <f>total_credit_stock_data!E39/$P39*100</f>
        <v>0</v>
      </c>
      <c r="F39" s="5">
        <f>total_credit_stock_data!F39/$P39*100</f>
        <v>0</v>
      </c>
      <c r="G39" s="5">
        <f>total_credit_stock_data!G39/$P39*100</f>
        <v>122.49519383867809</v>
      </c>
      <c r="H39" s="5">
        <f>total_credit_stock_data!H39/$P39*100</f>
        <v>111.0481461013846</v>
      </c>
      <c r="I39" s="5">
        <f>total_credit_stock_data!I39/$P39*100</f>
        <v>0</v>
      </c>
      <c r="J39" s="5">
        <f>total_credit_stock_data!J39/$P39*100</f>
        <v>0</v>
      </c>
      <c r="K39" s="5">
        <f>total_credit_stock_data!K39/$P39*100</f>
        <v>0</v>
      </c>
      <c r="L39" s="5">
        <f>total_credit_stock_data!L39/$P39*100</f>
        <v>3.1829929807106452</v>
      </c>
      <c r="M39" s="5">
        <f>total_credit_stock_data!M39/$P39*100</f>
        <v>2.9618393773240212</v>
      </c>
      <c r="N39" s="5">
        <f>total_credit_stock_data!N39/$P39*100</f>
        <v>3.9240537493619048</v>
      </c>
      <c r="O39" s="5">
        <f>total_credit_stock_data!O39/$P39*100</f>
        <v>1.3781616298969377</v>
      </c>
      <c r="P39" s="12">
        <v>16957.400000000001</v>
      </c>
    </row>
    <row r="40" spans="1:16" x14ac:dyDescent="0.25">
      <c r="A40" s="4">
        <f>total_credit_flow_data!A40</f>
        <v>38411</v>
      </c>
      <c r="B40" s="5">
        <f>total_credit_stock_data!B40/$P40*100</f>
        <v>137.08544352318162</v>
      </c>
      <c r="C40" s="5">
        <f>total_credit_stock_data!C40/$P40*100</f>
        <v>14.104326134902752</v>
      </c>
      <c r="D40" s="5">
        <f>total_credit_stock_data!D40/$P40*100</f>
        <v>13.875163645370161</v>
      </c>
      <c r="E40" s="5">
        <f>total_credit_stock_data!E40/$P40*100</f>
        <v>0</v>
      </c>
      <c r="F40" s="5">
        <f>total_credit_stock_data!F40/$P40*100</f>
        <v>0</v>
      </c>
      <c r="G40" s="5">
        <f>total_credit_stock_data!G40/$P40*100</f>
        <v>122.98111738827886</v>
      </c>
      <c r="H40" s="5">
        <f>total_credit_stock_data!H40/$P40*100</f>
        <v>111.6136809121457</v>
      </c>
      <c r="I40" s="5">
        <f>total_credit_stock_data!I40/$P40*100</f>
        <v>0</v>
      </c>
      <c r="J40" s="5">
        <f>total_credit_stock_data!J40/$P40*100</f>
        <v>0</v>
      </c>
      <c r="K40" s="5">
        <f>total_credit_stock_data!K40/$P40*100</f>
        <v>0</v>
      </c>
      <c r="L40" s="5">
        <f>total_credit_stock_data!L40/$P40*100</f>
        <v>3.0349750062570142</v>
      </c>
      <c r="M40" s="5">
        <f>total_credit_stock_data!M40/$P40*100</f>
        <v>2.9618393773240212</v>
      </c>
      <c r="N40" s="5">
        <f>total_credit_stock_data!N40/$P40*100</f>
        <v>3.9411554276852319</v>
      </c>
      <c r="O40" s="5">
        <f>total_credit_stock_data!O40/$P40*100</f>
        <v>1.4294666648669041</v>
      </c>
      <c r="P40" s="12">
        <v>16957.400000000001</v>
      </c>
    </row>
    <row r="41" spans="1:16" x14ac:dyDescent="0.25">
      <c r="A41" s="4">
        <f>total_credit_flow_data!A41</f>
        <v>38442</v>
      </c>
      <c r="B41" s="5">
        <f>total_credit_stock_data!B41/$P41*100</f>
        <v>132.5503362571105</v>
      </c>
      <c r="C41" s="5">
        <f>total_credit_stock_data!C41/$P41*100</f>
        <v>13.717891879356678</v>
      </c>
      <c r="D41" s="5">
        <f>total_credit_stock_data!D41/$P41*100</f>
        <v>13.497500238722084</v>
      </c>
      <c r="E41" s="5">
        <f>total_credit_stock_data!E41/$P41*100</f>
        <v>0</v>
      </c>
      <c r="F41" s="5">
        <f>total_credit_stock_data!F41/$P41*100</f>
        <v>0</v>
      </c>
      <c r="G41" s="5">
        <f>total_credit_stock_data!G41/$P41*100</f>
        <v>118.83244437775382</v>
      </c>
      <c r="H41" s="5">
        <f>total_credit_stock_data!H41/$P41*100</f>
        <v>108.63326586799661</v>
      </c>
      <c r="I41" s="5">
        <f>total_credit_stock_data!I41/$P41*100</f>
        <v>0</v>
      </c>
      <c r="J41" s="5">
        <f>total_credit_stock_data!J41/$P41*100</f>
        <v>0</v>
      </c>
      <c r="K41" s="5">
        <f>total_credit_stock_data!K41/$P41*100</f>
        <v>0</v>
      </c>
      <c r="L41" s="5">
        <f>total_credit_stock_data!L41/$P41*100</f>
        <v>2.8768625246762887</v>
      </c>
      <c r="M41" s="5">
        <f>total_credit_stock_data!M41/$P41*100</f>
        <v>2.8101139742197678</v>
      </c>
      <c r="N41" s="5">
        <f>total_credit_stock_data!N41/$P41*100</f>
        <v>3.7445936806111226</v>
      </c>
      <c r="O41" s="5">
        <f>total_credit_stock_data!O41/$P41*100</f>
        <v>0.7676083302500184</v>
      </c>
      <c r="P41" s="12">
        <v>17593.68</v>
      </c>
    </row>
    <row r="42" spans="1:16" x14ac:dyDescent="0.25">
      <c r="A42" s="4">
        <f>total_credit_flow_data!A42</f>
        <v>38472</v>
      </c>
      <c r="B42" s="5">
        <f>total_credit_stock_data!B42/$P42*100</f>
        <v>133.68366936308945</v>
      </c>
      <c r="C42" s="5">
        <f>total_credit_stock_data!C42/$P42*100</f>
        <v>13.715021530458662</v>
      </c>
      <c r="D42" s="5">
        <f>total_credit_stock_data!D42/$P42*100</f>
        <v>13.497500238722084</v>
      </c>
      <c r="E42" s="5">
        <f>total_credit_stock_data!E42/$P42*100</f>
        <v>0</v>
      </c>
      <c r="F42" s="5">
        <f>total_credit_stock_data!F42/$P42*100</f>
        <v>0</v>
      </c>
      <c r="G42" s="5">
        <f>total_credit_stock_data!G42/$P42*100</f>
        <v>119.96864783263081</v>
      </c>
      <c r="H42" s="5">
        <f>total_credit_stock_data!H42/$P42*100</f>
        <v>109.44037387496275</v>
      </c>
      <c r="I42" s="5">
        <f>total_credit_stock_data!I42/$P42*100</f>
        <v>0</v>
      </c>
      <c r="J42" s="5">
        <f>total_credit_stock_data!J42/$P42*100</f>
        <v>0</v>
      </c>
      <c r="K42" s="5">
        <f>total_credit_stock_data!K42/$P42*100</f>
        <v>0</v>
      </c>
      <c r="L42" s="5">
        <f>total_credit_stock_data!L42/$P42*100</f>
        <v>2.977466832586857</v>
      </c>
      <c r="M42" s="5">
        <f>total_credit_stock_data!M42/$P42*100</f>
        <v>2.8368281124785062</v>
      </c>
      <c r="N42" s="5">
        <f>total_credit_stock_data!N42/$P42*100</f>
        <v>3.7502775398151096</v>
      </c>
      <c r="O42" s="5">
        <f>total_credit_stock_data!O42/$P42*100</f>
        <v>0.96370147278758667</v>
      </c>
      <c r="P42" s="12">
        <v>17593.68</v>
      </c>
    </row>
    <row r="43" spans="1:16" x14ac:dyDescent="0.25">
      <c r="A43" s="4">
        <f>total_credit_flow_data!A43</f>
        <v>38503</v>
      </c>
      <c r="B43" s="5">
        <f>total_credit_stock_data!B43/$P43*100</f>
        <v>134.94286016342232</v>
      </c>
      <c r="C43" s="5">
        <f>total_credit_stock_data!C43/$P43*100</f>
        <v>13.855628839446894</v>
      </c>
      <c r="D43" s="5">
        <f>total_credit_stock_data!D43/$P43*100</f>
        <v>13.639369364453598</v>
      </c>
      <c r="E43" s="5">
        <f>total_credit_stock_data!E43/$P43*100</f>
        <v>0</v>
      </c>
      <c r="F43" s="5">
        <f>total_credit_stock_data!F43/$P43*100</f>
        <v>0</v>
      </c>
      <c r="G43" s="5">
        <f>total_credit_stock_data!G43/$P43*100</f>
        <v>121.08723132397543</v>
      </c>
      <c r="H43" s="5">
        <f>total_credit_stock_data!H43/$P43*100</f>
        <v>110.05934614227692</v>
      </c>
      <c r="I43" s="5">
        <f>total_credit_stock_data!I43/$P43*100</f>
        <v>0</v>
      </c>
      <c r="J43" s="5">
        <f>total_credit_stock_data!J43/$P43*100</f>
        <v>0</v>
      </c>
      <c r="K43" s="5">
        <f>total_credit_stock_data!K43/$P43*100</f>
        <v>0</v>
      </c>
      <c r="L43" s="5">
        <f>total_credit_stock_data!L43/$P43*100</f>
        <v>3.0297583372635364</v>
      </c>
      <c r="M43" s="5">
        <f>total_credit_stock_data!M43/$P43*100</f>
        <v>2.9226543864587082</v>
      </c>
      <c r="N43" s="5">
        <f>total_credit_stock_data!N43/$P43*100</f>
        <v>3.9060152820043501</v>
      </c>
      <c r="O43" s="5">
        <f>total_credit_stock_data!O43/$P43*100</f>
        <v>1.1694571759719159</v>
      </c>
      <c r="P43" s="12">
        <v>17593.68</v>
      </c>
    </row>
    <row r="44" spans="1:16" x14ac:dyDescent="0.25">
      <c r="A44" s="4">
        <f>total_credit_flow_data!A44</f>
        <v>38533</v>
      </c>
      <c r="B44" s="5">
        <f>total_credit_stock_data!B44/$P44*100</f>
        <v>131.60643277047603</v>
      </c>
      <c r="C44" s="5">
        <f>total_credit_stock_data!C44/$P44*100</f>
        <v>13.575212285177111</v>
      </c>
      <c r="D44" s="5">
        <f>total_credit_stock_data!D44/$P44*100</f>
        <v>13.366170966802308</v>
      </c>
      <c r="E44" s="5">
        <f>total_credit_stock_data!E44/$P44*100</f>
        <v>0</v>
      </c>
      <c r="F44" s="5">
        <f>total_credit_stock_data!F44/$P44*100</f>
        <v>0</v>
      </c>
      <c r="G44" s="5">
        <f>total_credit_stock_data!G44/$P44*100</f>
        <v>118.0312204852989</v>
      </c>
      <c r="H44" s="5">
        <f>total_credit_stock_data!H44/$P44*100</f>
        <v>107.9887149189676</v>
      </c>
      <c r="I44" s="5">
        <f>total_credit_stock_data!I44/$P44*100</f>
        <v>0</v>
      </c>
      <c r="J44" s="5">
        <f>total_credit_stock_data!J44/$P44*100</f>
        <v>0</v>
      </c>
      <c r="K44" s="5">
        <f>total_credit_stock_data!K44/$P44*100</f>
        <v>0</v>
      </c>
      <c r="L44" s="5">
        <f>total_credit_stock_data!L44/$P44*100</f>
        <v>2.7076628932007205</v>
      </c>
      <c r="M44" s="5">
        <f>total_credit_stock_data!M44/$P44*100</f>
        <v>2.8538512653688395</v>
      </c>
      <c r="N44" s="5">
        <f>total_credit_stock_data!N44/$P44*100</f>
        <v>3.7500495469211774</v>
      </c>
      <c r="O44" s="5">
        <f>total_credit_stock_data!O44/$P44*100</f>
        <v>0.73094186084059232</v>
      </c>
      <c r="P44" s="12">
        <v>18126.560000000001</v>
      </c>
    </row>
    <row r="45" spans="1:16" x14ac:dyDescent="0.25">
      <c r="A45" s="4">
        <f>total_credit_flow_data!A45</f>
        <v>38564</v>
      </c>
      <c r="B45" s="5">
        <f>total_credit_stock_data!B45/$P45*100</f>
        <v>132.14614355950604</v>
      </c>
      <c r="C45" s="5">
        <f>total_credit_stock_data!C45/$P45*100</f>
        <v>13.767918457776876</v>
      </c>
      <c r="D45" s="5">
        <f>total_credit_stock_data!D45/$P45*100</f>
        <v>13.559699137619052</v>
      </c>
      <c r="E45" s="5">
        <f>total_credit_stock_data!E45/$P45*100</f>
        <v>0</v>
      </c>
      <c r="F45" s="5">
        <f>total_credit_stock_data!F45/$P45*100</f>
        <v>0</v>
      </c>
      <c r="G45" s="5">
        <f>total_credit_stock_data!G45/$P45*100</f>
        <v>118.37822510172917</v>
      </c>
      <c r="H45" s="5">
        <f>total_credit_stock_data!H45/$P45*100</f>
        <v>107.81548844908031</v>
      </c>
      <c r="I45" s="5">
        <f>total_credit_stock_data!I45/$P45*100</f>
        <v>0</v>
      </c>
      <c r="J45" s="5">
        <f>total_credit_stock_data!J45/$P45*100</f>
        <v>0</v>
      </c>
      <c r="K45" s="5">
        <f>total_credit_stock_data!K45/$P45*100</f>
        <v>0</v>
      </c>
      <c r="L45" s="5">
        <f>total_credit_stock_data!L45/$P45*100</f>
        <v>2.8025512779797408</v>
      </c>
      <c r="M45" s="5">
        <f>total_credit_stock_data!M45/$P45*100</f>
        <v>3.0359045617471927</v>
      </c>
      <c r="N45" s="5">
        <f>total_credit_stock_data!N45/$P45*100</f>
        <v>3.7500495469211774</v>
      </c>
      <c r="O45" s="5">
        <f>total_credit_stock_data!O45/$P45*100</f>
        <v>0.97423126600074705</v>
      </c>
      <c r="P45" s="12">
        <v>18126.560000000001</v>
      </c>
    </row>
    <row r="46" spans="1:16" x14ac:dyDescent="0.25">
      <c r="A46" s="4">
        <f>total_credit_flow_data!A46</f>
        <v>38595</v>
      </c>
      <c r="B46" s="5">
        <f>total_credit_stock_data!B46/$P46*100</f>
        <v>133.48142725370946</v>
      </c>
      <c r="C46" s="5">
        <f>total_credit_stock_data!C46/$P46*100</f>
        <v>13.946336204994218</v>
      </c>
      <c r="D46" s="5">
        <f>total_credit_stock_data!D46/$P46*100</f>
        <v>13.738718212391099</v>
      </c>
      <c r="E46" s="5">
        <f>total_credit_stock_data!E46/$P46*100</f>
        <v>0</v>
      </c>
      <c r="F46" s="5">
        <f>total_credit_stock_data!F46/$P46*100</f>
        <v>0</v>
      </c>
      <c r="G46" s="5">
        <f>total_credit_stock_data!G46/$P46*100</f>
        <v>119.53509104871527</v>
      </c>
      <c r="H46" s="5">
        <f>total_credit_stock_data!H46/$P46*100</f>
        <v>108.86201906492798</v>
      </c>
      <c r="I46" s="5">
        <f>total_credit_stock_data!I46/$P46*100</f>
        <v>0</v>
      </c>
      <c r="J46" s="5">
        <f>total_credit_stock_data!J46/$P46*100</f>
        <v>0</v>
      </c>
      <c r="K46" s="5">
        <f>total_credit_stock_data!K46/$P46*100</f>
        <v>0</v>
      </c>
      <c r="L46" s="5">
        <f>total_credit_stock_data!L46/$P46*100</f>
        <v>2.8301351107643398</v>
      </c>
      <c r="M46" s="5">
        <f>total_credit_stock_data!M46/$P46*100</f>
        <v>3.0855554607594708</v>
      </c>
      <c r="N46" s="5">
        <f>total_credit_stock_data!N46/$P46*100</f>
        <v>3.7500495469211774</v>
      </c>
      <c r="O46" s="5">
        <f>total_credit_stock_data!O46/$P46*100</f>
        <v>1.0073318653422858</v>
      </c>
      <c r="P46" s="12">
        <v>18126.560000000001</v>
      </c>
    </row>
    <row r="47" spans="1:16" x14ac:dyDescent="0.25">
      <c r="A47" s="4">
        <f>total_credit_flow_data!A47</f>
        <v>38625</v>
      </c>
      <c r="B47" s="5">
        <f>total_credit_stock_data!B47/$P47*100</f>
        <v>130.01298171944623</v>
      </c>
      <c r="C47" s="5">
        <f>total_credit_stock_data!C47/$P47*100</f>
        <v>13.660473371022421</v>
      </c>
      <c r="D47" s="5">
        <f>total_credit_stock_data!D47/$P47*100</f>
        <v>13.461326576753487</v>
      </c>
      <c r="E47" s="5">
        <f>total_credit_stock_data!E47/$P47*100</f>
        <v>0</v>
      </c>
      <c r="F47" s="5">
        <f>total_credit_stock_data!F47/$P47*100</f>
        <v>0</v>
      </c>
      <c r="G47" s="5">
        <f>total_credit_stock_data!G47/$P47*100</f>
        <v>116.35250834842384</v>
      </c>
      <c r="H47" s="5">
        <f>total_credit_stock_data!H47/$P47*100</f>
        <v>105.05055115039885</v>
      </c>
      <c r="I47" s="5">
        <f>total_credit_stock_data!I47/$P47*100</f>
        <v>0</v>
      </c>
      <c r="J47" s="5">
        <f>total_credit_stock_data!J47/$P47*100</f>
        <v>0</v>
      </c>
      <c r="K47" s="5">
        <f>total_credit_stock_data!K47/$P47*100</f>
        <v>0</v>
      </c>
      <c r="L47" s="5">
        <f>total_credit_stock_data!L47/$P47*100</f>
        <v>3.9694971880417103</v>
      </c>
      <c r="M47" s="5">
        <f>total_credit_stock_data!M47/$P47*100</f>
        <v>3.0987300287889972</v>
      </c>
      <c r="N47" s="5">
        <f>total_credit_stock_data!N47/$P47*100</f>
        <v>3.5431215445455457</v>
      </c>
      <c r="O47" s="5">
        <f>total_credit_stock_data!O47/$P47*100</f>
        <v>0.69060843664872884</v>
      </c>
      <c r="P47" s="12">
        <v>18841.88</v>
      </c>
    </row>
    <row r="48" spans="1:16" x14ac:dyDescent="0.25">
      <c r="A48" s="4">
        <f>total_credit_flow_data!A48</f>
        <v>38656</v>
      </c>
      <c r="B48" s="5">
        <f>total_credit_stock_data!B48/$P48*100</f>
        <v>129.61820158073397</v>
      </c>
      <c r="C48" s="5">
        <f>total_credit_stock_data!C48/$P48*100</f>
        <v>13.782626786711305</v>
      </c>
      <c r="D48" s="5">
        <f>total_credit_stock_data!D48/$P48*100</f>
        <v>13.584191174129121</v>
      </c>
      <c r="E48" s="5">
        <f>total_credit_stock_data!E48/$P48*100</f>
        <v>0</v>
      </c>
      <c r="F48" s="5">
        <f>total_credit_stock_data!F48/$P48*100</f>
        <v>0</v>
      </c>
      <c r="G48" s="5">
        <f>total_credit_stock_data!G48/$P48*100</f>
        <v>115.83557479402266</v>
      </c>
      <c r="H48" s="5">
        <f>total_credit_stock_data!H48/$P48*100</f>
        <v>105.19066455734128</v>
      </c>
      <c r="I48" s="5">
        <f>total_credit_stock_data!I48/$P48*100</f>
        <v>0</v>
      </c>
      <c r="J48" s="5">
        <f>total_credit_stock_data!J48/$P48*100</f>
        <v>0</v>
      </c>
      <c r="K48" s="5">
        <f>total_credit_stock_data!K48/$P48*100</f>
        <v>0</v>
      </c>
      <c r="L48" s="5">
        <f>total_credit_stock_data!L48/$P48*100</f>
        <v>2.8331986870428714</v>
      </c>
      <c r="M48" s="5">
        <f>total_credit_stock_data!M48/$P48*100</f>
        <v>3.2828942417019338</v>
      </c>
      <c r="N48" s="5">
        <f>total_credit_stock_data!N48/$P48*100</f>
        <v>3.5431215445455457</v>
      </c>
      <c r="O48" s="5">
        <f>total_credit_stock_data!O48/$P48*100</f>
        <v>0.9856957633910437</v>
      </c>
      <c r="P48" s="12">
        <v>18841.88</v>
      </c>
    </row>
    <row r="49" spans="1:16" x14ac:dyDescent="0.25">
      <c r="A49" s="4">
        <f>total_credit_flow_data!A49</f>
        <v>38686</v>
      </c>
      <c r="B49" s="5">
        <f>total_credit_stock_data!B49/$P49*100</f>
        <v>130.94032548769016</v>
      </c>
      <c r="C49" s="5">
        <f>total_credit_stock_data!C49/$P49*100</f>
        <v>13.847975892002285</v>
      </c>
      <c r="D49" s="5">
        <f>total_credit_stock_data!D49/$P49*100</f>
        <v>13.650055090044095</v>
      </c>
      <c r="E49" s="5">
        <f>total_credit_stock_data!E49/$P49*100</f>
        <v>0</v>
      </c>
      <c r="F49" s="5">
        <f>total_credit_stock_data!F49/$P49*100</f>
        <v>0</v>
      </c>
      <c r="G49" s="5">
        <f>total_credit_stock_data!G49/$P49*100</f>
        <v>117.09234959568788</v>
      </c>
      <c r="H49" s="5">
        <f>total_credit_stock_data!H49/$P49*100</f>
        <v>106.38534364456611</v>
      </c>
      <c r="I49" s="5">
        <f>total_credit_stock_data!I49/$P49*100</f>
        <v>0</v>
      </c>
      <c r="J49" s="5">
        <f>total_credit_stock_data!J49/$P49*100</f>
        <v>0</v>
      </c>
      <c r="K49" s="5">
        <f>total_credit_stock_data!K49/$P49*100</f>
        <v>0</v>
      </c>
      <c r="L49" s="5">
        <f>total_credit_stock_data!L49/$P49*100</f>
        <v>2.7228063058155207</v>
      </c>
      <c r="M49" s="5">
        <f>total_credit_stock_data!M49/$P49*100</f>
        <v>3.4235383812463951</v>
      </c>
      <c r="N49" s="5">
        <f>total_credit_stock_data!N49/$P49*100</f>
        <v>3.5431215445455457</v>
      </c>
      <c r="O49" s="5">
        <f>total_credit_stock_data!O49/$P49*100</f>
        <v>1.0175397195143181</v>
      </c>
      <c r="P49" s="12">
        <v>18841.88</v>
      </c>
    </row>
    <row r="50" spans="1:16" x14ac:dyDescent="0.25">
      <c r="A50" s="4">
        <f>total_credit_flow_data!A50</f>
        <v>38717</v>
      </c>
      <c r="B50" s="5">
        <f>total_credit_stock_data!B50/$P50*100</f>
        <v>127.97257932152377</v>
      </c>
      <c r="C50" s="5">
        <f>total_credit_stock_data!C50/$P50*100</f>
        <v>13.783388756412007</v>
      </c>
      <c r="D50" s="5">
        <f>total_credit_stock_data!D50/$P50*100</f>
        <v>13.594047500259638</v>
      </c>
      <c r="E50" s="5">
        <f>total_credit_stock_data!E50/$P50*100</f>
        <v>0</v>
      </c>
      <c r="F50" s="5">
        <f>total_credit_stock_data!F50/$P50*100</f>
        <v>0</v>
      </c>
      <c r="G50" s="5">
        <f>total_credit_stock_data!G50/$P50*100</f>
        <v>114.18919056511176</v>
      </c>
      <c r="H50" s="5">
        <f>total_credit_stock_data!H50/$P50*100</f>
        <v>103.77671420928878</v>
      </c>
      <c r="I50" s="5">
        <f>total_credit_stock_data!I50/$P50*100</f>
        <v>0</v>
      </c>
      <c r="J50" s="5">
        <f>total_credit_stock_data!J50/$P50*100</f>
        <v>0</v>
      </c>
      <c r="K50" s="5">
        <f>total_credit_stock_data!K50/$P50*100</f>
        <v>0.66709458547054989</v>
      </c>
      <c r="L50" s="5">
        <f>total_credit_stock_data!L50/$P50*100</f>
        <v>2.7321873891880974</v>
      </c>
      <c r="M50" s="5">
        <f>total_credit_stock_data!M50/$P50*100</f>
        <v>3.5907091165762925</v>
      </c>
      <c r="N50" s="5">
        <f>total_credit_stock_data!N50/$P50*100</f>
        <v>3.4224852645880559</v>
      </c>
      <c r="O50" s="5">
        <f>total_credit_stock_data!O50/$P50*100</f>
        <v>0</v>
      </c>
      <c r="P50" s="12">
        <v>19642.84</v>
      </c>
    </row>
    <row r="51" spans="1:16" x14ac:dyDescent="0.25">
      <c r="A51" s="4">
        <f>total_credit_flow_data!A51</f>
        <v>38748</v>
      </c>
      <c r="B51" s="5">
        <f>total_credit_stock_data!B51/$P51*100</f>
        <v>131.19118213048623</v>
      </c>
      <c r="C51" s="5">
        <f>total_credit_stock_data!C51/$P51*100</f>
        <v>13.783006937896964</v>
      </c>
      <c r="D51" s="5">
        <f>total_credit_stock_data!D51/$P51*100</f>
        <v>13.594047500259638</v>
      </c>
      <c r="E51" s="5">
        <f>total_credit_stock_data!E51/$P51*100</f>
        <v>0</v>
      </c>
      <c r="F51" s="5">
        <f>total_credit_stock_data!F51/$P51*100</f>
        <v>0</v>
      </c>
      <c r="G51" s="5">
        <f>total_credit_stock_data!G51/$P51*100</f>
        <v>117.40817519258925</v>
      </c>
      <c r="H51" s="5">
        <f>total_credit_stock_data!H51/$P51*100</f>
        <v>106.66529854841693</v>
      </c>
      <c r="I51" s="5">
        <f>total_credit_stock_data!I51/$P51*100</f>
        <v>0</v>
      </c>
      <c r="J51" s="5">
        <f>total_credit_stock_data!J51/$P51*100</f>
        <v>0</v>
      </c>
      <c r="K51" s="5">
        <f>total_credit_stock_data!K51/$P51*100</f>
        <v>0.68287641742560323</v>
      </c>
      <c r="L51" s="5">
        <f>total_credit_stock_data!L51/$P51*100</f>
        <v>2.6262963876832237</v>
      </c>
      <c r="M51" s="5">
        <f>total_credit_stock_data!M51/$P51*100</f>
        <v>3.7449637966531037</v>
      </c>
      <c r="N51" s="5">
        <f>total_credit_stock_data!N51/$P51*100</f>
        <v>3.4224852645880559</v>
      </c>
      <c r="O51" s="5">
        <f>total_credit_stock_data!O51/$P51*100</f>
        <v>0.26625477782234785</v>
      </c>
      <c r="P51" s="12">
        <v>19642.84</v>
      </c>
    </row>
    <row r="52" spans="1:16" x14ac:dyDescent="0.25">
      <c r="A52" s="4">
        <f>total_credit_flow_data!A52</f>
        <v>38776</v>
      </c>
      <c r="B52" s="5">
        <f>total_credit_stock_data!B52/$P52*100</f>
        <v>131.98364391299833</v>
      </c>
      <c r="C52" s="5">
        <f>total_credit_stock_data!C52/$P52*100</f>
        <v>13.691177039572688</v>
      </c>
      <c r="D52" s="5">
        <f>total_credit_stock_data!D52/$P52*100</f>
        <v>13.502411056649649</v>
      </c>
      <c r="E52" s="5">
        <f>total_credit_stock_data!E52/$P52*100</f>
        <v>0</v>
      </c>
      <c r="F52" s="5">
        <f>total_credit_stock_data!F52/$P52*100</f>
        <v>0</v>
      </c>
      <c r="G52" s="5">
        <f>total_credit_stock_data!G52/$P52*100</f>
        <v>118.29246687342562</v>
      </c>
      <c r="H52" s="5">
        <f>total_credit_stock_data!H52/$P52*100</f>
        <v>107.42435375631968</v>
      </c>
      <c r="I52" s="5">
        <f>total_credit_stock_data!I52/$P52*100</f>
        <v>0</v>
      </c>
      <c r="J52" s="5">
        <f>total_credit_stock_data!J52/$P52*100</f>
        <v>0</v>
      </c>
      <c r="K52" s="5">
        <f>total_credit_stock_data!K52/$P52*100</f>
        <v>0.69611279261371251</v>
      </c>
      <c r="L52" s="5">
        <f>total_credit_stock_data!L52/$P52*100</f>
        <v>2.513787198584295</v>
      </c>
      <c r="M52" s="5">
        <f>total_credit_stock_data!M52/$P52*100</f>
        <v>3.8488184327444226</v>
      </c>
      <c r="N52" s="5">
        <f>total_credit_stock_data!N52/$P52*100</f>
        <v>3.4224852645880559</v>
      </c>
      <c r="O52" s="5">
        <f>total_credit_stock_data!O52/$P52*100</f>
        <v>0.38690942857548277</v>
      </c>
      <c r="P52" s="12">
        <v>19642.84</v>
      </c>
    </row>
    <row r="53" spans="1:16" x14ac:dyDescent="0.25">
      <c r="A53" s="4">
        <f>total_credit_flow_data!A53</f>
        <v>38807</v>
      </c>
      <c r="B53" s="5">
        <f>total_credit_stock_data!B53/$P53*100</f>
        <v>127.65411079469887</v>
      </c>
      <c r="C53" s="5">
        <f>total_credit_stock_data!C53/$P53*100</f>
        <v>13.124726181721458</v>
      </c>
      <c r="D53" s="5">
        <f>total_credit_stock_data!D53/$P53*100</f>
        <v>12.943570942404282</v>
      </c>
      <c r="E53" s="5">
        <f>total_credit_stock_data!E53/$P53*100</f>
        <v>0</v>
      </c>
      <c r="F53" s="5">
        <f>total_credit_stock_data!F53/$P53*100</f>
        <v>0</v>
      </c>
      <c r="G53" s="5">
        <f>total_credit_stock_data!G53/$P53*100</f>
        <v>114.52938461297741</v>
      </c>
      <c r="H53" s="5">
        <f>total_credit_stock_data!H53/$P53*100</f>
        <v>103.82920108037941</v>
      </c>
      <c r="I53" s="5">
        <f>total_credit_stock_data!I53/$P53*100</f>
        <v>0</v>
      </c>
      <c r="J53" s="5">
        <f>total_credit_stock_data!J53/$P53*100</f>
        <v>0</v>
      </c>
      <c r="K53" s="5">
        <f>total_credit_stock_data!K53/$P53*100</f>
        <v>0.6724899939392518</v>
      </c>
      <c r="L53" s="5">
        <f>total_credit_stock_data!L53/$P53*100</f>
        <v>2.9611252958938215</v>
      </c>
      <c r="M53" s="5">
        <f>total_credit_stock_data!M53/$P53*100</f>
        <v>3.7963144819151577</v>
      </c>
      <c r="N53" s="5">
        <f>total_credit_stock_data!N53/$P53*100</f>
        <v>3.2702537608497639</v>
      </c>
      <c r="O53" s="5">
        <f>total_credit_stock_data!O53/$P53*100</f>
        <v>0</v>
      </c>
      <c r="P53" s="12">
        <v>20451.52</v>
      </c>
    </row>
    <row r="54" spans="1:16" x14ac:dyDescent="0.25">
      <c r="A54" s="4">
        <f>total_credit_flow_data!A54</f>
        <v>38837</v>
      </c>
      <c r="B54" s="5">
        <f>total_credit_stock_data!B54/$P54*100</f>
        <v>129.597364890238</v>
      </c>
      <c r="C54" s="5">
        <f>total_credit_stock_data!C54/$P54*100</f>
        <v>13.442184248407941</v>
      </c>
      <c r="D54" s="5">
        <f>total_credit_stock_data!D54/$P54*100</f>
        <v>13.261200145514856</v>
      </c>
      <c r="E54" s="5">
        <f>total_credit_stock_data!E54/$P54*100</f>
        <v>0</v>
      </c>
      <c r="F54" s="5">
        <f>total_credit_stock_data!F54/$P54*100</f>
        <v>0</v>
      </c>
      <c r="G54" s="5">
        <f>total_credit_stock_data!G54/$P54*100</f>
        <v>116.15518064183004</v>
      </c>
      <c r="H54" s="5">
        <f>total_credit_stock_data!H54/$P54*100</f>
        <v>105.37578539293906</v>
      </c>
      <c r="I54" s="5">
        <f>total_credit_stock_data!I54/$P54*100</f>
        <v>0</v>
      </c>
      <c r="J54" s="5">
        <f>total_credit_stock_data!J54/$P54*100</f>
        <v>0</v>
      </c>
      <c r="K54" s="5">
        <f>total_credit_stock_data!K54/$P54*100</f>
        <v>0.68569194665474664</v>
      </c>
      <c r="L54" s="5">
        <f>total_credit_stock_data!L54/$P54*100</f>
        <v>2.5934264647067016</v>
      </c>
      <c r="M54" s="5">
        <f>total_credit_stock_data!M54/$P54*100</f>
        <v>3.9288229702817929</v>
      </c>
      <c r="N54" s="5">
        <f>total_credit_stock_data!N54/$P54*100</f>
        <v>3.2702537608497639</v>
      </c>
      <c r="O54" s="5">
        <f>total_credit_stock_data!O54/$P54*100</f>
        <v>0.30120010639798811</v>
      </c>
      <c r="P54" s="12">
        <v>20451.52</v>
      </c>
    </row>
    <row r="55" spans="1:16" x14ac:dyDescent="0.25">
      <c r="A55" s="4">
        <f>total_credit_flow_data!A55</f>
        <v>38868</v>
      </c>
      <c r="B55" s="5">
        <f>total_credit_stock_data!B55/$P55*100</f>
        <v>131.59852666207698</v>
      </c>
      <c r="C55" s="5">
        <f>total_credit_stock_data!C55/$P55*100</f>
        <v>13.592627834019183</v>
      </c>
      <c r="D55" s="5">
        <f>total_credit_stock_data!D55/$P55*100</f>
        <v>13.411800198713836</v>
      </c>
      <c r="E55" s="5">
        <f>total_credit_stock_data!E55/$P55*100</f>
        <v>0</v>
      </c>
      <c r="F55" s="5">
        <f>total_credit_stock_data!F55/$P55*100</f>
        <v>0</v>
      </c>
      <c r="G55" s="5">
        <f>total_credit_stock_data!G55/$P55*100</f>
        <v>118.00589882805777</v>
      </c>
      <c r="H55" s="5">
        <f>total_credit_stock_data!H55/$P55*100</f>
        <v>106.39967017020746</v>
      </c>
      <c r="I55" s="5">
        <f>total_credit_stock_data!I55/$P55*100</f>
        <v>0</v>
      </c>
      <c r="J55" s="5">
        <f>total_credit_stock_data!J55/$P55*100</f>
        <v>0</v>
      </c>
      <c r="K55" s="5">
        <f>total_credit_stock_data!K55/$P55*100</f>
        <v>0.72823157207134159</v>
      </c>
      <c r="L55" s="5">
        <f>total_credit_stock_data!L55/$P55*100</f>
        <v>3.0266460982596111</v>
      </c>
      <c r="M55" s="5">
        <f>total_credit_stock_data!M55/$P55*100</f>
        <v>4.0701327604587574</v>
      </c>
      <c r="N55" s="5">
        <f>total_credit_stock_data!N55/$P55*100</f>
        <v>3.2731875281198737</v>
      </c>
      <c r="O55" s="5">
        <f>total_credit_stock_data!O55/$P55*100</f>
        <v>0.5080306989407215</v>
      </c>
      <c r="P55" s="12">
        <v>20451.52</v>
      </c>
    </row>
    <row r="56" spans="1:16" x14ac:dyDescent="0.25">
      <c r="A56" s="4">
        <f>total_credit_flow_data!A56</f>
        <v>38898</v>
      </c>
      <c r="B56" s="5">
        <f>total_credit_stock_data!B56/$P56*100</f>
        <v>127.48214167915337</v>
      </c>
      <c r="C56" s="5">
        <f>total_credit_stock_data!C56/$P56*100</f>
        <v>12.52450218163656</v>
      </c>
      <c r="D56" s="5">
        <f>total_credit_stock_data!D56/$P56*100</f>
        <v>12.454680387888384</v>
      </c>
      <c r="E56" s="5">
        <f>total_credit_stock_data!E56/$P56*100</f>
        <v>0</v>
      </c>
      <c r="F56" s="5">
        <f>total_credit_stock_data!F56/$P56*100</f>
        <v>0</v>
      </c>
      <c r="G56" s="5">
        <f>total_credit_stock_data!G56/$P56*100</f>
        <v>114.95763949751681</v>
      </c>
      <c r="H56" s="5">
        <f>total_credit_stock_data!H56/$P56*100</f>
        <v>104.28315024500834</v>
      </c>
      <c r="I56" s="5">
        <f>total_credit_stock_data!I56/$P56*100</f>
        <v>0</v>
      </c>
      <c r="J56" s="5">
        <f>total_credit_stock_data!J56/$P56*100</f>
        <v>0</v>
      </c>
      <c r="K56" s="5">
        <f>total_credit_stock_data!K56/$P56*100</f>
        <v>0.74424766606957726</v>
      </c>
      <c r="L56" s="5">
        <f>total_credit_stock_data!L56/$P56*100</f>
        <v>2.6907415619438715</v>
      </c>
      <c r="M56" s="5">
        <f>total_credit_stock_data!M56/$P56*100</f>
        <v>4.0439191366158385</v>
      </c>
      <c r="N56" s="5">
        <f>total_credit_stock_data!N56/$P56*100</f>
        <v>3.1955808878791756</v>
      </c>
      <c r="O56" s="5">
        <f>total_credit_stock_data!O56/$P56*100</f>
        <v>0</v>
      </c>
      <c r="P56" s="12">
        <v>21222.6</v>
      </c>
    </row>
    <row r="57" spans="1:16" x14ac:dyDescent="0.25">
      <c r="A57" s="4">
        <f>total_credit_flow_data!A57</f>
        <v>38929</v>
      </c>
      <c r="B57" s="5">
        <f>total_credit_stock_data!B57/$P57*100</f>
        <v>128.95919915561714</v>
      </c>
      <c r="C57" s="5">
        <f>total_credit_stock_data!C57/$P57*100</f>
        <v>12.939484323315712</v>
      </c>
      <c r="D57" s="5">
        <f>total_credit_stock_data!D57/$P57*100</f>
        <v>12.798983159462086</v>
      </c>
      <c r="E57" s="5">
        <f>total_credit_stock_data!E57/$P57*100</f>
        <v>7.0679370105453637E-2</v>
      </c>
      <c r="F57" s="5">
        <f>total_credit_stock_data!F57/$P57*100</f>
        <v>0</v>
      </c>
      <c r="G57" s="5">
        <f>total_credit_stock_data!G57/$P57*100</f>
        <v>116.01971483230142</v>
      </c>
      <c r="H57" s="5">
        <f>total_credit_stock_data!H57/$P57*100</f>
        <v>105.05308418335709</v>
      </c>
      <c r="I57" s="5">
        <f>total_credit_stock_data!I57/$P57*100</f>
        <v>0</v>
      </c>
      <c r="J57" s="5">
        <f>total_credit_stock_data!J57/$P57*100</f>
        <v>0</v>
      </c>
      <c r="K57" s="5">
        <f>total_credit_stock_data!K57/$P57*100</f>
        <v>0.79042485453847366</v>
      </c>
      <c r="L57" s="5">
        <f>total_credit_stock_data!L57/$P57*100</f>
        <v>2.7378611420141743</v>
      </c>
      <c r="M57" s="5">
        <f>total_credit_stock_data!M57/$P57*100</f>
        <v>4.0985778494973895</v>
      </c>
      <c r="N57" s="5">
        <f>total_credit_stock_data!N57/$P57*100</f>
        <v>3.2492972091593209</v>
      </c>
      <c r="O57" s="5">
        <f>total_credit_stock_data!O57/$P57*100</f>
        <v>9.0469593734984075E-2</v>
      </c>
      <c r="P57" s="12">
        <v>21222.6</v>
      </c>
    </row>
    <row r="58" spans="1:16" x14ac:dyDescent="0.25">
      <c r="A58" s="4">
        <f>total_credit_flow_data!A58</f>
        <v>38960</v>
      </c>
      <c r="B58" s="5">
        <f>total_credit_stock_data!B58/$P58*100</f>
        <v>130.67520944653344</v>
      </c>
      <c r="C58" s="5">
        <f>total_credit_stock_data!C58/$P58*100</f>
        <v>13.071334332268433</v>
      </c>
      <c r="D58" s="5">
        <f>total_credit_stock_data!D58/$P58*100</f>
        <v>12.930917983658929</v>
      </c>
      <c r="E58" s="5">
        <f>total_credit_stock_data!E58/$P58*100</f>
        <v>7.0679370105453637E-2</v>
      </c>
      <c r="F58" s="5">
        <f>total_credit_stock_data!F58/$P58*100</f>
        <v>0</v>
      </c>
      <c r="G58" s="5">
        <f>total_credit_stock_data!G58/$P58*100</f>
        <v>117.60387511426499</v>
      </c>
      <c r="H58" s="5">
        <f>total_credit_stock_data!H58/$P58*100</f>
        <v>105.94835620469283</v>
      </c>
      <c r="I58" s="5">
        <f>total_credit_stock_data!I58/$P58*100</f>
        <v>0</v>
      </c>
      <c r="J58" s="5">
        <f>total_credit_stock_data!J58/$P58*100</f>
        <v>0</v>
      </c>
      <c r="K58" s="5">
        <f>total_credit_stock_data!K58/$P58*100</f>
        <v>0.82246616898627933</v>
      </c>
      <c r="L58" s="5">
        <f>total_credit_stock_data!L58/$P58*100</f>
        <v>2.8570736795920388</v>
      </c>
      <c r="M58" s="5">
        <f>total_credit_stock_data!M58/$P58*100</f>
        <v>4.1706708070049521</v>
      </c>
      <c r="N58" s="5">
        <f>total_credit_stock_data!N58/$P58*100</f>
        <v>3.4175141100103001</v>
      </c>
      <c r="O58" s="5">
        <f>total_credit_stock_data!O58/$P58*100</f>
        <v>0.38779414397860257</v>
      </c>
      <c r="P58" s="12">
        <v>21222.6</v>
      </c>
    </row>
    <row r="59" spans="1:16" x14ac:dyDescent="0.25">
      <c r="A59" s="4">
        <f>total_credit_flow_data!A59</f>
        <v>38990</v>
      </c>
      <c r="B59" s="5">
        <f>total_credit_stock_data!B59/$P59*100</f>
        <v>128.30295545446774</v>
      </c>
      <c r="C59" s="5">
        <f>total_credit_stock_data!C59/$P59*100</f>
        <v>12.601160064532909</v>
      </c>
      <c r="D59" s="5">
        <f>total_credit_stock_data!D59/$P59*100</f>
        <v>12.532953071770125</v>
      </c>
      <c r="E59" s="5">
        <f>total_credit_stock_data!E59/$P59*100</f>
        <v>6.8206992762783344E-2</v>
      </c>
      <c r="F59" s="5">
        <f>total_credit_stock_data!F59/$P59*100</f>
        <v>0</v>
      </c>
      <c r="G59" s="5">
        <f>total_credit_stock_data!G59/$P59*100</f>
        <v>115.70179538993483</v>
      </c>
      <c r="H59" s="5">
        <f>total_credit_stock_data!H59/$P59*100</f>
        <v>104.39651993091741</v>
      </c>
      <c r="I59" s="5">
        <f>total_credit_stock_data!I59/$P59*100</f>
        <v>0</v>
      </c>
      <c r="J59" s="5">
        <f>total_credit_stock_data!J59/$P59*100</f>
        <v>0</v>
      </c>
      <c r="K59" s="5">
        <f>total_credit_stock_data!K59/$P59*100</f>
        <v>0.85599979954029226</v>
      </c>
      <c r="L59" s="5">
        <f>total_credit_stock_data!L59/$P59*100</f>
        <v>3.0086620173191498</v>
      </c>
      <c r="M59" s="5">
        <f>total_credit_stock_data!M59/$P59*100</f>
        <v>4.0672653197092226</v>
      </c>
      <c r="N59" s="5">
        <f>total_credit_stock_data!N59/$P59*100</f>
        <v>3.3733483224487375</v>
      </c>
      <c r="O59" s="5">
        <f>total_credit_stock_data!O59/$P59*100</f>
        <v>0</v>
      </c>
      <c r="P59" s="12">
        <v>21991.88</v>
      </c>
    </row>
    <row r="60" spans="1:16" x14ac:dyDescent="0.25">
      <c r="A60" s="4">
        <f>total_credit_flow_data!A60</f>
        <v>39021</v>
      </c>
      <c r="B60" s="5">
        <f>total_credit_stock_data!B60/$P60*100</f>
        <v>129.10079538447826</v>
      </c>
      <c r="C60" s="5">
        <f>total_credit_stock_data!C60/$P60*100</f>
        <v>12.992486317677251</v>
      </c>
      <c r="D60" s="5">
        <f>total_credit_stock_data!D60/$P60*100</f>
        <v>12.810601003643162</v>
      </c>
      <c r="E60" s="5">
        <f>total_credit_stock_data!E60/$P60*100</f>
        <v>0.18188531403408895</v>
      </c>
      <c r="F60" s="5">
        <f>total_credit_stock_data!F60/$P60*100</f>
        <v>0</v>
      </c>
      <c r="G60" s="5">
        <f>total_credit_stock_data!G60/$P60*100</f>
        <v>116.10830906680103</v>
      </c>
      <c r="H60" s="5">
        <f>total_credit_stock_data!H60/$P60*100</f>
        <v>104.47336647609681</v>
      </c>
      <c r="I60" s="5">
        <f>total_credit_stock_data!I60/$P60*100</f>
        <v>0</v>
      </c>
      <c r="J60" s="5">
        <f>total_credit_stock_data!J60/$P60*100</f>
        <v>0</v>
      </c>
      <c r="K60" s="5">
        <f>total_credit_stock_data!K60/$P60*100</f>
        <v>0.90465412104441123</v>
      </c>
      <c r="L60" s="5">
        <f>total_credit_stock_data!L60/$P60*100</f>
        <v>3.0668653178100582</v>
      </c>
      <c r="M60" s="5">
        <f>total_credit_stock_data!M60/$P60*100</f>
        <v>4.1750323682744206</v>
      </c>
      <c r="N60" s="5">
        <f>total_credit_stock_data!N60/$P60*100</f>
        <v>3.3933557069924873</v>
      </c>
      <c r="O60" s="5">
        <f>total_credit_stock_data!O60/$P60*100</f>
        <v>9.5035076582818095E-2</v>
      </c>
      <c r="P60" s="12">
        <v>21991.88</v>
      </c>
    </row>
    <row r="61" spans="1:16" x14ac:dyDescent="0.25">
      <c r="A61" s="4">
        <f>total_credit_flow_data!A61</f>
        <v>39051</v>
      </c>
      <c r="B61" s="5">
        <f>total_credit_stock_data!B61/$P61*100</f>
        <v>130.5325965765546</v>
      </c>
      <c r="C61" s="5">
        <f>total_credit_stock_data!C61/$P61*100</f>
        <v>13.156546870935998</v>
      </c>
      <c r="D61" s="5">
        <f>total_credit_stock_data!D61/$P61*100</f>
        <v>12.974661556901909</v>
      </c>
      <c r="E61" s="5">
        <f>total_credit_stock_data!E61/$P61*100</f>
        <v>0.18188531403408895</v>
      </c>
      <c r="F61" s="5">
        <f>total_credit_stock_data!F61/$P61*100</f>
        <v>0</v>
      </c>
      <c r="G61" s="5">
        <f>total_credit_stock_data!G61/$P61*100</f>
        <v>117.37604970561861</v>
      </c>
      <c r="H61" s="5">
        <f>total_credit_stock_data!H61/$P61*100</f>
        <v>105.35323668273674</v>
      </c>
      <c r="I61" s="5">
        <f>total_credit_stock_data!I61/$P61*100</f>
        <v>0</v>
      </c>
      <c r="J61" s="5">
        <f>total_credit_stock_data!J61/$P61*100</f>
        <v>0</v>
      </c>
      <c r="K61" s="5">
        <f>total_credit_stock_data!K61/$P61*100</f>
        <v>0.93557462443020634</v>
      </c>
      <c r="L61" s="5">
        <f>total_credit_stock_data!L61/$P61*100</f>
        <v>2.9854716397798029</v>
      </c>
      <c r="M61" s="5">
        <f>total_credit_stock_data!M61/$P61*100</f>
        <v>4.271431584712488</v>
      </c>
      <c r="N61" s="5">
        <f>total_credit_stock_data!N61/$P61*100</f>
        <v>3.4765682381630829</v>
      </c>
      <c r="O61" s="5">
        <f>total_credit_stock_data!O61/$P61*100</f>
        <v>0.35376693579631624</v>
      </c>
      <c r="P61" s="12">
        <v>21991.88</v>
      </c>
    </row>
    <row r="62" spans="1:16" x14ac:dyDescent="0.25">
      <c r="A62" s="4">
        <f>total_credit_flow_data!A62</f>
        <v>39082</v>
      </c>
      <c r="B62" s="5">
        <f>total_credit_stock_data!B62/$P62*100</f>
        <v>126.7159619508725</v>
      </c>
      <c r="C62" s="5">
        <f>total_credit_stock_data!C62/$P62*100</f>
        <v>12.5392258601458</v>
      </c>
      <c r="D62" s="5">
        <f>total_credit_stock_data!D62/$P62*100</f>
        <v>12.366557828250562</v>
      </c>
      <c r="E62" s="5">
        <f>total_credit_stock_data!E62/$P62*100</f>
        <v>0.17266803189523885</v>
      </c>
      <c r="F62" s="5">
        <f>total_credit_stock_data!F62/$P62*100</f>
        <v>0</v>
      </c>
      <c r="G62" s="5">
        <f>total_credit_stock_data!G62/$P62*100</f>
        <v>114.17673609072669</v>
      </c>
      <c r="H62" s="5">
        <f>total_credit_stock_data!H62/$P62*100</f>
        <v>102.43184153891703</v>
      </c>
      <c r="I62" s="5">
        <f>total_credit_stock_data!I62/$P62*100</f>
        <v>0</v>
      </c>
      <c r="J62" s="5">
        <f>total_credit_stock_data!J62/$P62*100</f>
        <v>0</v>
      </c>
      <c r="K62" s="5">
        <f>total_credit_stock_data!K62/$P62*100</f>
        <v>0.95926377558312304</v>
      </c>
      <c r="L62" s="5">
        <f>total_credit_stock_data!L62/$P62*100</f>
        <v>3.0238721047569648</v>
      </c>
      <c r="M62" s="5">
        <f>total_credit_stock_data!M62/$P62*100</f>
        <v>4.1438247361484351</v>
      </c>
      <c r="N62" s="5">
        <f>total_credit_stock_data!N62/$P62*100</f>
        <v>3.6179339353211293</v>
      </c>
      <c r="O62" s="5">
        <f>total_credit_stock_data!O62/$P62*100</f>
        <v>0</v>
      </c>
      <c r="P62" s="12">
        <v>23165.84</v>
      </c>
    </row>
    <row r="63" spans="1:16" x14ac:dyDescent="0.25">
      <c r="A63" s="4">
        <f>total_credit_flow_data!A63</f>
        <v>39113</v>
      </c>
      <c r="B63" s="5">
        <f>total_credit_stock_data!B63/$P63*100</f>
        <v>129.56703491002267</v>
      </c>
      <c r="C63" s="5">
        <f>total_credit_stock_data!C63/$P63*100</f>
        <v>12.408321908465224</v>
      </c>
      <c r="D63" s="5">
        <f>total_credit_stock_data!D63/$P63*100</f>
        <v>12.237056804329132</v>
      </c>
      <c r="E63" s="5">
        <f>total_credit_stock_data!E63/$P63*100</f>
        <v>0.17126510413609003</v>
      </c>
      <c r="F63" s="5">
        <f>total_credit_stock_data!F63/$P63*100</f>
        <v>0</v>
      </c>
      <c r="G63" s="5">
        <f>total_credit_stock_data!G63/$P63*100</f>
        <v>117.15871300155747</v>
      </c>
      <c r="H63" s="5">
        <f>total_credit_stock_data!H63/$P63*100</f>
        <v>104.87638920047387</v>
      </c>
      <c r="I63" s="5">
        <f>total_credit_stock_data!I63/$P63*100</f>
        <v>0</v>
      </c>
      <c r="J63" s="5">
        <f>total_credit_stock_data!J63/$P63*100</f>
        <v>0</v>
      </c>
      <c r="K63" s="5">
        <f>total_credit_stock_data!K63/$P63*100</f>
        <v>1.012790865470647</v>
      </c>
      <c r="L63" s="5">
        <f>total_credit_stock_data!L63/$P63*100</f>
        <v>3.4179868875578472</v>
      </c>
      <c r="M63" s="5">
        <f>total_credit_stock_data!M63/$P63*100</f>
        <v>4.1269896030386501</v>
      </c>
      <c r="N63" s="5">
        <f>total_credit_stock_data!N63/$P63*100</f>
        <v>3.6861378079197484</v>
      </c>
      <c r="O63" s="5">
        <f>total_credit_stock_data!O63/$P63*100</f>
        <v>3.8418637096712629E-2</v>
      </c>
      <c r="P63" s="12">
        <v>23165.84</v>
      </c>
    </row>
    <row r="64" spans="1:16" x14ac:dyDescent="0.25">
      <c r="A64" s="4">
        <f>total_credit_flow_data!A64</f>
        <v>39141</v>
      </c>
      <c r="B64" s="5">
        <f>total_credit_stock_data!B64/$P64*100</f>
        <v>130.93985799781055</v>
      </c>
      <c r="C64" s="5">
        <f>total_credit_stock_data!C64/$P64*100</f>
        <v>12.450306140420549</v>
      </c>
      <c r="D64" s="5">
        <f>total_credit_stock_data!D64/$P64*100</f>
        <v>12.280223812302943</v>
      </c>
      <c r="E64" s="5">
        <f>total_credit_stock_data!E64/$P64*100</f>
        <v>0.17008232811760768</v>
      </c>
      <c r="F64" s="5">
        <f>total_credit_stock_data!F64/$P64*100</f>
        <v>0</v>
      </c>
      <c r="G64" s="5">
        <f>total_credit_stock_data!G64/$P64*100</f>
        <v>118.48955185739001</v>
      </c>
      <c r="H64" s="5">
        <f>total_credit_stock_data!H64/$P64*100</f>
        <v>106.66263999043011</v>
      </c>
      <c r="I64" s="5">
        <f>total_credit_stock_data!I64/$P64*100</f>
        <v>0</v>
      </c>
      <c r="J64" s="5">
        <f>total_credit_stock_data!J64/$P64*100</f>
        <v>0</v>
      </c>
      <c r="K64" s="5">
        <f>total_credit_stock_data!K64/$P64*100</f>
        <v>1.0594112340823616</v>
      </c>
      <c r="L64" s="5">
        <f>total_credit_stock_data!L64/$P64*100</f>
        <v>2.7389698521298205</v>
      </c>
      <c r="M64" s="5">
        <f>total_credit_stock_data!M64/$P64*100</f>
        <v>4.0924559966596021</v>
      </c>
      <c r="N64" s="5">
        <f>total_credit_stock_data!N64/$P64*100</f>
        <v>3.7141963631027246</v>
      </c>
      <c r="O64" s="5">
        <f>total_credit_stock_data!O64/$P64*100</f>
        <v>0.22187842098540392</v>
      </c>
      <c r="P64" s="12">
        <v>23165.84</v>
      </c>
    </row>
    <row r="65" spans="1:16" x14ac:dyDescent="0.25">
      <c r="A65" s="4">
        <f>total_credit_flow_data!A65</f>
        <v>39172</v>
      </c>
      <c r="B65" s="5">
        <f>total_credit_stock_data!B65/$P65*100</f>
        <v>123.69829676850783</v>
      </c>
      <c r="C65" s="5">
        <f>total_credit_stock_data!C65/$P65*100</f>
        <v>11.71617338192204</v>
      </c>
      <c r="D65" s="5">
        <f>total_credit_stock_data!D65/$P65*100</f>
        <v>11.558112663190837</v>
      </c>
      <c r="E65" s="5">
        <f>total_credit_stock_data!E65/$P65*100</f>
        <v>0.15806071873120431</v>
      </c>
      <c r="F65" s="5">
        <f>total_credit_stock_data!F65/$P65*100</f>
        <v>0</v>
      </c>
      <c r="G65" s="5">
        <f>total_credit_stock_data!G65/$P65*100</f>
        <v>111.98212338658577</v>
      </c>
      <c r="H65" s="5">
        <f>total_credit_stock_data!H65/$P65*100</f>
        <v>100.6405165722021</v>
      </c>
      <c r="I65" s="5">
        <f>total_credit_stock_data!I65/$P65*100</f>
        <v>0</v>
      </c>
      <c r="J65" s="5">
        <f>total_credit_stock_data!J65/$P65*100</f>
        <v>0</v>
      </c>
      <c r="K65" s="5">
        <f>total_credit_stock_data!K65/$P65*100</f>
        <v>1.0172045621750652</v>
      </c>
      <c r="L65" s="5">
        <f>total_credit_stock_data!L65/$P65*100</f>
        <v>2.9978407581282887</v>
      </c>
      <c r="M65" s="5">
        <f>total_credit_stock_data!M65/$P65*100</f>
        <v>3.8402833030133707</v>
      </c>
      <c r="N65" s="5">
        <f>total_credit_stock_data!N65/$P65*100</f>
        <v>3.4862781910669729</v>
      </c>
      <c r="O65" s="5">
        <f>total_credit_stock_data!O65/$P65*100</f>
        <v>0</v>
      </c>
      <c r="P65" s="12">
        <v>24872.720000000001</v>
      </c>
    </row>
    <row r="66" spans="1:16" x14ac:dyDescent="0.25">
      <c r="A66" s="4">
        <f>total_credit_flow_data!A66</f>
        <v>39202</v>
      </c>
      <c r="B66" s="5">
        <f>total_credit_stock_data!B66/$P66*100</f>
        <v>126.14246049487147</v>
      </c>
      <c r="C66" s="5">
        <f>total_credit_stock_data!C66/$P66*100</f>
        <v>11.706644870363997</v>
      </c>
      <c r="D66" s="5">
        <f>total_credit_stock_data!D66/$P66*100</f>
        <v>11.549428450125278</v>
      </c>
      <c r="E66" s="5">
        <f>total_credit_stock_data!E66/$P66*100</f>
        <v>0.15721642023871937</v>
      </c>
      <c r="F66" s="5">
        <f>total_credit_stock_data!F66/$P66*100</f>
        <v>0</v>
      </c>
      <c r="G66" s="5">
        <f>total_credit_stock_data!G66/$P66*100</f>
        <v>114.43581562450748</v>
      </c>
      <c r="H66" s="5">
        <f>total_credit_stock_data!H66/$P66*100</f>
        <v>102.33715449519565</v>
      </c>
      <c r="I66" s="5">
        <f>total_credit_stock_data!I66/$P66*100</f>
        <v>0</v>
      </c>
      <c r="J66" s="5">
        <f>total_credit_stock_data!J66/$P66*100</f>
        <v>0</v>
      </c>
      <c r="K66" s="5">
        <f>total_credit_stock_data!K66/$P66*100</f>
        <v>1.061831768206412</v>
      </c>
      <c r="L66" s="5">
        <f>total_credit_stock_data!L66/$P66*100</f>
        <v>3.4022999407186933</v>
      </c>
      <c r="M66" s="5">
        <f>total_credit_stock_data!M66/$P66*100</f>
        <v>3.8237993800648544</v>
      </c>
      <c r="N66" s="5">
        <f>total_credit_stock_data!N66/$P66*100</f>
        <v>3.5445749917385525</v>
      </c>
      <c r="O66" s="5">
        <f>total_credit_stock_data!O66/$P66*100</f>
        <v>0.26615504858330657</v>
      </c>
      <c r="P66" s="12">
        <v>24872.720000000001</v>
      </c>
    </row>
    <row r="67" spans="1:16" x14ac:dyDescent="0.25">
      <c r="A67" s="4">
        <f>total_credit_flow_data!A67</f>
        <v>39233</v>
      </c>
      <c r="B67" s="5">
        <f>total_credit_stock_data!B67/$P67*100</f>
        <v>127.79462801012514</v>
      </c>
      <c r="C67" s="5">
        <f>total_credit_stock_data!C67/$P67*100</f>
        <v>11.8213850354927</v>
      </c>
      <c r="D67" s="5">
        <f>total_credit_stock_data!D67/$P67*100</f>
        <v>11.670042520480269</v>
      </c>
      <c r="E67" s="5">
        <f>total_credit_stock_data!E67/$P67*100</f>
        <v>0.15134251501243129</v>
      </c>
      <c r="F67" s="5">
        <f>total_credit_stock_data!F67/$P67*100</f>
        <v>0</v>
      </c>
      <c r="G67" s="5">
        <f>total_credit_stock_data!G67/$P67*100</f>
        <v>115.97324297463246</v>
      </c>
      <c r="H67" s="5">
        <f>total_credit_stock_data!H67/$P67*100</f>
        <v>103.33141648182196</v>
      </c>
      <c r="I67" s="5">
        <f>total_credit_stock_data!I67/$P67*100</f>
        <v>0</v>
      </c>
      <c r="J67" s="5">
        <f>total_credit_stock_data!J67/$P67*100</f>
        <v>0</v>
      </c>
      <c r="K67" s="5">
        <f>total_credit_stock_data!K67/$P67*100</f>
        <v>1.1603332589963216</v>
      </c>
      <c r="L67" s="5">
        <f>total_credit_stock_data!L67/$P67*100</f>
        <v>3.5414081685281165</v>
      </c>
      <c r="M67" s="5">
        <f>total_credit_stock_data!M67/$P67*100</f>
        <v>3.844705818926387</v>
      </c>
      <c r="N67" s="5">
        <f>total_credit_stock_data!N67/$P67*100</f>
        <v>3.5996554172006654</v>
      </c>
      <c r="O67" s="5">
        <f>total_credit_stock_data!O67/$P67*100</f>
        <v>0.49572382915898217</v>
      </c>
      <c r="P67" s="12">
        <v>24872.720000000001</v>
      </c>
    </row>
    <row r="68" spans="1:16" x14ac:dyDescent="0.25">
      <c r="A68" s="4">
        <f>total_credit_flow_data!A68</f>
        <v>39263</v>
      </c>
      <c r="B68" s="5">
        <f>total_credit_stock_data!B68/$P68*100</f>
        <v>123.78843290977053</v>
      </c>
      <c r="C68" s="5">
        <f>total_credit_stock_data!C68/$P68*100</f>
        <v>11.537374002737719</v>
      </c>
      <c r="D68" s="5">
        <f>total_credit_stock_data!D68/$P68*100</f>
        <v>11.384180074880129</v>
      </c>
      <c r="E68" s="5">
        <f>total_credit_stock_data!E68/$P68*100</f>
        <v>0.15319392785758951</v>
      </c>
      <c r="F68" s="5">
        <f>total_credit_stock_data!F68/$P68*100</f>
        <v>0</v>
      </c>
      <c r="G68" s="5">
        <f>total_credit_stock_data!G68/$P68*100</f>
        <v>112.2510589070328</v>
      </c>
      <c r="H68" s="5">
        <f>total_credit_stock_data!H68/$P68*100</f>
        <v>100.0256960557718</v>
      </c>
      <c r="I68" s="5">
        <f>total_credit_stock_data!I68/$P68*100</f>
        <v>0</v>
      </c>
      <c r="J68" s="5">
        <f>total_credit_stock_data!J68/$P68*100</f>
        <v>0</v>
      </c>
      <c r="K68" s="5">
        <f>total_credit_stock_data!K68/$P68*100</f>
        <v>1.179268172328434</v>
      </c>
      <c r="L68" s="5">
        <f>total_credit_stock_data!L68/$P68*100</f>
        <v>3.8474684615176002</v>
      </c>
      <c r="M68" s="5">
        <f>total_credit_stock_data!M68/$P68*100</f>
        <v>3.7711129683452604</v>
      </c>
      <c r="N68" s="5">
        <f>total_credit_stock_data!N68/$P68*100</f>
        <v>3.4275132490697002</v>
      </c>
      <c r="O68" s="5">
        <f>total_credit_stock_data!O68/$P68*100</f>
        <v>0</v>
      </c>
      <c r="P68" s="12">
        <v>26036.28</v>
      </c>
    </row>
    <row r="69" spans="1:16" x14ac:dyDescent="0.25">
      <c r="A69" s="4">
        <f>total_credit_flow_data!A69</f>
        <v>39294</v>
      </c>
      <c r="B69" s="5">
        <f>total_credit_stock_data!B69/$P69*100</f>
        <v>125.23079333914062</v>
      </c>
      <c r="C69" s="5">
        <f>total_credit_stock_data!C69/$P69*100</f>
        <v>11.789088149305508</v>
      </c>
      <c r="D69" s="5">
        <f>total_credit_stock_data!D69/$P69*100</f>
        <v>11.639093603233643</v>
      </c>
      <c r="E69" s="5">
        <f>total_credit_stock_data!E69/$P69*100</f>
        <v>0.14999454607186588</v>
      </c>
      <c r="F69" s="5">
        <f>total_credit_stock_data!F69/$P69*100</f>
        <v>0</v>
      </c>
      <c r="G69" s="5">
        <f>total_credit_stock_data!G69/$P69*100</f>
        <v>113.44170518983512</v>
      </c>
      <c r="H69" s="5">
        <f>total_credit_stock_data!H69/$P69*100</f>
        <v>100.91445589396682</v>
      </c>
      <c r="I69" s="5">
        <f>total_credit_stock_data!I69/$P69*100</f>
        <v>0</v>
      </c>
      <c r="J69" s="5">
        <f>total_credit_stock_data!J69/$P69*100</f>
        <v>0</v>
      </c>
      <c r="K69" s="5">
        <f>total_credit_stock_data!K69/$P69*100</f>
        <v>1.2276621825326568</v>
      </c>
      <c r="L69" s="5">
        <f>total_credit_stock_data!L69/$P69*100</f>
        <v>3.7126565759486945</v>
      </c>
      <c r="M69" s="5">
        <f>total_credit_stock_data!M69/$P69*100</f>
        <v>3.8221955346719398</v>
      </c>
      <c r="N69" s="5">
        <f>total_credit_stock_data!N69/$P69*100</f>
        <v>3.4847410865334245</v>
      </c>
      <c r="O69" s="5">
        <f>total_credit_stock_data!O69/$P69*100</f>
        <v>0.27999391618157993</v>
      </c>
      <c r="P69" s="12">
        <v>26036.28</v>
      </c>
    </row>
    <row r="70" spans="1:16" x14ac:dyDescent="0.25">
      <c r="A70" s="4">
        <f>total_credit_flow_data!A70</f>
        <v>39325</v>
      </c>
      <c r="B70" s="5">
        <f>total_credit_stock_data!B70/$P70*100</f>
        <v>130.3256071911963</v>
      </c>
      <c r="C70" s="5">
        <f>total_credit_stock_data!C70/$P70*100</f>
        <v>14.210324977300907</v>
      </c>
      <c r="D70" s="5">
        <f>total_credit_stock_data!D70/$P70*100</f>
        <v>14.067013413590576</v>
      </c>
      <c r="E70" s="5">
        <f>total_credit_stock_data!E70/$P70*100</f>
        <v>0.14331540450479102</v>
      </c>
      <c r="F70" s="5">
        <f>total_credit_stock_data!F70/$P70*100</f>
        <v>0</v>
      </c>
      <c r="G70" s="5">
        <f>total_credit_stock_data!G70/$P70*100</f>
        <v>116.11528221389537</v>
      </c>
      <c r="H70" s="5">
        <f>total_credit_stock_data!H70/$P70*100</f>
        <v>102.0778325360985</v>
      </c>
      <c r="I70" s="5">
        <f>total_credit_stock_data!I70/$P70*100</f>
        <v>0</v>
      </c>
      <c r="J70" s="5">
        <f>total_credit_stock_data!J70/$P70*100</f>
        <v>0</v>
      </c>
      <c r="K70" s="5">
        <f>total_credit_stock_data!K70/$P70*100</f>
        <v>1.3056303100839046</v>
      </c>
      <c r="L70" s="5">
        <f>total_credit_stock_data!L70/$P70*100</f>
        <v>4.5242164454845888</v>
      </c>
      <c r="M70" s="5">
        <f>total_credit_stock_data!M70/$P70*100</f>
        <v>3.923208428987103</v>
      </c>
      <c r="N70" s="5">
        <f>total_credit_stock_data!N70/$P70*100</f>
        <v>3.5830654247261307</v>
      </c>
      <c r="O70" s="5">
        <f>total_credit_stock_data!O70/$P70*100</f>
        <v>0.70132906851515864</v>
      </c>
      <c r="P70" s="12">
        <v>26036.28</v>
      </c>
    </row>
    <row r="71" spans="1:16" x14ac:dyDescent="0.25">
      <c r="A71" s="4">
        <f>total_credit_flow_data!A71</f>
        <v>39355</v>
      </c>
      <c r="B71" s="5">
        <f>total_credit_stock_data!B71/$P71*100</f>
        <v>126.43302083532069</v>
      </c>
      <c r="C71" s="5">
        <f>total_credit_stock_data!C71/$P71*100</f>
        <v>13.748086634546098</v>
      </c>
      <c r="D71" s="5">
        <f>total_credit_stock_data!D71/$P71*100</f>
        <v>13.619115162953429</v>
      </c>
      <c r="E71" s="5">
        <f>total_credit_stock_data!E71/$P71*100</f>
        <v>0.12897147159266853</v>
      </c>
      <c r="F71" s="5">
        <f>total_credit_stock_data!F71/$P71*100</f>
        <v>0</v>
      </c>
      <c r="G71" s="5">
        <f>total_credit_stock_data!G71/$P71*100</f>
        <v>112.68493420077459</v>
      </c>
      <c r="H71" s="5">
        <f>total_credit_stock_data!H71/$P71*100</f>
        <v>99.202100910388211</v>
      </c>
      <c r="I71" s="5">
        <f>total_credit_stock_data!I71/$P71*100</f>
        <v>0</v>
      </c>
      <c r="J71" s="5">
        <f>total_credit_stock_data!J71/$P71*100</f>
        <v>0</v>
      </c>
      <c r="K71" s="5">
        <f>total_credit_stock_data!K71/$P71*100</f>
        <v>1.2645238701176591</v>
      </c>
      <c r="L71" s="5">
        <f>total_credit_stock_data!L71/$P71*100</f>
        <v>4.6433641790172686</v>
      </c>
      <c r="M71" s="5">
        <f>total_credit_stock_data!M71/$P71*100</f>
        <v>3.9033534254435924</v>
      </c>
      <c r="N71" s="5">
        <f>total_credit_stock_data!N71/$P71*100</f>
        <v>3.6715918158078731</v>
      </c>
      <c r="O71" s="5">
        <f>total_credit_stock_data!O71/$P71*100</f>
        <v>0</v>
      </c>
      <c r="P71" s="12">
        <v>27255.64</v>
      </c>
    </row>
    <row r="72" spans="1:16" x14ac:dyDescent="0.25">
      <c r="A72" s="4">
        <f>total_credit_flow_data!A72</f>
        <v>39386</v>
      </c>
      <c r="B72" s="5">
        <f>total_credit_stock_data!B72/$P72*100</f>
        <v>128.04554947159562</v>
      </c>
      <c r="C72" s="5">
        <f>total_credit_stock_data!C72/$P72*100</f>
        <v>14.007500832855143</v>
      </c>
      <c r="D72" s="5">
        <f>total_credit_stock_data!D72/$P72*100</f>
        <v>13.881446188752125</v>
      </c>
      <c r="E72" s="5">
        <f>total_credit_stock_data!E72/$P72*100</f>
        <v>0.12605464410301867</v>
      </c>
      <c r="F72" s="5">
        <f>total_credit_stock_data!F72/$P72*100</f>
        <v>0</v>
      </c>
      <c r="G72" s="5">
        <f>total_credit_stock_data!G72/$P72*100</f>
        <v>114.03804863874045</v>
      </c>
      <c r="H72" s="5">
        <f>total_credit_stock_data!H72/$P72*100</f>
        <v>99.701447100754663</v>
      </c>
      <c r="I72" s="5">
        <f>total_credit_stock_data!I72/$P72*100</f>
        <v>0</v>
      </c>
      <c r="J72" s="5">
        <f>total_credit_stock_data!J72/$P72*100</f>
        <v>0</v>
      </c>
      <c r="K72" s="5">
        <f>total_credit_stock_data!K72/$P72*100</f>
        <v>1.4237569682947702</v>
      </c>
      <c r="L72" s="5">
        <f>total_credit_stock_data!L72/$P72*100</f>
        <v>4.7893890017695506</v>
      </c>
      <c r="M72" s="5">
        <f>total_credit_stock_data!M72/$P72*100</f>
        <v>3.9815023883738339</v>
      </c>
      <c r="N72" s="5">
        <f>total_credit_stock_data!N72/$P72*100</f>
        <v>4.0355531830698421</v>
      </c>
      <c r="O72" s="5">
        <f>total_credit_stock_data!O72/$P72*100</f>
        <v>0.10639999647779322</v>
      </c>
      <c r="P72" s="12">
        <v>27255.64</v>
      </c>
    </row>
    <row r="73" spans="1:16" x14ac:dyDescent="0.25">
      <c r="A73" s="4">
        <f>total_credit_flow_data!A73</f>
        <v>39416</v>
      </c>
      <c r="B73" s="5">
        <f>total_credit_stock_data!B73/$P73*100</f>
        <v>129.37557144136039</v>
      </c>
      <c r="C73" s="5">
        <f>total_credit_stock_data!C73/$P73*100</f>
        <v>14.210049736494906</v>
      </c>
      <c r="D73" s="5">
        <f>total_credit_stock_data!D73/$P73*100</f>
        <v>14.096190733367481</v>
      </c>
      <c r="E73" s="5">
        <f>total_credit_stock_data!E73/$P73*100</f>
        <v>0.11385900312742611</v>
      </c>
      <c r="F73" s="5">
        <f>total_credit_stock_data!F73/$P73*100</f>
        <v>0</v>
      </c>
      <c r="G73" s="5">
        <f>total_credit_stock_data!G73/$P73*100</f>
        <v>115.1655217048655</v>
      </c>
      <c r="H73" s="5">
        <f>total_credit_stock_data!H73/$P73*100</f>
        <v>100.02211467634636</v>
      </c>
      <c r="I73" s="5">
        <f>total_credit_stock_data!I73/$P73*100</f>
        <v>0</v>
      </c>
      <c r="J73" s="5">
        <f>total_credit_stock_data!J73/$P73*100</f>
        <v>0</v>
      </c>
      <c r="K73" s="5">
        <f>total_credit_stock_data!K73/$P73*100</f>
        <v>1.3617514531059873</v>
      </c>
      <c r="L73" s="5">
        <f>total_credit_stock_data!L73/$P73*100</f>
        <v>4.7116069353788879</v>
      </c>
      <c r="M73" s="5">
        <f>total_credit_stock_data!M73/$P73*100</f>
        <v>4.2713506546409254</v>
      </c>
      <c r="N73" s="5">
        <f>total_credit_stock_data!N73/$P73*100</f>
        <v>4.4086869638212756</v>
      </c>
      <c r="O73" s="5">
        <f>total_credit_stock_data!O73/$P73*100</f>
        <v>0.39001102157204626</v>
      </c>
      <c r="P73" s="12">
        <v>27255.64</v>
      </c>
    </row>
    <row r="74" spans="1:16" x14ac:dyDescent="0.25">
      <c r="A74" s="4">
        <f>total_credit_flow_data!A74</f>
        <v>39447</v>
      </c>
      <c r="B74" s="5">
        <f>total_credit_stock_data!B74/$P74*100</f>
        <v>128.22498898346686</v>
      </c>
      <c r="C74" s="5">
        <f>total_credit_stock_data!C74/$P74*100</f>
        <v>16.211947639394008</v>
      </c>
      <c r="D74" s="5">
        <f>total_credit_stock_data!D74/$P74*100</f>
        <v>16.107165069501775</v>
      </c>
      <c r="E74" s="5">
        <f>total_credit_stock_data!E74/$P74*100</f>
        <v>0.10478256989223322</v>
      </c>
      <c r="F74" s="5">
        <f>total_credit_stock_data!F74/$P74*100</f>
        <v>0</v>
      </c>
      <c r="G74" s="5">
        <f>total_credit_stock_data!G74/$P74*100</f>
        <v>112.01304134407283</v>
      </c>
      <c r="H74" s="5">
        <f>total_credit_stock_data!H74/$P74*100</f>
        <v>96.671741471340809</v>
      </c>
      <c r="I74" s="5">
        <f>total_credit_stock_data!I74/$P74*100</f>
        <v>0</v>
      </c>
      <c r="J74" s="5">
        <f>total_credit_stock_data!J74/$P74*100</f>
        <v>0</v>
      </c>
      <c r="K74" s="5">
        <f>total_credit_stock_data!K74/$P74*100</f>
        <v>1.4420430020856638</v>
      </c>
      <c r="L74" s="5">
        <f>total_credit_stock_data!L74/$P74*100</f>
        <v>5.0589062926429254</v>
      </c>
      <c r="M74" s="5">
        <f>total_credit_stock_data!M74/$P74*100</f>
        <v>4.2320827235122875</v>
      </c>
      <c r="N74" s="5">
        <f>total_credit_stock_data!N74/$P74*100</f>
        <v>4.6082678544911513</v>
      </c>
      <c r="O74" s="5">
        <f>total_credit_stock_data!O74/$P74*100</f>
        <v>0</v>
      </c>
      <c r="P74" s="12">
        <v>28684.16</v>
      </c>
    </row>
    <row r="75" spans="1:16" x14ac:dyDescent="0.25">
      <c r="A75" s="4">
        <f>total_credit_flow_data!A75</f>
        <v>39478</v>
      </c>
      <c r="B75" s="5">
        <f>total_credit_stock_data!B75/$P75*100</f>
        <v>131.90960097837973</v>
      </c>
      <c r="C75" s="5">
        <f>total_credit_stock_data!C75/$P75*100</f>
        <v>16.110846543876484</v>
      </c>
      <c r="D75" s="5">
        <f>total_credit_stock_data!D75/$P75*100</f>
        <v>16.009550218657264</v>
      </c>
      <c r="E75" s="5">
        <f>total_credit_stock_data!E75/$P75*100</f>
        <v>0.10129632521921506</v>
      </c>
      <c r="F75" s="5">
        <f>total_credit_stock_data!F75/$P75*100</f>
        <v>0</v>
      </c>
      <c r="G75" s="5">
        <f>total_credit_stock_data!G75/$P75*100</f>
        <v>115.79875443450322</v>
      </c>
      <c r="H75" s="5">
        <f>total_credit_stock_data!H75/$P75*100</f>
        <v>99.480957428858815</v>
      </c>
      <c r="I75" s="5">
        <f>total_credit_stock_data!I75/$P75*100</f>
        <v>0</v>
      </c>
      <c r="J75" s="5">
        <f>total_credit_stock_data!J75/$P75*100</f>
        <v>0</v>
      </c>
      <c r="K75" s="5">
        <f>total_credit_stock_data!K75/$P75*100</f>
        <v>1.4354191372069292</v>
      </c>
      <c r="L75" s="5">
        <f>total_credit_stock_data!L75/$P75*100</f>
        <v>5.135255050982023</v>
      </c>
      <c r="M75" s="5">
        <f>total_credit_stock_data!M75/$P75*100</f>
        <v>4.2582295585599237</v>
      </c>
      <c r="N75" s="5">
        <f>total_credit_stock_data!N75/$P75*100</f>
        <v>4.8226719018817663</v>
      </c>
      <c r="O75" s="5">
        <f>total_credit_stock_data!O75/$P75*100</f>
        <v>0.66622135701376139</v>
      </c>
      <c r="P75" s="12">
        <v>28684.16</v>
      </c>
    </row>
    <row r="76" spans="1:16" x14ac:dyDescent="0.25">
      <c r="A76" s="4">
        <f>total_credit_flow_data!A76</f>
        <v>39507</v>
      </c>
      <c r="B76" s="5">
        <f>total_credit_stock_data!B76/$P76*100</f>
        <v>133.65880332559851</v>
      </c>
      <c r="C76" s="5">
        <f>total_credit_stock_data!C76/$P76*100</f>
        <v>16.210706536290413</v>
      </c>
      <c r="D76" s="5">
        <f>total_credit_stock_data!D76/$P76*100</f>
        <v>16.110546726834603</v>
      </c>
      <c r="E76" s="5">
        <f>total_credit_stock_data!E76/$P76*100</f>
        <v>0.10015980945581116</v>
      </c>
      <c r="F76" s="5">
        <f>total_credit_stock_data!F76/$P76*100</f>
        <v>0</v>
      </c>
      <c r="G76" s="5">
        <f>total_credit_stock_data!G76/$P76*100</f>
        <v>117.4480967893081</v>
      </c>
      <c r="H76" s="5">
        <f>total_credit_stock_data!H76/$P76*100</f>
        <v>100.32950938227143</v>
      </c>
      <c r="I76" s="5">
        <f>total_credit_stock_data!I76/$P76*100</f>
        <v>0</v>
      </c>
      <c r="J76" s="5">
        <f>total_credit_stock_data!J76/$P76*100</f>
        <v>0</v>
      </c>
      <c r="K76" s="5">
        <f>total_credit_stock_data!K76/$P76*100</f>
        <v>1.4430888754875693</v>
      </c>
      <c r="L76" s="5">
        <f>total_credit_stock_data!L76/$P76*100</f>
        <v>5.0317135841933842</v>
      </c>
      <c r="M76" s="5">
        <f>total_credit_stock_data!M76/$P76*100</f>
        <v>4.3683948902272967</v>
      </c>
      <c r="N76" s="5">
        <f>total_credit_stock_data!N76/$P76*100</f>
        <v>5.016855730168877</v>
      </c>
      <c r="O76" s="5">
        <f>total_credit_stock_data!O76/$P76*100</f>
        <v>1.2585343269595484</v>
      </c>
      <c r="P76" s="12">
        <v>28684.16</v>
      </c>
    </row>
    <row r="77" spans="1:16" x14ac:dyDescent="0.25">
      <c r="A77" s="4">
        <f>total_credit_flow_data!A77</f>
        <v>39538</v>
      </c>
      <c r="B77" s="5">
        <f>total_credit_stock_data!B77/$P77*100</f>
        <v>126.32585853137459</v>
      </c>
      <c r="C77" s="5">
        <f>total_credit_stock_data!C77/$P77*100</f>
        <v>15.367222451375447</v>
      </c>
      <c r="D77" s="5">
        <f>total_credit_stock_data!D77/$P77*100</f>
        <v>15.273222255713847</v>
      </c>
      <c r="E77" s="5">
        <f>total_credit_stock_data!E77/$P77*100</f>
        <v>9.4000195661600616E-2</v>
      </c>
      <c r="F77" s="5">
        <f>total_credit_stock_data!F77/$P77*100</f>
        <v>0</v>
      </c>
      <c r="G77" s="5">
        <f>total_credit_stock_data!G77/$P77*100</f>
        <v>110.95863607999917</v>
      </c>
      <c r="H77" s="5">
        <f>total_credit_stock_data!H77/$P77*100</f>
        <v>95.130400912747433</v>
      </c>
      <c r="I77" s="5">
        <f>total_credit_stock_data!I77/$P77*100</f>
        <v>0</v>
      </c>
      <c r="J77" s="5">
        <f>total_credit_stock_data!J77/$P77*100</f>
        <v>0</v>
      </c>
      <c r="K77" s="5">
        <f>total_credit_stock_data!K77/$P77*100</f>
        <v>1.4379325984119096</v>
      </c>
      <c r="L77" s="5">
        <f>total_credit_stock_data!L77/$P77*100</f>
        <v>5.2724195275103467</v>
      </c>
      <c r="M77" s="5">
        <f>total_credit_stock_data!M77/$P77*100</f>
        <v>4.2515971484851001</v>
      </c>
      <c r="N77" s="5">
        <f>total_credit_stock_data!N77/$P77*100</f>
        <v>4.8662858928443837</v>
      </c>
      <c r="O77" s="5">
        <f>total_credit_stock_data!O77/$P77*100</f>
        <v>0</v>
      </c>
      <c r="P77" s="12">
        <v>30256.32</v>
      </c>
    </row>
    <row r="78" spans="1:16" x14ac:dyDescent="0.25">
      <c r="A78" s="4">
        <f>total_credit_flow_data!A78</f>
        <v>39568</v>
      </c>
      <c r="B78" s="5">
        <f>total_credit_stock_data!B78/$P78*100</f>
        <v>128.70085985341245</v>
      </c>
      <c r="C78" s="5">
        <f>total_credit_stock_data!C78/$P78*100</f>
        <v>15.403538830895494</v>
      </c>
      <c r="D78" s="5">
        <f>total_credit_stock_data!D78/$P78*100</f>
        <v>15.310156687925037</v>
      </c>
      <c r="E78" s="5">
        <f>total_credit_stock_data!E78/$P78*100</f>
        <v>9.3385448065065421E-2</v>
      </c>
      <c r="F78" s="5">
        <f>total_credit_stock_data!F78/$P78*100</f>
        <v>0</v>
      </c>
      <c r="G78" s="5">
        <f>total_credit_stock_data!G78/$P78*100</f>
        <v>113.29732102251695</v>
      </c>
      <c r="H78" s="5">
        <f>total_credit_stock_data!H78/$P78*100</f>
        <v>96.680490282505545</v>
      </c>
      <c r="I78" s="5">
        <f>total_credit_stock_data!I78/$P78*100</f>
        <v>0</v>
      </c>
      <c r="J78" s="5">
        <f>total_credit_stock_data!J78/$P78*100</f>
        <v>0</v>
      </c>
      <c r="K78" s="5">
        <f>total_credit_stock_data!K78/$P78*100</f>
        <v>1.656068842343756</v>
      </c>
      <c r="L78" s="5">
        <f>total_credit_stock_data!L78/$P78*100</f>
        <v>5.3646316669906273</v>
      </c>
      <c r="M78" s="5">
        <f>total_credit_stock_data!M78/$P78*100</f>
        <v>4.3616567988325317</v>
      </c>
      <c r="N78" s="5">
        <f>total_credit_stock_data!N78/$P78*100</f>
        <v>4.9710573918237708</v>
      </c>
      <c r="O78" s="5">
        <f>total_credit_stock_data!O78/$P78*100</f>
        <v>0.26341604002071994</v>
      </c>
      <c r="P78" s="12">
        <v>30256.32</v>
      </c>
    </row>
    <row r="79" spans="1:16" x14ac:dyDescent="0.25">
      <c r="A79" s="4">
        <f>total_credit_flow_data!A79</f>
        <v>39599</v>
      </c>
      <c r="B79" s="5">
        <f>total_credit_stock_data!B79/$P79*100</f>
        <v>130.92834158284947</v>
      </c>
      <c r="C79" s="5">
        <f>total_credit_stock_data!C79/$P79*100</f>
        <v>15.754387843597636</v>
      </c>
      <c r="D79" s="5">
        <f>total_credit_stock_data!D79/$P79*100</f>
        <v>15.58497530433311</v>
      </c>
      <c r="E79" s="5">
        <f>total_credit_stock_data!E79/$P79*100</f>
        <v>0.1694125392645239</v>
      </c>
      <c r="F79" s="5">
        <f>total_credit_stock_data!F79/$P79*100</f>
        <v>0</v>
      </c>
      <c r="G79" s="5">
        <f>total_credit_stock_data!G79/$P79*100</f>
        <v>115.17395373925183</v>
      </c>
      <c r="H79" s="5">
        <f>total_credit_stock_data!H79/$P79*100</f>
        <v>97.733162914206957</v>
      </c>
      <c r="I79" s="5">
        <f>total_credit_stock_data!I79/$P79*100</f>
        <v>0</v>
      </c>
      <c r="J79" s="5">
        <f>total_credit_stock_data!J79/$P79*100</f>
        <v>0</v>
      </c>
      <c r="K79" s="5">
        <f>total_credit_stock_data!K79/$P79*100</f>
        <v>1.7423318115349857</v>
      </c>
      <c r="L79" s="5">
        <f>total_credit_stock_data!L79/$P79*100</f>
        <v>5.7314971681487323</v>
      </c>
      <c r="M79" s="5">
        <f>total_credit_stock_data!M79/$P79*100</f>
        <v>4.3623178177535378</v>
      </c>
      <c r="N79" s="5">
        <f>total_credit_stock_data!N79/$P79*100</f>
        <v>5.0916933449072914</v>
      </c>
      <c r="O79" s="5">
        <f>total_credit_stock_data!O79/$P79*100</f>
        <v>0.51295068270033195</v>
      </c>
      <c r="P79" s="12">
        <v>30256.32</v>
      </c>
    </row>
    <row r="80" spans="1:16" x14ac:dyDescent="0.25">
      <c r="A80" s="4">
        <f>total_credit_flow_data!A80</f>
        <v>39629</v>
      </c>
      <c r="B80" s="5">
        <f>total_credit_stock_data!B80/$P80*100</f>
        <v>125.75906169869258</v>
      </c>
      <c r="C80" s="5">
        <f>total_credit_stock_data!C80/$P80*100</f>
        <v>15.03697489632467</v>
      </c>
      <c r="D80" s="5">
        <f>total_credit_stock_data!D80/$P80*100</f>
        <v>14.871379277596633</v>
      </c>
      <c r="E80" s="5">
        <f>total_credit_stock_data!E80/$P80*100</f>
        <v>0.16559561872803824</v>
      </c>
      <c r="F80" s="5">
        <f>total_credit_stock_data!F80/$P80*100</f>
        <v>0</v>
      </c>
      <c r="G80" s="5">
        <f>total_credit_stock_data!G80/$P80*100</f>
        <v>110.7220868023679</v>
      </c>
      <c r="H80" s="5">
        <f>total_credit_stock_data!H80/$P80*100</f>
        <v>93.895958705392061</v>
      </c>
      <c r="I80" s="5">
        <f>total_credit_stock_data!I80/$P80*100</f>
        <v>0</v>
      </c>
      <c r="J80" s="5">
        <f>total_credit_stock_data!J80/$P80*100</f>
        <v>0</v>
      </c>
      <c r="K80" s="5">
        <f>total_credit_stock_data!K80/$P80*100</f>
        <v>1.7141250067921436</v>
      </c>
      <c r="L80" s="5">
        <f>total_credit_stock_data!L80/$P80*100</f>
        <v>6.0635007816021202</v>
      </c>
      <c r="M80" s="5">
        <f>total_credit_stock_data!M80/$P80*100</f>
        <v>4.1416030467139588</v>
      </c>
      <c r="N80" s="5">
        <f>total_credit_stock_data!N80/$P80*100</f>
        <v>4.9068992618676175</v>
      </c>
      <c r="O80" s="5">
        <f>total_credit_stock_data!O80/$P80*100</f>
        <v>0</v>
      </c>
      <c r="P80" s="12">
        <v>31589</v>
      </c>
    </row>
    <row r="81" spans="1:16" x14ac:dyDescent="0.25">
      <c r="A81" s="4">
        <f>total_credit_flow_data!A81</f>
        <v>39660</v>
      </c>
      <c r="B81" s="5">
        <f>total_credit_stock_data!B81/$P81*100</f>
        <v>127.38791034853905</v>
      </c>
      <c r="C81" s="5">
        <f>total_credit_stock_data!C81/$P81*100</f>
        <v>15.11781632846877</v>
      </c>
      <c r="D81" s="5">
        <f>total_credit_stock_data!D81/$P81*100</f>
        <v>14.953100762923802</v>
      </c>
      <c r="E81" s="5">
        <f>total_credit_stock_data!E81/$P81*100</f>
        <v>0.1647187312039001</v>
      </c>
      <c r="F81" s="5">
        <f>total_credit_stock_data!F81/$P81*100</f>
        <v>0</v>
      </c>
      <c r="G81" s="5">
        <f>total_credit_stock_data!G81/$P81*100</f>
        <v>112.27009402007029</v>
      </c>
      <c r="H81" s="5">
        <f>total_credit_stock_data!H81/$P81*100</f>
        <v>95.104607285594028</v>
      </c>
      <c r="I81" s="5">
        <f>total_credit_stock_data!I81/$P81*100</f>
        <v>0</v>
      </c>
      <c r="J81" s="5">
        <f>total_credit_stock_data!J81/$P81*100</f>
        <v>0.11807907816011902</v>
      </c>
      <c r="K81" s="5">
        <f>total_credit_stock_data!K81/$P81*100</f>
        <v>1.9021651473473999</v>
      </c>
      <c r="L81" s="5">
        <f>total_credit_stock_data!L81/$P81*100</f>
        <v>5.8346236408252672</v>
      </c>
      <c r="M81" s="5">
        <f>total_credit_stock_data!M81/$P81*100</f>
        <v>4.3226787376190208</v>
      </c>
      <c r="N81" s="5">
        <f>total_credit_stock_data!N81/$P81*100</f>
        <v>4.9664136497874631</v>
      </c>
      <c r="O81" s="5">
        <f>total_credit_stock_data!O81/$P81*100</f>
        <v>2.1526480736997648E-2</v>
      </c>
      <c r="P81" s="12">
        <v>31589</v>
      </c>
    </row>
    <row r="82" spans="1:16" x14ac:dyDescent="0.25">
      <c r="A82" s="4">
        <f>total_credit_flow_data!A82</f>
        <v>39691</v>
      </c>
      <c r="B82" s="5">
        <f>total_credit_stock_data!B82/$P82*100</f>
        <v>128.86788755579474</v>
      </c>
      <c r="C82" s="5">
        <f>total_credit_stock_data!C82/$P82*100</f>
        <v>15.149504574377156</v>
      </c>
      <c r="D82" s="5">
        <f>total_credit_stock_data!D82/$P82*100</f>
        <v>14.985232201082658</v>
      </c>
      <c r="E82" s="5">
        <f>total_credit_stock_data!E82/$P82*100</f>
        <v>0.16427553895343316</v>
      </c>
      <c r="F82" s="5">
        <f>total_credit_stock_data!F82/$P82*100</f>
        <v>0</v>
      </c>
      <c r="G82" s="5">
        <f>total_credit_stock_data!G82/$P82*100</f>
        <v>113.71838298141759</v>
      </c>
      <c r="H82" s="5">
        <f>total_credit_stock_data!H82/$P82*100</f>
        <v>95.964083685606681</v>
      </c>
      <c r="I82" s="5">
        <f>total_credit_stock_data!I82/$P82*100</f>
        <v>0</v>
      </c>
      <c r="J82" s="5">
        <f>total_credit_stock_data!J82/$P82*100</f>
        <v>0.22127955934027671</v>
      </c>
      <c r="K82" s="5">
        <f>total_credit_stock_data!K82/$P82*100</f>
        <v>2.0044159308479856</v>
      </c>
      <c r="L82" s="5">
        <f>total_credit_stock_data!L82/$P82*100</f>
        <v>6.0397583396128196</v>
      </c>
      <c r="M82" s="5">
        <f>total_credit_stock_data!M82/$P82*100</f>
        <v>4.4341099320221362</v>
      </c>
      <c r="N82" s="5">
        <f>total_credit_stock_data!N82/$P82*100</f>
        <v>5.0582177588127557</v>
      </c>
      <c r="O82" s="5">
        <f>total_credit_stock_data!O82/$P82*100</f>
        <v>-3.4822248250927375E-3</v>
      </c>
      <c r="P82" s="12">
        <v>31589</v>
      </c>
    </row>
    <row r="83" spans="1:16" x14ac:dyDescent="0.25">
      <c r="A83" s="4">
        <f>total_credit_flow_data!A83</f>
        <v>39721</v>
      </c>
      <c r="B83" s="5">
        <f>total_credit_stock_data!B83/$P83*100</f>
        <v>127.91014637820481</v>
      </c>
      <c r="C83" s="5">
        <f>total_credit_stock_data!C83/$P83*100</f>
        <v>14.800278485277939</v>
      </c>
      <c r="D83" s="5">
        <f>total_credit_stock_data!D83/$P83*100</f>
        <v>14.593331590735655</v>
      </c>
      <c r="E83" s="5">
        <f>total_credit_stock_data!E83/$P83*100</f>
        <v>0.20694689454228316</v>
      </c>
      <c r="F83" s="5">
        <f>total_credit_stock_data!F83/$P83*100</f>
        <v>0</v>
      </c>
      <c r="G83" s="5">
        <f>total_credit_stock_data!G83/$P83*100</f>
        <v>113.10986789292687</v>
      </c>
      <c r="H83" s="5">
        <f>total_credit_stock_data!H83/$P83*100</f>
        <v>95.198606738161402</v>
      </c>
      <c r="I83" s="5">
        <f>total_credit_stock_data!I83/$P83*100</f>
        <v>0</v>
      </c>
      <c r="J83" s="5">
        <f>total_credit_stock_data!J83/$P83*100</f>
        <v>0.27061395512393072</v>
      </c>
      <c r="K83" s="5">
        <f>total_credit_stock_data!K83/$P83*100</f>
        <v>2.1344675710400356</v>
      </c>
      <c r="L83" s="5">
        <f>total_credit_stock_data!L83/$P83*100</f>
        <v>5.9670377104827725</v>
      </c>
      <c r="M83" s="5">
        <f>total_credit_stock_data!M83/$P83*100</f>
        <v>4.5666104927164115</v>
      </c>
      <c r="N83" s="5">
        <f>total_credit_stock_data!N83/$P83*100</f>
        <v>4.9725314254023081</v>
      </c>
      <c r="O83" s="5">
        <f>total_credit_stock_data!O83/$P83*100</f>
        <v>0</v>
      </c>
      <c r="P83" s="12">
        <v>32288.959999999999</v>
      </c>
    </row>
    <row r="84" spans="1:16" x14ac:dyDescent="0.25">
      <c r="A84" s="4">
        <f>total_credit_flow_data!A84</f>
        <v>39752</v>
      </c>
      <c r="B84" s="5">
        <f>total_credit_stock_data!B84/$P84*100</f>
        <v>128.45558667730396</v>
      </c>
      <c r="C84" s="5">
        <f>total_credit_stock_data!C84/$P84*100</f>
        <v>14.946820832879101</v>
      </c>
      <c r="D84" s="5">
        <f>total_credit_stock_data!D84/$P84*100</f>
        <v>14.740069051465268</v>
      </c>
      <c r="E84" s="5">
        <f>total_credit_stock_data!E84/$P84*100</f>
        <v>0.206754878447618</v>
      </c>
      <c r="F84" s="5">
        <f>total_credit_stock_data!F84/$P84*100</f>
        <v>0</v>
      </c>
      <c r="G84" s="5">
        <f>total_credit_stock_data!G84/$P84*100</f>
        <v>113.50876584442486</v>
      </c>
      <c r="H84" s="5">
        <f>total_credit_stock_data!H84/$P84*100</f>
        <v>95.761957183638742</v>
      </c>
      <c r="I84" s="5">
        <f>total_credit_stock_data!I84/$P84*100</f>
        <v>0</v>
      </c>
      <c r="J84" s="5">
        <f>total_credit_stock_data!J84/$P84*100</f>
        <v>0.31954708892570077</v>
      </c>
      <c r="K84" s="5">
        <f>total_credit_stock_data!K84/$P84*100</f>
        <v>2.2741437947400254</v>
      </c>
      <c r="L84" s="5">
        <f>total_credit_stock_data!L84/$P84*100</f>
        <v>5.5120834474777078</v>
      </c>
      <c r="M84" s="5">
        <f>total_credit_stock_data!M84/$P84*100</f>
        <v>4.8602092955270315</v>
      </c>
      <c r="N84" s="5">
        <f>total_credit_stock_data!N84/$P84*100</f>
        <v>4.9746993490517539</v>
      </c>
      <c r="O84" s="5">
        <f>total_credit_stock_data!O84/$P84*100</f>
        <v>-0.19387431493612228</v>
      </c>
      <c r="P84" s="12">
        <v>32288.959999999999</v>
      </c>
    </row>
    <row r="85" spans="1:16" x14ac:dyDescent="0.25">
      <c r="A85" s="4">
        <f>total_credit_flow_data!A85</f>
        <v>39782</v>
      </c>
      <c r="B85" s="5">
        <f>total_credit_stock_data!B85/$P85*100</f>
        <v>129.99753166407342</v>
      </c>
      <c r="C85" s="5">
        <f>total_credit_stock_data!C85/$P85*100</f>
        <v>15.089835658999236</v>
      </c>
      <c r="D85" s="5">
        <f>total_credit_stock_data!D85/$P85*100</f>
        <v>14.822140446765705</v>
      </c>
      <c r="E85" s="5">
        <f>total_credit_stock_data!E85/$P85*100</f>
        <v>0.26769830926731614</v>
      </c>
      <c r="F85" s="5">
        <f>total_credit_stock_data!F85/$P85*100</f>
        <v>0</v>
      </c>
      <c r="G85" s="5">
        <f>total_credit_stock_data!G85/$P85*100</f>
        <v>114.90769600507417</v>
      </c>
      <c r="H85" s="5">
        <f>total_credit_stock_data!H85/$P85*100</f>
        <v>97.240790815939079</v>
      </c>
      <c r="I85" s="5">
        <f>total_credit_stock_data!I85/$P85*100</f>
        <v>0</v>
      </c>
      <c r="J85" s="5">
        <f>total_credit_stock_data!J85/$P85*100</f>
        <v>0.42949178829043716</v>
      </c>
      <c r="K85" s="5">
        <f>total_credit_stock_data!K85/$P85*100</f>
        <v>2.2298562116156386</v>
      </c>
      <c r="L85" s="5">
        <f>total_credit_stock_data!L85/$P85*100</f>
        <v>5.2900261250987892</v>
      </c>
      <c r="M85" s="5">
        <f>total_credit_stock_data!M85/$P85*100</f>
        <v>5.0376693314030705</v>
      </c>
      <c r="N85" s="5">
        <f>total_credit_stock_data!N85/$P85*100</f>
        <v>4.9960688821677177</v>
      </c>
      <c r="O85" s="5">
        <f>total_credit_stock_data!O85/$P85*100</f>
        <v>-0.31620714944056982</v>
      </c>
      <c r="P85" s="12">
        <v>32288.959999999999</v>
      </c>
    </row>
    <row r="86" spans="1:16" x14ac:dyDescent="0.25">
      <c r="A86" s="4">
        <f>total_credit_flow_data!A86</f>
        <v>39813</v>
      </c>
      <c r="B86" s="5">
        <f>total_credit_stock_data!B86/$P86*100</f>
        <v>132.53478875626411</v>
      </c>
      <c r="C86" s="5">
        <f>total_credit_stock_data!C86/$P86*100</f>
        <v>15.077506961462383</v>
      </c>
      <c r="D86" s="5">
        <f>total_credit_stock_data!D86/$P86*100</f>
        <v>14.810828213004049</v>
      </c>
      <c r="E86" s="5">
        <f>total_credit_stock_data!E86/$P86*100</f>
        <v>0.26668184106712323</v>
      </c>
      <c r="F86" s="5">
        <f>total_credit_stock_data!F86/$P86*100</f>
        <v>0</v>
      </c>
      <c r="G86" s="5">
        <f>total_credit_stock_data!G86/$P86*100</f>
        <v>117.4572817948017</v>
      </c>
      <c r="H86" s="5">
        <f>total_credit_stock_data!H86/$P86*100</f>
        <v>99.381502354575161</v>
      </c>
      <c r="I86" s="5">
        <f>total_credit_stock_data!I86/$P86*100</f>
        <v>0</v>
      </c>
      <c r="J86" s="5">
        <f>total_credit_stock_data!J86/$P86*100</f>
        <v>0.52758828260188539</v>
      </c>
      <c r="K86" s="5">
        <f>total_credit_stock_data!K86/$P86*100</f>
        <v>2.2951770510642704</v>
      </c>
      <c r="L86" s="5">
        <f>total_credit_stock_data!L86/$P86*100</f>
        <v>4.6945275846805137</v>
      </c>
      <c r="M86" s="5">
        <f>total_credit_stock_data!M86/$P86*100</f>
        <v>5.4875902260438663</v>
      </c>
      <c r="N86" s="5">
        <f>total_credit_stock_data!N86/$P86*100</f>
        <v>5.0708962958359978</v>
      </c>
      <c r="O86" s="5">
        <f>total_credit_stock_data!O86/$P86*100</f>
        <v>0</v>
      </c>
      <c r="P86" s="12">
        <v>32335.16</v>
      </c>
    </row>
    <row r="87" spans="1:16" x14ac:dyDescent="0.25">
      <c r="A87" s="4">
        <f>total_credit_flow_data!A87</f>
        <v>39844</v>
      </c>
      <c r="B87" s="5">
        <f>total_credit_stock_data!B87/$P87*100</f>
        <v>136.78072104792429</v>
      </c>
      <c r="C87" s="5">
        <f>total_credit_stock_data!C87/$P87*100</f>
        <v>14.996879557732203</v>
      </c>
      <c r="D87" s="5">
        <f>total_credit_stock_data!D87/$P87*100</f>
        <v>14.730420384497863</v>
      </c>
      <c r="E87" s="5">
        <f>total_credit_stock_data!E87/$P87*100</f>
        <v>0.26645917323433688</v>
      </c>
      <c r="F87" s="5">
        <f>total_credit_stock_data!F87/$P87*100</f>
        <v>0</v>
      </c>
      <c r="G87" s="5">
        <f>total_credit_stock_data!G87/$P87*100</f>
        <v>121.7838414901921</v>
      </c>
      <c r="H87" s="5">
        <f>total_credit_stock_data!H87/$P87*100</f>
        <v>104.38441559205411</v>
      </c>
      <c r="I87" s="5">
        <f>total_credit_stock_data!I87/$P87*100</f>
        <v>0</v>
      </c>
      <c r="J87" s="5">
        <f>total_credit_stock_data!J87/$P87*100</f>
        <v>0.60861463286580852</v>
      </c>
      <c r="K87" s="5">
        <f>total_credit_stock_data!K87/$P87*100</f>
        <v>2.1881727869752723</v>
      </c>
      <c r="L87" s="5">
        <f>total_credit_stock_data!L87/$P87*100</f>
        <v>4.0042573030428157</v>
      </c>
      <c r="M87" s="5">
        <f>total_credit_stock_data!M87/$P87*100</f>
        <v>5.6443854916309233</v>
      </c>
      <c r="N87" s="5">
        <f>total_credit_stock_data!N87/$P87*100</f>
        <v>5.0752259481401776</v>
      </c>
      <c r="O87" s="5">
        <f>total_credit_stock_data!O87/$P87*100</f>
        <v>-0.1212302645170059</v>
      </c>
      <c r="P87" s="12">
        <v>32335.16</v>
      </c>
    </row>
    <row r="88" spans="1:16" x14ac:dyDescent="0.25">
      <c r="A88" s="4">
        <f>total_credit_flow_data!A88</f>
        <v>39872</v>
      </c>
      <c r="B88" s="5">
        <f>total_credit_stock_data!B88/$P88*100</f>
        <v>140.30009438642023</v>
      </c>
      <c r="C88" s="5">
        <f>total_credit_stock_data!C88/$P88*100</f>
        <v>15.073870053526871</v>
      </c>
      <c r="D88" s="5">
        <f>total_credit_stock_data!D88/$P88*100</f>
        <v>14.807519121600141</v>
      </c>
      <c r="E88" s="5">
        <f>total_credit_stock_data!E88/$P88*100</f>
        <v>0.26635093192673243</v>
      </c>
      <c r="F88" s="5">
        <f>total_credit_stock_data!F88/$P88*100</f>
        <v>0</v>
      </c>
      <c r="G88" s="5">
        <f>total_credit_stock_data!G88/$P88*100</f>
        <v>125.22622433289334</v>
      </c>
      <c r="H88" s="5">
        <f>total_credit_stock_data!H88/$P88*100</f>
        <v>107.69814590914548</v>
      </c>
      <c r="I88" s="5">
        <f>total_credit_stock_data!I88/$P88*100</f>
        <v>0</v>
      </c>
      <c r="J88" s="5">
        <f>total_credit_stock_data!J88/$P88*100</f>
        <v>0.71592815783367636</v>
      </c>
      <c r="K88" s="5">
        <f>total_credit_stock_data!K88/$P88*100</f>
        <v>2.1999247003723301</v>
      </c>
      <c r="L88" s="5">
        <f>total_credit_stock_data!L88/$P88*100</f>
        <v>3.9099327349874855</v>
      </c>
      <c r="M88" s="5">
        <f>total_credit_stock_data!M88/$P88*100</f>
        <v>5.7826251044857848</v>
      </c>
      <c r="N88" s="5">
        <f>total_credit_stock_data!N88/$P88*100</f>
        <v>5.0900704703259345</v>
      </c>
      <c r="O88" s="5">
        <f>total_credit_stock_data!O88/$P88*100</f>
        <v>-0.17040274425730775</v>
      </c>
      <c r="P88" s="12">
        <v>32335.16</v>
      </c>
    </row>
    <row r="89" spans="1:16" x14ac:dyDescent="0.25">
      <c r="A89" s="4">
        <f>total_credit_flow_data!A89</f>
        <v>39903</v>
      </c>
      <c r="B89" s="5">
        <f>total_credit_stock_data!B89/$P89*100</f>
        <v>142.84556229498048</v>
      </c>
      <c r="C89" s="5">
        <f>total_credit_stock_data!C89/$P89*100</f>
        <v>15.164062016463451</v>
      </c>
      <c r="D89" s="5">
        <f>total_credit_stock_data!D89/$P89*100</f>
        <v>14.897675929937487</v>
      </c>
      <c r="E89" s="5">
        <f>total_credit_stock_data!E89/$P89*100</f>
        <v>0.26638608652596396</v>
      </c>
      <c r="F89" s="5">
        <f>total_credit_stock_data!F89/$P89*100</f>
        <v>0.15101813455468219</v>
      </c>
      <c r="G89" s="5">
        <f>total_credit_stock_data!G89/$P89*100</f>
        <v>127.68150027851706</v>
      </c>
      <c r="H89" s="5">
        <f>total_credit_stock_data!H89/$P89*100</f>
        <v>109.9273054277192</v>
      </c>
      <c r="I89" s="5">
        <f>total_credit_stock_data!I89/$P89*100</f>
        <v>0</v>
      </c>
      <c r="J89" s="5">
        <f>total_credit_stock_data!J89/$P89*100</f>
        <v>0.83363605263898044</v>
      </c>
      <c r="K89" s="5">
        <f>total_credit_stock_data!K89/$P89*100</f>
        <v>2.0535127474273049</v>
      </c>
      <c r="L89" s="5">
        <f>total_credit_stock_data!L89/$P89*100</f>
        <v>3.9911533022098147</v>
      </c>
      <c r="M89" s="5">
        <f>total_credit_stock_data!M89/$P89*100</f>
        <v>5.9609805771714344</v>
      </c>
      <c r="N89" s="5">
        <f>total_credit_stock_data!N89/$P89*100</f>
        <v>4.9149121713503092</v>
      </c>
      <c r="O89" s="5">
        <f>total_credit_stock_data!O89/$P89*100</f>
        <v>0</v>
      </c>
      <c r="P89" s="12">
        <v>32314</v>
      </c>
    </row>
    <row r="90" spans="1:16" x14ac:dyDescent="0.25">
      <c r="A90" s="4">
        <f>total_credit_flow_data!A90</f>
        <v>39933</v>
      </c>
      <c r="B90" s="5">
        <f>total_credit_stock_data!B90/$P90*100</f>
        <v>144.88935136473356</v>
      </c>
      <c r="C90" s="5">
        <f>total_credit_stock_data!C90/$P90*100</f>
        <v>15.520656681314602</v>
      </c>
      <c r="D90" s="5">
        <f>total_credit_stock_data!D90/$P90*100</f>
        <v>14.985563532834068</v>
      </c>
      <c r="E90" s="5">
        <f>total_credit_stock_data!E90/$P90*100</f>
        <v>0.36241567122609397</v>
      </c>
      <c r="F90" s="5">
        <f>total_credit_stock_data!F90/$P90*100</f>
        <v>0.1726805718883456</v>
      </c>
      <c r="G90" s="5">
        <f>total_credit_stock_data!G90/$P90*100</f>
        <v>129.36869468341894</v>
      </c>
      <c r="H90" s="5">
        <f>total_credit_stock_data!H90/$P90*100</f>
        <v>111.75870977258522</v>
      </c>
      <c r="I90" s="5">
        <f>total_credit_stock_data!I90/$P90*100</f>
        <v>0</v>
      </c>
      <c r="J90" s="5">
        <f>total_credit_stock_data!J90/$P90*100</f>
        <v>0.93854414201200753</v>
      </c>
      <c r="K90" s="5">
        <f>total_credit_stock_data!K90/$P90*100</f>
        <v>2.0767225017133724</v>
      </c>
      <c r="L90" s="5">
        <f>total_credit_stock_data!L90/$P90*100</f>
        <v>2.986325673318313</v>
      </c>
      <c r="M90" s="5">
        <f>total_credit_stock_data!M90/$P90*100</f>
        <v>6.4428150761502057</v>
      </c>
      <c r="N90" s="5">
        <f>total_credit_stock_data!N90/$P90*100</f>
        <v>4.9573086558461927</v>
      </c>
      <c r="O90" s="5">
        <f>total_credit_stock_data!O90/$P90*100</f>
        <v>0.20826886179363632</v>
      </c>
      <c r="P90" s="12">
        <v>32314</v>
      </c>
    </row>
    <row r="91" spans="1:16" x14ac:dyDescent="0.25">
      <c r="A91" s="4">
        <f>total_credit_flow_data!A91</f>
        <v>39964</v>
      </c>
      <c r="B91" s="5">
        <f>total_credit_stock_data!B91/$P91*100</f>
        <v>149.99705390852262</v>
      </c>
      <c r="C91" s="5">
        <f>total_credit_stock_data!C91/$P91*100</f>
        <v>15.999096366899796</v>
      </c>
      <c r="D91" s="5">
        <f>total_credit_stock_data!D91/$P91*100</f>
        <v>15.290849167543479</v>
      </c>
      <c r="E91" s="5">
        <f>total_credit_stock_data!E91/$P91*100</f>
        <v>0.36227022343256787</v>
      </c>
      <c r="F91" s="5">
        <f>total_credit_stock_data!F91/$P91*100</f>
        <v>0.34598007055765301</v>
      </c>
      <c r="G91" s="5">
        <f>total_credit_stock_data!G91/$P91*100</f>
        <v>133.99795754162284</v>
      </c>
      <c r="H91" s="5">
        <f>total_credit_stock_data!H91/$P91*100</f>
        <v>113.82252112370239</v>
      </c>
      <c r="I91" s="5">
        <f>total_credit_stock_data!I91/$P91*100</f>
        <v>0</v>
      </c>
      <c r="J91" s="5">
        <f>total_credit_stock_data!J91/$P91*100</f>
        <v>1.1301019807196884</v>
      </c>
      <c r="K91" s="5">
        <f>total_credit_stock_data!K91/$P91*100</f>
        <v>2.1670858117337972</v>
      </c>
      <c r="L91" s="5">
        <f>total_credit_stock_data!L91/$P91*100</f>
        <v>4.5444738443896755</v>
      </c>
      <c r="M91" s="5">
        <f>total_credit_stock_data!M91/$P91*100</f>
        <v>6.7139050062114789</v>
      </c>
      <c r="N91" s="5">
        <f>total_credit_stock_data!N91/$P91*100</f>
        <v>5.0309609427806485</v>
      </c>
      <c r="O91" s="5">
        <f>total_credit_stock_data!O91/$P91*100</f>
        <v>0.58890883208515088</v>
      </c>
      <c r="P91" s="12">
        <v>32314</v>
      </c>
    </row>
    <row r="92" spans="1:16" x14ac:dyDescent="0.25">
      <c r="A92" s="4">
        <f>total_credit_flow_data!A92</f>
        <v>39994</v>
      </c>
      <c r="B92" s="5">
        <f>total_credit_stock_data!B92/$P92*100</f>
        <v>148.15702082773416</v>
      </c>
      <c r="C92" s="5">
        <f>total_credit_stock_data!C92/$P92*100</f>
        <v>15.890681747370076</v>
      </c>
      <c r="D92" s="5">
        <f>total_credit_stock_data!D92/$P92*100</f>
        <v>15.093224743072287</v>
      </c>
      <c r="E92" s="5">
        <f>total_credit_stock_data!E92/$P92*100</f>
        <v>0.33931879966416856</v>
      </c>
      <c r="F92" s="5">
        <f>total_credit_stock_data!F92/$P92*100</f>
        <v>0.45814117764580253</v>
      </c>
      <c r="G92" s="5">
        <f>total_credit_stock_data!G92/$P92*100</f>
        <v>132.26633908036411</v>
      </c>
      <c r="H92" s="5">
        <f>total_credit_stock_data!H92/$P92*100</f>
        <v>112.75283422861678</v>
      </c>
      <c r="I92" s="5">
        <f>total_credit_stock_data!I92/$P92*100</f>
        <v>0</v>
      </c>
      <c r="J92" s="5">
        <f>total_credit_stock_data!J92/$P92*100</f>
        <v>1.2911328878913022</v>
      </c>
      <c r="K92" s="5">
        <f>total_credit_stock_data!K92/$P92*100</f>
        <v>2.148835822873473</v>
      </c>
      <c r="L92" s="5">
        <f>total_credit_stock_data!L92/$P92*100</f>
        <v>4.5174389458135575</v>
      </c>
      <c r="M92" s="5">
        <f>total_credit_stock_data!M92/$P92*100</f>
        <v>6.7731060951083011</v>
      </c>
      <c r="N92" s="5">
        <f>total_credit_stock_data!N92/$P92*100</f>
        <v>4.8348806014653185</v>
      </c>
      <c r="O92" s="5">
        <f>total_credit_stock_data!O92/$P92*100</f>
        <v>-5.1889501404623943E-2</v>
      </c>
      <c r="P92" s="12">
        <v>33635.919999999998</v>
      </c>
    </row>
    <row r="93" spans="1:16" x14ac:dyDescent="0.25">
      <c r="A93" s="4">
        <f>total_credit_flow_data!A93</f>
        <v>40025</v>
      </c>
      <c r="B93" s="5">
        <f>total_credit_stock_data!B93/$P93*100</f>
        <v>150.82629522248837</v>
      </c>
      <c r="C93" s="5">
        <f>total_credit_stock_data!C93/$P93*100</f>
        <v>16.363494740146841</v>
      </c>
      <c r="D93" s="5">
        <f>total_credit_stock_data!D93/$P93*100</f>
        <v>15.374471695734798</v>
      </c>
      <c r="E93" s="5">
        <f>total_credit_stock_data!E93/$P93*100</f>
        <v>0.46042445100356999</v>
      </c>
      <c r="F93" s="5">
        <f>total_credit_stock_data!F93/$P93*100</f>
        <v>0.52860156642065981</v>
      </c>
      <c r="G93" s="5">
        <f>total_credit_stock_data!G93/$P93*100</f>
        <v>134.46280048234152</v>
      </c>
      <c r="H93" s="5">
        <f>total_credit_stock_data!H93/$P93*100</f>
        <v>113.85017302595008</v>
      </c>
      <c r="I93" s="5">
        <f>total_credit_stock_data!I93/$P93*100</f>
        <v>0.17168101487679197</v>
      </c>
      <c r="J93" s="5">
        <f>total_credit_stock_data!J93/$P93*100</f>
        <v>1.4403780995578777</v>
      </c>
      <c r="K93" s="5">
        <f>total_credit_stock_data!K93/$P93*100</f>
        <v>2.3188921198322006</v>
      </c>
      <c r="L93" s="5">
        <f>total_credit_stock_data!L93/$P93*100</f>
        <v>4.6051428052590548</v>
      </c>
      <c r="M93" s="5">
        <f>total_credit_stock_data!M93/$P93*100</f>
        <v>6.9476219103439183</v>
      </c>
      <c r="N93" s="5">
        <f>total_credit_stock_data!N93/$P93*100</f>
        <v>5.0691539616112573</v>
      </c>
      <c r="O93" s="5">
        <f>total_credit_stock_data!O93/$P93*100</f>
        <v>5.9757544910317734E-2</v>
      </c>
      <c r="P93" s="12">
        <v>33635.919999999998</v>
      </c>
    </row>
    <row r="94" spans="1:16" x14ac:dyDescent="0.25">
      <c r="A94" s="4">
        <f>total_credit_flow_data!A94</f>
        <v>40056</v>
      </c>
      <c r="B94" s="5">
        <f>total_credit_stock_data!B94/$P94*100</f>
        <v>153.24966583343047</v>
      </c>
      <c r="C94" s="5">
        <f>total_credit_stock_data!C94/$P94*100</f>
        <v>16.512511029875206</v>
      </c>
      <c r="D94" s="5">
        <f>total_credit_stock_data!D94/$P94*100</f>
        <v>15.524043938741677</v>
      </c>
      <c r="E94" s="5">
        <f>total_credit_stock_data!E94/$P94*100</f>
        <v>0.45986552471286646</v>
      </c>
      <c r="F94" s="5">
        <f>total_credit_stock_data!F94/$P94*100</f>
        <v>0.52860156642065981</v>
      </c>
      <c r="G94" s="5">
        <f>total_credit_stock_data!G94/$P94*100</f>
        <v>136.73715480355526</v>
      </c>
      <c r="H94" s="5">
        <f>total_credit_stock_data!H94/$P94*100</f>
        <v>115.07029722650712</v>
      </c>
      <c r="I94" s="5">
        <f>total_credit_stock_data!I94/$P94*100</f>
        <v>0.56263211715078953</v>
      </c>
      <c r="J94" s="5">
        <f>total_credit_stock_data!J94/$P94*100</f>
        <v>1.6710838450823051</v>
      </c>
      <c r="K94" s="5">
        <f>total_credit_stock_data!K94/$P94*100</f>
        <v>2.46219130712959</v>
      </c>
      <c r="L94" s="5">
        <f>total_credit_stock_data!L94/$P94*100</f>
        <v>4.5745207797577461</v>
      </c>
      <c r="M94" s="5">
        <f>total_credit_stock_data!M94/$P94*100</f>
        <v>7.1361108828471229</v>
      </c>
      <c r="N94" s="5">
        <f>total_credit_stock_data!N94/$P94*100</f>
        <v>5.1387224467307373</v>
      </c>
      <c r="O94" s="5">
        <f>total_credit_stock_data!O94/$P94*100</f>
        <v>0.12159619834986365</v>
      </c>
      <c r="P94" s="12">
        <v>33635.919999999998</v>
      </c>
    </row>
    <row r="95" spans="1:16" x14ac:dyDescent="0.25">
      <c r="A95" s="4">
        <f>total_credit_flow_data!A95</f>
        <v>40086</v>
      </c>
      <c r="B95" s="5">
        <f>total_credit_stock_data!B95/$P95*100</f>
        <v>152.4234524812681</v>
      </c>
      <c r="C95" s="5">
        <f>total_credit_stock_data!C95/$P95*100</f>
        <v>16.098894873488355</v>
      </c>
      <c r="D95" s="5">
        <f>total_credit_stock_data!D95/$P95*100</f>
        <v>14.975588717574986</v>
      </c>
      <c r="E95" s="5">
        <f>total_credit_stock_data!E95/$P95*100</f>
        <v>0.55394964585848006</v>
      </c>
      <c r="F95" s="5">
        <f>total_credit_stock_data!F95/$P95*100</f>
        <v>0.5693593568516705</v>
      </c>
      <c r="G95" s="5">
        <f>total_credit_stock_data!G95/$P95*100</f>
        <v>136.32455760777972</v>
      </c>
      <c r="H95" s="5">
        <f>total_credit_stock_data!H95/$P95*100</f>
        <v>113.40501361195624</v>
      </c>
      <c r="I95" s="5">
        <f>total_credit_stock_data!I95/$P95*100</f>
        <v>0.92271562235613325</v>
      </c>
      <c r="J95" s="5">
        <f>total_credit_stock_data!J95/$P95*100</f>
        <v>1.9670754264376624</v>
      </c>
      <c r="K95" s="5">
        <f>total_credit_stock_data!K95/$P95*100</f>
        <v>2.6583704103893635</v>
      </c>
      <c r="L95" s="5">
        <f>total_credit_stock_data!L95/$P95*100</f>
        <v>4.8360979564002999</v>
      </c>
      <c r="M95" s="5">
        <f>total_credit_stock_data!M95/$P95*100</f>
        <v>7.4440305353425469</v>
      </c>
      <c r="N95" s="5">
        <f>total_credit_stock_data!N95/$P95*100</f>
        <v>5.0912540448974895</v>
      </c>
      <c r="O95" s="5">
        <f>total_credit_stock_data!O95/$P95*100</f>
        <v>0</v>
      </c>
      <c r="P95" s="12">
        <v>35127.199999999997</v>
      </c>
    </row>
    <row r="96" spans="1:16" x14ac:dyDescent="0.25">
      <c r="A96" s="4">
        <f>total_credit_flow_data!A96</f>
        <v>40117</v>
      </c>
      <c r="B96" s="5">
        <f>total_credit_stock_data!B96/$P96*100</f>
        <v>154.05332335056596</v>
      </c>
      <c r="C96" s="5">
        <f>total_credit_stock_data!C96/$P96*100</f>
        <v>16.024957867407593</v>
      </c>
      <c r="D96" s="5">
        <f>total_credit_stock_data!D96/$P96*100</f>
        <v>14.945241863854791</v>
      </c>
      <c r="E96" s="5">
        <f>total_credit_stock_data!E96/$P96*100</f>
        <v>0.51035664670113201</v>
      </c>
      <c r="F96" s="5">
        <f>total_credit_stock_data!F96/$P96*100</f>
        <v>0.5693593568516705</v>
      </c>
      <c r="G96" s="5">
        <f>total_credit_stock_data!G96/$P96*100</f>
        <v>138.02836548315835</v>
      </c>
      <c r="H96" s="5">
        <f>total_credit_stock_data!H96/$P96*100</f>
        <v>114.12525319837358</v>
      </c>
      <c r="I96" s="5">
        <f>total_credit_stock_data!I96/$P96*100</f>
        <v>1.2392794247656622</v>
      </c>
      <c r="J96" s="5">
        <f>total_credit_stock_data!J96/$P96*100</f>
        <v>2.1686286387631535</v>
      </c>
      <c r="K96" s="5">
        <f>total_credit_stock_data!K96/$P96*100</f>
        <v>2.7204305802861959</v>
      </c>
      <c r="L96" s="5">
        <f>total_credit_stock_data!L96/$P96*100</f>
        <v>4.8978734466187053</v>
      </c>
      <c r="M96" s="5">
        <f>total_credit_stock_data!M96/$P96*100</f>
        <v>7.6498539428444268</v>
      </c>
      <c r="N96" s="5">
        <f>total_credit_stock_data!N96/$P96*100</f>
        <v>5.1772273077820907</v>
      </c>
      <c r="O96" s="5">
        <f>total_credit_stock_data!O96/$P96*100</f>
        <v>4.981894372452117E-2</v>
      </c>
      <c r="P96" s="12">
        <v>35127.199999999997</v>
      </c>
    </row>
    <row r="97" spans="1:16" x14ac:dyDescent="0.25">
      <c r="A97" s="4">
        <f>total_credit_flow_data!A97</f>
        <v>40147</v>
      </c>
      <c r="B97" s="5">
        <f>total_credit_stock_data!B97/$P97*100</f>
        <v>157.09055091211371</v>
      </c>
      <c r="C97" s="5">
        <f>total_credit_stock_data!C97/$P97*100</f>
        <v>16.35744380423148</v>
      </c>
      <c r="D97" s="5">
        <f>total_credit_stock_data!D97/$P97*100</f>
        <v>15.193511011409964</v>
      </c>
      <c r="E97" s="5">
        <f>total_credit_stock_data!E97/$P97*100</f>
        <v>0.5945762827666311</v>
      </c>
      <c r="F97" s="5">
        <f>total_credit_stock_data!F97/$P97*100</f>
        <v>0.5693593568516705</v>
      </c>
      <c r="G97" s="5">
        <f>total_credit_stock_data!G97/$P97*100</f>
        <v>140.73310710788223</v>
      </c>
      <c r="H97" s="5">
        <f>total_credit_stock_data!H97/$P97*100</f>
        <v>114.96448889037296</v>
      </c>
      <c r="I97" s="5">
        <f>total_credit_stock_data!I97/$P97*100</f>
        <v>1.5612521410652815</v>
      </c>
      <c r="J97" s="5">
        <f>total_credit_stock_data!J97/$P97*100</f>
        <v>2.3593640233084634</v>
      </c>
      <c r="K97" s="5">
        <f>total_credit_stock_data!K97/$P97*100</f>
        <v>3.0888060841692271</v>
      </c>
      <c r="L97" s="5">
        <f>total_credit_stock_data!L97/$P97*100</f>
        <v>5.2332261078043398</v>
      </c>
      <c r="M97" s="5">
        <f>total_credit_stock_data!M97/$P97*100</f>
        <v>8.1933074489593469</v>
      </c>
      <c r="N97" s="5">
        <f>total_credit_stock_data!N97/$P97*100</f>
        <v>5.2250534937576321</v>
      </c>
      <c r="O97" s="5">
        <f>total_credit_stock_data!O97/$P97*100</f>
        <v>0.10760891844495331</v>
      </c>
      <c r="P97" s="12">
        <v>35127.199999999997</v>
      </c>
    </row>
    <row r="98" spans="1:16" x14ac:dyDescent="0.25">
      <c r="A98" s="4">
        <f>total_credit_flow_data!A98</f>
        <v>40178</v>
      </c>
      <c r="B98" s="5">
        <f>total_credit_stock_data!B98/$P98*100</f>
        <v>154.99119682835314</v>
      </c>
      <c r="C98" s="5">
        <f>total_credit_stock_data!C98/$P98*100</f>
        <v>15.632605771482405</v>
      </c>
      <c r="D98" s="5">
        <f>total_credit_stock_data!D98/$P98*100</f>
        <v>14.520590653879875</v>
      </c>
      <c r="E98" s="5">
        <f>total_credit_stock_data!E98/$P98*100</f>
        <v>0.56743561676659748</v>
      </c>
      <c r="F98" s="5">
        <f>total_credit_stock_data!F98/$P98*100</f>
        <v>0.54458222374705245</v>
      </c>
      <c r="G98" s="5">
        <f>total_credit_stock_data!G98/$P98*100</f>
        <v>139.35859105687072</v>
      </c>
      <c r="H98" s="5">
        <f>total_credit_stock_data!H98/$P98*100</f>
        <v>113.1064347292082</v>
      </c>
      <c r="I98" s="5">
        <f>total_credit_stock_data!I98/$P98*100</f>
        <v>1.6207174754945179</v>
      </c>
      <c r="J98" s="5">
        <f>total_credit_stock_data!J98/$P98*100</f>
        <v>2.4151868262271172</v>
      </c>
      <c r="K98" s="5">
        <f>total_credit_stock_data!K98/$P98*100</f>
        <v>3.2298790331601914</v>
      </c>
      <c r="L98" s="5">
        <f>total_credit_stock_data!L98/$P98*100</f>
        <v>5.3648348520379976</v>
      </c>
      <c r="M98" s="5">
        <f>total_credit_stock_data!M98/$P98*100</f>
        <v>8.2913710421911979</v>
      </c>
      <c r="N98" s="5">
        <f>total_credit_stock_data!N98/$P98*100</f>
        <v>5.3301670985514802</v>
      </c>
      <c r="O98" s="5">
        <f>total_credit_stock_data!O98/$P98*100</f>
        <v>0</v>
      </c>
      <c r="P98" s="12">
        <v>36725.4</v>
      </c>
    </row>
    <row r="99" spans="1:16" x14ac:dyDescent="0.25">
      <c r="A99" s="4">
        <f>total_credit_flow_data!A99</f>
        <v>40209</v>
      </c>
      <c r="B99" s="5">
        <f>total_credit_stock_data!B99/$P99*100</f>
        <v>160.44031378827731</v>
      </c>
      <c r="C99" s="5">
        <f>total_credit_stock_data!C99/$P99*100</f>
        <v>15.486140382405637</v>
      </c>
      <c r="D99" s="5">
        <f>total_credit_stock_data!D99/$P99*100</f>
        <v>14.374887679916352</v>
      </c>
      <c r="E99" s="5">
        <f>total_credit_stock_data!E99/$P99*100</f>
        <v>0.56667047874223286</v>
      </c>
      <c r="F99" s="5">
        <f>total_credit_stock_data!F99/$P99*100</f>
        <v>0.54458222374705245</v>
      </c>
      <c r="G99" s="5">
        <f>total_credit_stock_data!G99/$P99*100</f>
        <v>144.9541734058717</v>
      </c>
      <c r="H99" s="5">
        <f>total_credit_stock_data!H99/$P99*100</f>
        <v>116.90053908205391</v>
      </c>
      <c r="I99" s="5">
        <f>total_credit_stock_data!I99/$P99*100</f>
        <v>1.7952560782054487</v>
      </c>
      <c r="J99" s="5">
        <f>total_credit_stock_data!J99/$P99*100</f>
        <v>2.6485403091027293</v>
      </c>
      <c r="K99" s="5">
        <f>total_credit_stock_data!K99/$P99*100</f>
        <v>3.3020361778066754</v>
      </c>
      <c r="L99" s="5">
        <f>total_credit_stock_data!L99/$P99*100</f>
        <v>6.30396689688979</v>
      </c>
      <c r="M99" s="5">
        <f>total_credit_stock_data!M99/$P99*100</f>
        <v>8.4721723404752183</v>
      </c>
      <c r="N99" s="5">
        <f>total_credit_stock_data!N99/$P99*100</f>
        <v>5.4714861856138404</v>
      </c>
      <c r="O99" s="5">
        <f>total_credit_stock_data!O99/$P99*100</f>
        <v>6.0176335724045335E-2</v>
      </c>
      <c r="P99" s="12">
        <v>36725.4</v>
      </c>
    </row>
    <row r="100" spans="1:16" x14ac:dyDescent="0.25">
      <c r="A100" s="4">
        <f>total_credit_flow_data!A100</f>
        <v>40237</v>
      </c>
      <c r="B100" s="5">
        <f>total_credit_stock_data!B100/$P100*100</f>
        <v>163.2707962336693</v>
      </c>
      <c r="C100" s="5">
        <f>total_credit_stock_data!C100/$P100*100</f>
        <v>15.354912403949312</v>
      </c>
      <c r="D100" s="5">
        <f>total_credit_stock_data!D100/$P100*100</f>
        <v>14.244187946217057</v>
      </c>
      <c r="E100" s="5">
        <f>total_credit_stock_data!E100/$P100*100</f>
        <v>0.56614223398519825</v>
      </c>
      <c r="F100" s="5">
        <f>total_credit_stock_data!F100/$P100*100</f>
        <v>0.54458222374705245</v>
      </c>
      <c r="G100" s="5">
        <f>total_credit_stock_data!G100/$P100*100</f>
        <v>147.91588382972</v>
      </c>
      <c r="H100" s="5">
        <f>total_credit_stock_data!H100/$P100*100</f>
        <v>118.80630457405674</v>
      </c>
      <c r="I100" s="5">
        <f>total_credit_stock_data!I100/$P100*100</f>
        <v>1.9757850853775965</v>
      </c>
      <c r="J100" s="5">
        <f>total_credit_stock_data!J100/$P100*100</f>
        <v>2.674680255842588</v>
      </c>
      <c r="K100" s="5">
        <f>total_credit_stock_data!K100/$P100*100</f>
        <v>3.4370925692959444</v>
      </c>
      <c r="L100" s="5">
        <f>total_credit_stock_data!L100/$P100*100</f>
        <v>6.6919817313095642</v>
      </c>
      <c r="M100" s="5">
        <f>total_credit_stock_data!M100/$P100*100</f>
        <v>8.6595086254442055</v>
      </c>
      <c r="N100" s="5">
        <f>total_credit_stock_data!N100/$P100*100</f>
        <v>5.5711447325595511</v>
      </c>
      <c r="O100" s="5">
        <f>total_credit_stock_data!O100/$P100*100</f>
        <v>9.9386255833837062E-2</v>
      </c>
      <c r="P100" s="12">
        <v>36725.4</v>
      </c>
    </row>
    <row r="101" spans="1:16" x14ac:dyDescent="0.25">
      <c r="A101" s="4">
        <f>total_credit_flow_data!A101</f>
        <v>40268</v>
      </c>
      <c r="B101" s="5">
        <f>total_credit_stock_data!B101/$P101*100</f>
        <v>157.58479118798567</v>
      </c>
      <c r="C101" s="5">
        <f>total_credit_stock_data!C101/$P101*100</f>
        <v>14.933935491825462</v>
      </c>
      <c r="D101" s="5">
        <f>total_credit_stock_data!D101/$P101*100</f>
        <v>13.868648889251109</v>
      </c>
      <c r="E101" s="5">
        <f>total_credit_stock_data!E101/$P101*100</f>
        <v>0.54285429185513512</v>
      </c>
      <c r="F101" s="5">
        <f>total_credit_stock_data!F101/$P101*100</f>
        <v>0.52243492289382976</v>
      </c>
      <c r="G101" s="5">
        <f>total_credit_stock_data!G101/$P101*100</f>
        <v>142.65085569616019</v>
      </c>
      <c r="H101" s="5">
        <f>total_credit_stock_data!H101/$P101*100</f>
        <v>113.00985763668257</v>
      </c>
      <c r="I101" s="5">
        <f>total_credit_stock_data!I101/$P101*100</f>
        <v>2.051673502792811</v>
      </c>
      <c r="J101" s="5">
        <f>total_credit_stock_data!J101/$P101*100</f>
        <v>2.6742129561468233</v>
      </c>
      <c r="K101" s="5">
        <f>total_credit_stock_data!K101/$P101*100</f>
        <v>3.6053154429024006</v>
      </c>
      <c r="L101" s="5">
        <f>total_credit_stock_data!L101/$P101*100</f>
        <v>7.4840069066254848</v>
      </c>
      <c r="M101" s="5">
        <f>total_credit_stock_data!M101/$P101*100</f>
        <v>8.4936034983691773</v>
      </c>
      <c r="N101" s="5">
        <f>total_credit_stock_data!N101/$P101*100</f>
        <v>5.3321857526409397</v>
      </c>
      <c r="O101" s="5">
        <f>total_credit_stock_data!O101/$P101*100</f>
        <v>0</v>
      </c>
      <c r="P101" s="12">
        <v>38282.28</v>
      </c>
    </row>
    <row r="102" spans="1:16" x14ac:dyDescent="0.25">
      <c r="A102" s="4">
        <f>total_credit_flow_data!A102</f>
        <v>40298</v>
      </c>
      <c r="B102" s="5">
        <f>total_credit_stock_data!B102/$P102*100</f>
        <v>161.61675584630802</v>
      </c>
      <c r="C102" s="5">
        <f>total_credit_stock_data!C102/$P102*100</f>
        <v>15.068796842821275</v>
      </c>
      <c r="D102" s="5">
        <f>total_credit_stock_data!D102/$P102*100</f>
        <v>13.899942741132451</v>
      </c>
      <c r="E102" s="5">
        <f>total_credit_stock_data!E102/$P102*100</f>
        <v>0.64641917879499333</v>
      </c>
      <c r="F102" s="5">
        <f>total_credit_stock_data!F102/$P102*100</f>
        <v>0.52243492289382976</v>
      </c>
      <c r="G102" s="5">
        <f>total_credit_stock_data!G102/$P102*100</f>
        <v>146.54795900348674</v>
      </c>
      <c r="H102" s="5">
        <f>total_credit_stock_data!H102/$P102*100</f>
        <v>115.03168078828168</v>
      </c>
      <c r="I102" s="5">
        <f>total_credit_stock_data!I102/$P102*100</f>
        <v>2.1428383968377847</v>
      </c>
      <c r="J102" s="5">
        <f>total_credit_stock_data!J102/$P102*100</f>
        <v>2.8400860441656142</v>
      </c>
      <c r="K102" s="5">
        <f>total_credit_stock_data!K102/$P102*100</f>
        <v>4.13793784679266</v>
      </c>
      <c r="L102" s="5">
        <f>total_credit_stock_data!L102/$P102*100</f>
        <v>8.0871580251064117</v>
      </c>
      <c r="M102" s="5">
        <f>total_credit_stock_data!M102/$P102*100</f>
        <v>8.8049747124138982</v>
      </c>
      <c r="N102" s="5">
        <f>total_credit_stock_data!N102/$P102*100</f>
        <v>5.4450316959860068</v>
      </c>
      <c r="O102" s="5">
        <f>total_credit_stock_data!O102/$P102*100</f>
        <v>5.8251493902669614E-2</v>
      </c>
      <c r="P102" s="12">
        <v>38282.28</v>
      </c>
    </row>
    <row r="103" spans="1:16" x14ac:dyDescent="0.25">
      <c r="A103" s="4">
        <f>total_credit_flow_data!A103</f>
        <v>40329</v>
      </c>
      <c r="B103" s="5">
        <f>total_credit_stock_data!B103/$P103*100</f>
        <v>164.66588980593633</v>
      </c>
      <c r="C103" s="5">
        <f>total_credit_stock_data!C103/$P103*100</f>
        <v>15.295476131515679</v>
      </c>
      <c r="D103" s="5">
        <f>total_credit_stock_data!D103/$P103*100</f>
        <v>14.127332541321991</v>
      </c>
      <c r="E103" s="5">
        <f>total_credit_stock_data!E103/$P103*100</f>
        <v>0.64570866729985787</v>
      </c>
      <c r="F103" s="5">
        <f>total_credit_stock_data!F103/$P103*100</f>
        <v>0.52243492289382976</v>
      </c>
      <c r="G103" s="5">
        <f>total_credit_stock_data!G103/$P103*100</f>
        <v>149.37041367442066</v>
      </c>
      <c r="H103" s="5">
        <f>total_credit_stock_data!H103/$P103*100</f>
        <v>116.72776576545651</v>
      </c>
      <c r="I103" s="5">
        <f>total_credit_stock_data!I103/$P103*100</f>
        <v>2.11358204115573</v>
      </c>
      <c r="J103" s="5">
        <f>total_credit_stock_data!J103/$P103*100</f>
        <v>3.002824522647042</v>
      </c>
      <c r="K103" s="5">
        <f>total_credit_stock_data!K103/$P103*100</f>
        <v>4.3369855524152099</v>
      </c>
      <c r="L103" s="5">
        <f>total_credit_stock_data!L103/$P103*100</f>
        <v>8.4040148058415181</v>
      </c>
      <c r="M103" s="5">
        <f>total_credit_stock_data!M103/$P103*100</f>
        <v>9.159185590135916</v>
      </c>
      <c r="N103" s="5">
        <f>total_credit_stock_data!N103/$P103*100</f>
        <v>5.5111197137320769</v>
      </c>
      <c r="O103" s="5">
        <f>total_credit_stock_data!O103/$P103*100</f>
        <v>0.11493568303664253</v>
      </c>
      <c r="P103" s="12">
        <v>38282.28</v>
      </c>
    </row>
    <row r="104" spans="1:16" x14ac:dyDescent="0.25">
      <c r="A104" s="4">
        <f>total_credit_flow_data!A104</f>
        <v>40359</v>
      </c>
      <c r="B104" s="5">
        <f>total_credit_stock_data!B104/$P104*100</f>
        <v>160.64636930573985</v>
      </c>
      <c r="C104" s="5">
        <f>total_credit_stock_data!C104/$P104*100</f>
        <v>15.218479129865193</v>
      </c>
      <c r="D104" s="5">
        <f>total_credit_stock_data!D104/$P104*100</f>
        <v>13.912549666316581</v>
      </c>
      <c r="E104" s="5">
        <f>total_credit_stock_data!E104/$P104*100</f>
        <v>0.69453597792362942</v>
      </c>
      <c r="F104" s="5">
        <f>total_credit_stock_data!F104/$P104*100</f>
        <v>0.61139348562498053</v>
      </c>
      <c r="G104" s="5">
        <f>total_credit_stock_data!G104/$P104*100</f>
        <v>145.42789017587467</v>
      </c>
      <c r="H104" s="5">
        <f>total_credit_stock_data!H104/$P104*100</f>
        <v>113.22411549873456</v>
      </c>
      <c r="I104" s="5">
        <f>total_credit_stock_data!I104/$P104*100</f>
        <v>2.017747951495648</v>
      </c>
      <c r="J104" s="5">
        <f>total_credit_stock_data!J104/$P104*100</f>
        <v>2.9904059383704662</v>
      </c>
      <c r="K104" s="5">
        <f>total_credit_stock_data!K104/$P104*100</f>
        <v>4.4493929186827028</v>
      </c>
      <c r="L104" s="5">
        <f>total_credit_stock_data!L104/$P104*100</f>
        <v>8.3503722915742884</v>
      </c>
      <c r="M104" s="5">
        <f>total_credit_stock_data!M104/$P104*100</f>
        <v>9.0022600912882673</v>
      </c>
      <c r="N104" s="5">
        <f>total_credit_stock_data!N104/$P104*100</f>
        <v>5.3935954857287438</v>
      </c>
      <c r="O104" s="5">
        <f>total_credit_stock_data!O104/$P104*100</f>
        <v>0</v>
      </c>
      <c r="P104" s="12">
        <v>39876.120000000003</v>
      </c>
    </row>
    <row r="105" spans="1:16" x14ac:dyDescent="0.25">
      <c r="A105" s="4">
        <f>total_credit_flow_data!A105</f>
        <v>40390</v>
      </c>
      <c r="B105" s="5">
        <f>total_credit_stock_data!B105/$P105*100</f>
        <v>162.55640468531038</v>
      </c>
      <c r="C105" s="5">
        <f>total_credit_stock_data!C105/$P105*100</f>
        <v>15.322421037954545</v>
      </c>
      <c r="D105" s="5">
        <f>total_credit_stock_data!D105/$P105*100</f>
        <v>13.958792881554174</v>
      </c>
      <c r="E105" s="5">
        <f>total_credit_stock_data!E105/$P105*100</f>
        <v>0.69405699451200353</v>
      </c>
      <c r="F105" s="5">
        <f>total_credit_stock_data!F105/$P105*100</f>
        <v>0.66957366965492127</v>
      </c>
      <c r="G105" s="5">
        <f>total_credit_stock_data!G105/$P105*100</f>
        <v>147.23398364735584</v>
      </c>
      <c r="H105" s="5">
        <f>total_credit_stock_data!H105/$P105*100</f>
        <v>114.56000274152549</v>
      </c>
      <c r="I105" s="5">
        <f>total_credit_stock_data!I105/$P105*100</f>
        <v>1.9229543757916931</v>
      </c>
      <c r="J105" s="5">
        <f>total_credit_stock_data!J105/$P105*100</f>
        <v>3.1674542570133033</v>
      </c>
      <c r="K105" s="5">
        <f>total_credit_stock_data!K105/$P105*100</f>
        <v>4.5073223260573423</v>
      </c>
      <c r="L105" s="5">
        <f>total_credit_stock_data!L105/$P105*100</f>
        <v>8.5760712813456106</v>
      </c>
      <c r="M105" s="5">
        <f>total_credit_stock_data!M105/$P105*100</f>
        <v>8.9849565020724658</v>
      </c>
      <c r="N105" s="5">
        <f>total_credit_stock_data!N105/$P105*100</f>
        <v>5.4592989694177287</v>
      </c>
      <c r="O105" s="5">
        <f>total_credit_stock_data!O105/$P105*100</f>
        <v>5.592319413221656E-2</v>
      </c>
      <c r="P105" s="12">
        <v>39876.120000000003</v>
      </c>
    </row>
    <row r="106" spans="1:16" x14ac:dyDescent="0.25">
      <c r="A106" s="4">
        <f>total_credit_flow_data!A106</f>
        <v>40421</v>
      </c>
      <c r="B106" s="5">
        <f>total_credit_stock_data!B106/$P106*100</f>
        <v>165.79287553553354</v>
      </c>
      <c r="C106" s="5">
        <f>total_credit_stock_data!C106/$P106*100</f>
        <v>15.889123615838251</v>
      </c>
      <c r="D106" s="5">
        <f>total_credit_stock_data!D106/$P106*100</f>
        <v>14.309027558348204</v>
      </c>
      <c r="E106" s="5">
        <f>total_credit_stock_data!E106/$P106*100</f>
        <v>0.74375841982620172</v>
      </c>
      <c r="F106" s="5">
        <f>total_credit_stock_data!F106/$P106*100</f>
        <v>0.83634014543039792</v>
      </c>
      <c r="G106" s="5">
        <f>total_credit_stock_data!G106/$P106*100</f>
        <v>149.90375191969528</v>
      </c>
      <c r="H106" s="5">
        <f>total_credit_stock_data!H106/$P106*100</f>
        <v>115.92573240629727</v>
      </c>
      <c r="I106" s="5">
        <f>total_credit_stock_data!I106/$P106*100</f>
        <v>1.9645833005717368</v>
      </c>
      <c r="J106" s="5">
        <f>total_credit_stock_data!J106/$P106*100</f>
        <v>3.298108894425368</v>
      </c>
      <c r="K106" s="5">
        <f>total_credit_stock_data!K106/$P106*100</f>
        <v>4.3164812913729245</v>
      </c>
      <c r="L106" s="5">
        <f>total_credit_stock_data!L106/$P106*100</f>
        <v>9.4239471529198759</v>
      </c>
      <c r="M106" s="5">
        <f>total_credit_stock_data!M106/$P106*100</f>
        <v>9.2878947016766418</v>
      </c>
      <c r="N106" s="5">
        <f>total_credit_stock_data!N106/$P106*100</f>
        <v>5.5643743879890444</v>
      </c>
      <c r="O106" s="5">
        <f>total_credit_stock_data!O106/$P106*100</f>
        <v>0.12262978444238531</v>
      </c>
      <c r="P106" s="12">
        <v>39876.120000000003</v>
      </c>
    </row>
    <row r="107" spans="1:16" x14ac:dyDescent="0.25">
      <c r="A107" s="4">
        <f>total_credit_flow_data!A107</f>
        <v>40451</v>
      </c>
      <c r="B107" s="5">
        <f>total_credit_stock_data!B107/$P107*100</f>
        <v>164.02192145532081</v>
      </c>
      <c r="C107" s="5">
        <f>total_credit_stock_data!C107/$P107*100</f>
        <v>15.446977802842582</v>
      </c>
      <c r="D107" s="5">
        <f>total_credit_stock_data!D107/$P107*100</f>
        <v>13.888179381152598</v>
      </c>
      <c r="E107" s="5">
        <f>total_credit_stock_data!E107/$P107*100</f>
        <v>0.66723287798226616</v>
      </c>
      <c r="F107" s="5">
        <f>total_credit_stock_data!F107/$P107*100</f>
        <v>0.89156554370771535</v>
      </c>
      <c r="G107" s="5">
        <f>total_credit_stock_data!G107/$P107*100</f>
        <v>148.57494365247823</v>
      </c>
      <c r="H107" s="5">
        <f>total_credit_stock_data!H107/$P107*100</f>
        <v>114.35016537496729</v>
      </c>
      <c r="I107" s="5">
        <f>total_credit_stock_data!I107/$P107*100</f>
        <v>2.1414077137094214</v>
      </c>
      <c r="J107" s="5">
        <f>total_credit_stock_data!J107/$P107*100</f>
        <v>3.3744156804751215</v>
      </c>
      <c r="K107" s="5">
        <f>total_credit_stock_data!K107/$P107*100</f>
        <v>4.0160830917511525</v>
      </c>
      <c r="L107" s="5">
        <f>total_credit_stock_data!L107/$P107*100</f>
        <v>9.6224948263511418</v>
      </c>
      <c r="M107" s="5">
        <f>total_credit_stock_data!M107/$P107*100</f>
        <v>9.516808429199795</v>
      </c>
      <c r="N107" s="5">
        <f>total_credit_stock_data!N107/$P107*100</f>
        <v>5.5535685360243088</v>
      </c>
      <c r="O107" s="5">
        <f>total_credit_stock_data!O107/$P107*100</f>
        <v>0</v>
      </c>
      <c r="P107" s="12">
        <v>41421.519999999997</v>
      </c>
    </row>
    <row r="108" spans="1:16" x14ac:dyDescent="0.25">
      <c r="A108" s="4">
        <f>total_credit_flow_data!A108</f>
        <v>40482</v>
      </c>
      <c r="B108" s="5">
        <f>total_credit_stock_data!B108/$P108*100</f>
        <v>166.21042878194717</v>
      </c>
      <c r="C108" s="5">
        <f>total_credit_stock_data!C108/$P108*100</f>
        <v>15.557338311100125</v>
      </c>
      <c r="D108" s="5">
        <f>total_credit_stock_data!D108/$P108*100</f>
        <v>13.97595983923333</v>
      </c>
      <c r="E108" s="5">
        <f>total_credit_stock_data!E108/$P108*100</f>
        <v>0.68981292815908257</v>
      </c>
      <c r="F108" s="5">
        <f>total_credit_stock_data!F108/$P108*100</f>
        <v>0.89156554370771535</v>
      </c>
      <c r="G108" s="5">
        <f>total_credit_stock_data!G108/$P108*100</f>
        <v>150.65309047084705</v>
      </c>
      <c r="H108" s="5">
        <f>total_credit_stock_data!H108/$P108*100</f>
        <v>115.76899307612361</v>
      </c>
      <c r="I108" s="5">
        <f>total_credit_stock_data!I108/$P108*100</f>
        <v>2.2249391727191346</v>
      </c>
      <c r="J108" s="5">
        <f>total_credit_stock_data!J108/$P108*100</f>
        <v>3.622354433084876</v>
      </c>
      <c r="K108" s="5">
        <f>total_credit_stock_data!K108/$P108*100</f>
        <v>3.9443812324277863</v>
      </c>
      <c r="L108" s="5">
        <f>total_credit_stock_data!L108/$P108*100</f>
        <v>9.6963694692903672</v>
      </c>
      <c r="M108" s="5">
        <f>total_credit_stock_data!M108/$P108*100</f>
        <v>9.6686618619082054</v>
      </c>
      <c r="N108" s="5">
        <f>total_credit_stock_data!N108/$P108*100</f>
        <v>5.6701745900754403</v>
      </c>
      <c r="O108" s="5">
        <f>total_credit_stock_data!O108/$P108*100</f>
        <v>5.7216635217646208E-2</v>
      </c>
      <c r="P108" s="12">
        <v>41421.519999999997</v>
      </c>
    </row>
    <row r="109" spans="1:16" x14ac:dyDescent="0.25">
      <c r="A109" s="4">
        <f>total_credit_flow_data!A109</f>
        <v>40512</v>
      </c>
      <c r="B109" s="5">
        <f>total_credit_stock_data!B109/$P109*100</f>
        <v>168.99957799713775</v>
      </c>
      <c r="C109" s="5">
        <f>total_credit_stock_data!C109/$P109*100</f>
        <v>15.798536606092679</v>
      </c>
      <c r="D109" s="5">
        <f>total_credit_stock_data!D109/$P109*100</f>
        <v>14.107533958193713</v>
      </c>
      <c r="E109" s="5">
        <f>total_credit_stock_data!E109/$P109*100</f>
        <v>0.7253210408502635</v>
      </c>
      <c r="F109" s="5">
        <f>total_credit_stock_data!F109/$P109*100</f>
        <v>0.96568160704870332</v>
      </c>
      <c r="G109" s="5">
        <f>total_credit_stock_data!G109/$P109*100</f>
        <v>153.20104139104507</v>
      </c>
      <c r="H109" s="5">
        <f>total_credit_stock_data!H109/$P109*100</f>
        <v>117.14243374174862</v>
      </c>
      <c r="I109" s="5">
        <f>total_credit_stock_data!I109/$P109*100</f>
        <v>2.3519263040460392</v>
      </c>
      <c r="J109" s="5">
        <f>total_credit_stock_data!J109/$P109*100</f>
        <v>3.892986703460275</v>
      </c>
      <c r="K109" s="5">
        <f>total_credit_stock_data!K109/$P109*100</f>
        <v>3.8661610222568412</v>
      </c>
      <c r="L109" s="5">
        <f>total_credit_stock_data!L109/$P109*100</f>
        <v>10.129960510855236</v>
      </c>
      <c r="M109" s="5">
        <f>total_credit_stock_data!M109/$P109*100</f>
        <v>9.8422431307752092</v>
      </c>
      <c r="N109" s="5">
        <f>total_credit_stock_data!N109/$P109*100</f>
        <v>5.8444801201477308</v>
      </c>
      <c r="O109" s="5">
        <f>total_credit_stock_data!O109/$P109*100</f>
        <v>0.13084985775510982</v>
      </c>
      <c r="P109" s="12">
        <v>41421.519999999997</v>
      </c>
    </row>
    <row r="110" spans="1:16" x14ac:dyDescent="0.25">
      <c r="A110" s="4">
        <f>total_credit_flow_data!A110</f>
        <v>40543</v>
      </c>
      <c r="B110" s="5">
        <f>total_credit_stock_data!B110/$P110*100</f>
        <v>164.88562475032262</v>
      </c>
      <c r="C110" s="5">
        <f>total_credit_stock_data!C110/$P110*100</f>
        <v>15.332328640779377</v>
      </c>
      <c r="D110" s="5">
        <f>total_credit_stock_data!D110/$P110*100</f>
        <v>13.721405612287164</v>
      </c>
      <c r="E110" s="5">
        <f>total_credit_stock_data!E110/$P110*100</f>
        <v>0.69045344172783185</v>
      </c>
      <c r="F110" s="5">
        <f>total_credit_stock_data!F110/$P110*100</f>
        <v>0.92046958676438373</v>
      </c>
      <c r="G110" s="5">
        <f>total_credit_stock_data!G110/$P110*100</f>
        <v>149.55329610954323</v>
      </c>
      <c r="H110" s="5">
        <f>total_credit_stock_data!H110/$P110*100</f>
        <v>113.68214268528067</v>
      </c>
      <c r="I110" s="5">
        <f>total_credit_stock_data!I110/$P110*100</f>
        <v>2.5284164289216973</v>
      </c>
      <c r="J110" s="5">
        <f>total_credit_stock_data!J110/$P110*100</f>
        <v>4.1319202577698357</v>
      </c>
      <c r="K110" s="5">
        <f>total_credit_stock_data!K110/$P110*100</f>
        <v>3.6344476843621298</v>
      </c>
      <c r="L110" s="5">
        <f>total_credit_stock_data!L110/$P110*100</f>
        <v>10.123325377306351</v>
      </c>
      <c r="M110" s="5">
        <f>total_credit_stock_data!M110/$P110*100</f>
        <v>9.6017036498497284</v>
      </c>
      <c r="N110" s="5">
        <f>total_credit_stock_data!N110/$P110*100</f>
        <v>5.851340026052787</v>
      </c>
      <c r="O110" s="5">
        <f>total_credit_stock_data!O110/$P110*100</f>
        <v>0</v>
      </c>
      <c r="P110" s="12">
        <v>43456.08</v>
      </c>
    </row>
    <row r="111" spans="1:16" x14ac:dyDescent="0.25">
      <c r="A111" s="4">
        <f>total_credit_flow_data!A111</f>
        <v>40574</v>
      </c>
      <c r="B111" s="5">
        <f>total_credit_stock_data!B111/$P111*100</f>
        <v>168.87568551972473</v>
      </c>
      <c r="C111" s="5">
        <f>total_credit_stock_data!C111/$P111*100</f>
        <v>15.281527924285854</v>
      </c>
      <c r="D111" s="5">
        <f>total_credit_stock_data!D111/$P111*100</f>
        <v>13.671217008068837</v>
      </c>
      <c r="E111" s="5">
        <f>total_credit_stock_data!E111/$P111*100</f>
        <v>0.68984363062660048</v>
      </c>
      <c r="F111" s="5">
        <f>total_credit_stock_data!F111/$P111*100</f>
        <v>0.92046958676438373</v>
      </c>
      <c r="G111" s="5">
        <f>total_credit_stock_data!G111/$P111*100</f>
        <v>153.59415759543887</v>
      </c>
      <c r="H111" s="5">
        <f>total_credit_stock_data!H111/$P111*100</f>
        <v>116.0438375275214</v>
      </c>
      <c r="I111" s="5">
        <f>total_credit_stock_data!I111/$P111*100</f>
        <v>2.7267776248694222</v>
      </c>
      <c r="J111" s="5">
        <f>total_credit_stock_data!J111/$P111*100</f>
        <v>4.4246295863609095</v>
      </c>
      <c r="K111" s="5">
        <f>total_credit_stock_data!K111/$P111*100</f>
        <v>3.611896179486402</v>
      </c>
      <c r="L111" s="5">
        <f>total_credit_stock_data!L111/$P111*100</f>
        <v>10.849805998660141</v>
      </c>
      <c r="M111" s="5">
        <f>total_credit_stock_data!M111/$P111*100</f>
        <v>9.834582455301117</v>
      </c>
      <c r="N111" s="5">
        <f>total_credit_stock_data!N111/$P111*100</f>
        <v>6.0195558430339782</v>
      </c>
      <c r="O111" s="5">
        <f>total_credit_stock_data!O111/$P111*100</f>
        <v>8.3072380205532509E-2</v>
      </c>
      <c r="P111" s="12">
        <v>43456.08</v>
      </c>
    </row>
    <row r="112" spans="1:16" x14ac:dyDescent="0.25">
      <c r="A112" s="4">
        <f>total_credit_flow_data!A112</f>
        <v>40602</v>
      </c>
      <c r="B112" s="5">
        <f>total_credit_stock_data!B112/$P112*100</f>
        <v>170.32025668214897</v>
      </c>
      <c r="C112" s="5">
        <f>total_credit_stock_data!C112/$P112*100</f>
        <v>15.237699764912069</v>
      </c>
      <c r="D112" s="5">
        <f>total_credit_stock_data!D112/$P112*100</f>
        <v>13.62767879661488</v>
      </c>
      <c r="E112" s="5">
        <f>total_credit_stock_data!E112/$P112*100</f>
        <v>0.68955368270676975</v>
      </c>
      <c r="F112" s="5">
        <f>total_credit_stock_data!F112/$P112*100</f>
        <v>0.92046958676438373</v>
      </c>
      <c r="G112" s="5">
        <f>total_credit_stock_data!G112/$P112*100</f>
        <v>155.0825569172369</v>
      </c>
      <c r="H112" s="5">
        <f>total_credit_stock_data!H112/$P112*100</f>
        <v>117.28117876952942</v>
      </c>
      <c r="I112" s="5">
        <f>total_credit_stock_data!I112/$P112*100</f>
        <v>2.8066283615212329</v>
      </c>
      <c r="J112" s="5">
        <f>total_credit_stock_data!J112/$P112*100</f>
        <v>4.5210487755744788</v>
      </c>
      <c r="K112" s="5">
        <f>total_credit_stock_data!K112/$P112*100</f>
        <v>3.6443427324198465</v>
      </c>
      <c r="L112" s="5">
        <f>total_credit_stock_data!L112/$P112*100</f>
        <v>10.57918794015141</v>
      </c>
      <c r="M112" s="5">
        <f>total_credit_stock_data!M112/$P112*100</f>
        <v>10.036395412199209</v>
      </c>
      <c r="N112" s="5">
        <f>total_credit_stock_data!N112/$P112*100</f>
        <v>6.0816875401405746</v>
      </c>
      <c r="O112" s="5">
        <f>total_credit_stock_data!O112/$P112*100</f>
        <v>0.13208738570074263</v>
      </c>
      <c r="P112" s="12">
        <v>43456.08</v>
      </c>
    </row>
    <row r="113" spans="1:16" x14ac:dyDescent="0.25">
      <c r="A113" s="4">
        <f>total_credit_flow_data!A113</f>
        <v>40633</v>
      </c>
      <c r="B113" s="5">
        <f>total_credit_stock_data!B113/$P113*100</f>
        <v>163.07982291316762</v>
      </c>
      <c r="C113" s="5">
        <f>total_credit_stock_data!C113/$P113*100</f>
        <v>14.580214806572611</v>
      </c>
      <c r="D113" s="5">
        <f>total_credit_stock_data!D113/$P113*100</f>
        <v>13.050454963749861</v>
      </c>
      <c r="E113" s="5">
        <f>total_credit_stock_data!E113/$P113*100</f>
        <v>0.6549999650095174</v>
      </c>
      <c r="F113" s="5">
        <f>total_credit_stock_data!F113/$P113*100</f>
        <v>0.87476206471839657</v>
      </c>
      <c r="G113" s="5">
        <f>total_credit_stock_data!G113/$P113*100</f>
        <v>148.49960810659499</v>
      </c>
      <c r="H113" s="5">
        <f>total_credit_stock_data!H113/$P113*100</f>
        <v>110.88243473435193</v>
      </c>
      <c r="I113" s="5">
        <f>total_credit_stock_data!I113/$P113*100</f>
        <v>2.7535725952194685</v>
      </c>
      <c r="J113" s="5">
        <f>total_credit_stock_data!J113/$P113*100</f>
        <v>4.5653109721557001</v>
      </c>
      <c r="K113" s="5">
        <f>total_credit_stock_data!K113/$P113*100</f>
        <v>3.4031909462549144</v>
      </c>
      <c r="L113" s="5">
        <f>total_credit_stock_data!L113/$P113*100</f>
        <v>11.133424542140423</v>
      </c>
      <c r="M113" s="5">
        <f>total_credit_stock_data!M113/$P113*100</f>
        <v>9.9645610731493051</v>
      </c>
      <c r="N113" s="5">
        <f>total_credit_stock_data!N113/$P113*100</f>
        <v>5.7971132433232677</v>
      </c>
      <c r="O113" s="5">
        <f>total_credit_stock_data!O113/$P113*100</f>
        <v>0</v>
      </c>
      <c r="P113" s="12">
        <v>45726.720000000001</v>
      </c>
    </row>
    <row r="114" spans="1:16" x14ac:dyDescent="0.25">
      <c r="A114" s="4">
        <f>total_credit_flow_data!A114</f>
        <v>40663</v>
      </c>
      <c r="B114" s="5">
        <f>total_credit_stock_data!B114/$P114*100</f>
        <v>166.21835329540363</v>
      </c>
      <c r="C114" s="5">
        <f>total_credit_stock_data!C114/$P114*100</f>
        <v>14.728589761084985</v>
      </c>
      <c r="D114" s="5">
        <f>total_credit_stock_data!D114/$P114*100</f>
        <v>13.140621063570707</v>
      </c>
      <c r="E114" s="5">
        <f>total_credit_stock_data!E114/$P114*100</f>
        <v>0.71320663279587937</v>
      </c>
      <c r="F114" s="5">
        <f>total_credit_stock_data!F114/$P114*100</f>
        <v>0.87476206471839657</v>
      </c>
      <c r="G114" s="5">
        <f>total_credit_stock_data!G114/$P114*100</f>
        <v>151.48976353431866</v>
      </c>
      <c r="H114" s="5">
        <f>total_credit_stock_data!H114/$P114*100</f>
        <v>112.50730526956633</v>
      </c>
      <c r="I114" s="5">
        <f>total_credit_stock_data!I114/$P114*100</f>
        <v>2.8611683291798315</v>
      </c>
      <c r="J114" s="5">
        <f>total_credit_stock_data!J114/$P114*100</f>
        <v>4.8730085284203959</v>
      </c>
      <c r="K114" s="5">
        <f>total_credit_stock_data!K114/$P114*100</f>
        <v>3.5127548948608931</v>
      </c>
      <c r="L114" s="5">
        <f>total_credit_stock_data!L114/$P114*100</f>
        <v>11.643410825871248</v>
      </c>
      <c r="M114" s="5">
        <f>total_credit_stock_data!M114/$P114*100</f>
        <v>10.13098455596198</v>
      </c>
      <c r="N114" s="5">
        <f>total_credit_stock_data!N114/$P114*100</f>
        <v>5.8950865945717288</v>
      </c>
      <c r="O114" s="5">
        <f>total_credit_stock_data!O114/$P114*100</f>
        <v>6.6044535886264397E-2</v>
      </c>
      <c r="P114" s="12">
        <v>45726.720000000001</v>
      </c>
    </row>
    <row r="115" spans="1:16" x14ac:dyDescent="0.25">
      <c r="A115" s="4">
        <f>total_credit_flow_data!A115</f>
        <v>40694</v>
      </c>
      <c r="B115" s="5">
        <f>total_credit_stock_data!B115/$P115*100</f>
        <v>168.79840495885119</v>
      </c>
      <c r="C115" s="5">
        <f>total_credit_stock_data!C115/$P115*100</f>
        <v>14.934974561919159</v>
      </c>
      <c r="D115" s="5">
        <f>total_credit_stock_data!D115/$P115*100</f>
        <v>13.334271515647744</v>
      </c>
      <c r="E115" s="5">
        <f>total_credit_stock_data!E115/$P115*100</f>
        <v>0.72594098155301756</v>
      </c>
      <c r="F115" s="5">
        <f>total_credit_stock_data!F115/$P115*100</f>
        <v>0.87476206471839657</v>
      </c>
      <c r="G115" s="5">
        <f>total_credit_stock_data!G115/$P115*100</f>
        <v>153.86343039693202</v>
      </c>
      <c r="H115" s="5">
        <f>total_credit_stock_data!H115/$P115*100</f>
        <v>113.71360215681301</v>
      </c>
      <c r="I115" s="5">
        <f>total_credit_stock_data!I115/$P115*100</f>
        <v>3.0453057438030537</v>
      </c>
      <c r="J115" s="5">
        <f>total_credit_stock_data!J115/$P115*100</f>
        <v>5.1389361960947886</v>
      </c>
      <c r="K115" s="5">
        <f>total_credit_stock_data!K115/$P115*100</f>
        <v>3.5521191877732208</v>
      </c>
      <c r="L115" s="5">
        <f>total_credit_stock_data!L115/$P115*100</f>
        <v>12.014091250795667</v>
      </c>
      <c r="M115" s="5">
        <f>total_credit_stock_data!M115/$P115*100</f>
        <v>10.288660418127472</v>
      </c>
      <c r="N115" s="5">
        <f>total_credit_stock_data!N115/$P115*100</f>
        <v>5.9718469657507676</v>
      </c>
      <c r="O115" s="5">
        <f>total_credit_stock_data!O115/$P115*100</f>
        <v>0.13886847777404546</v>
      </c>
      <c r="P115" s="12">
        <v>45726.720000000001</v>
      </c>
    </row>
    <row r="116" spans="1:16" x14ac:dyDescent="0.25">
      <c r="A116" s="4">
        <f>total_credit_flow_data!A116</f>
        <v>40724</v>
      </c>
      <c r="B116" s="5">
        <f>total_credit_stock_data!B116/$P116*100</f>
        <v>162.75473996664832</v>
      </c>
      <c r="C116" s="5">
        <f>total_credit_stock_data!C116/$P116*100</f>
        <v>14.537865291726657</v>
      </c>
      <c r="D116" s="5">
        <f>total_credit_stock_data!D116/$P116*100</f>
        <v>13.048309257644627</v>
      </c>
      <c r="E116" s="5">
        <f>total_credit_stock_data!E116/$P116*100</f>
        <v>0.65199720589676391</v>
      </c>
      <c r="F116" s="5">
        <f>total_credit_stock_data!F116/$P116*100</f>
        <v>0.83756092208757038</v>
      </c>
      <c r="G116" s="5">
        <f>total_credit_stock_data!G116/$P116*100</f>
        <v>148.21687467492166</v>
      </c>
      <c r="H116" s="5">
        <f>total_credit_stock_data!H116/$P116*100</f>
        <v>109.31773002055533</v>
      </c>
      <c r="I116" s="5">
        <f>total_credit_stock_data!I116/$P116*100</f>
        <v>2.9497487146062373</v>
      </c>
      <c r="J116" s="5">
        <f>total_credit_stock_data!J116/$P116*100</f>
        <v>5.1487298604912866</v>
      </c>
      <c r="K116" s="5">
        <f>total_credit_stock_data!K116/$P116*100</f>
        <v>3.4040484081789946</v>
      </c>
      <c r="L116" s="5">
        <f>total_credit_stock_data!L116/$P116*100</f>
        <v>11.771267647080128</v>
      </c>
      <c r="M116" s="5">
        <f>total_credit_stock_data!M116/$P116*100</f>
        <v>9.8858172756326148</v>
      </c>
      <c r="N116" s="5">
        <f>total_credit_stock_data!N116/$P116*100</f>
        <v>5.7395327483769929</v>
      </c>
      <c r="O116" s="5">
        <f>total_credit_stock_data!O116/$P116*100</f>
        <v>0</v>
      </c>
      <c r="P116" s="12">
        <v>47757.72</v>
      </c>
    </row>
    <row r="117" spans="1:16" x14ac:dyDescent="0.25">
      <c r="A117" s="4">
        <f>total_credit_flow_data!A117</f>
        <v>40755</v>
      </c>
      <c r="B117" s="5">
        <f>total_credit_stock_data!B117/$P117*100</f>
        <v>164.10753905337191</v>
      </c>
      <c r="C117" s="5">
        <f>total_credit_stock_data!C117/$P117*100</f>
        <v>14.76142286524566</v>
      </c>
      <c r="D117" s="5">
        <f>total_credit_stock_data!D117/$P117*100</f>
        <v>13.12827538668094</v>
      </c>
      <c r="E117" s="5">
        <f>total_credit_stock_data!E117/$P117*100</f>
        <v>0.69227341673764986</v>
      </c>
      <c r="F117" s="5">
        <f>total_credit_stock_data!F117/$P117*100</f>
        <v>0.94087406182707201</v>
      </c>
      <c r="G117" s="5">
        <f>total_credit_stock_data!G117/$P117*100</f>
        <v>149.34611618812625</v>
      </c>
      <c r="H117" s="5">
        <f>total_credit_stock_data!H117/$P117*100</f>
        <v>110.34709239380096</v>
      </c>
      <c r="I117" s="5">
        <f>total_credit_stock_data!I117/$P117*100</f>
        <v>2.9516332266809346</v>
      </c>
      <c r="J117" s="5">
        <f>total_credit_stock_data!J117/$P117*100</f>
        <v>5.4066986244942576</v>
      </c>
      <c r="K117" s="5">
        <f>total_credit_stock_data!K117/$P117*100</f>
        <v>3.3981854817243815</v>
      </c>
      <c r="L117" s="5">
        <f>total_credit_stock_data!L117/$P117*100</f>
        <v>11.409860109199341</v>
      </c>
      <c r="M117" s="5">
        <f>total_credit_stock_data!M117/$P117*100</f>
        <v>9.9741799529128539</v>
      </c>
      <c r="N117" s="5">
        <f>total_credit_stock_data!N117/$P117*100</f>
        <v>5.7922990864685096</v>
      </c>
      <c r="O117" s="5">
        <f>total_credit_stock_data!O117/$P117*100</f>
        <v>6.616731284499118E-2</v>
      </c>
      <c r="P117" s="12">
        <v>47757.72</v>
      </c>
    </row>
    <row r="118" spans="1:16" x14ac:dyDescent="0.25">
      <c r="A118" s="4">
        <f>total_credit_flow_data!A118</f>
        <v>40786</v>
      </c>
      <c r="B118" s="5">
        <f>total_credit_stock_data!B118/$P118*100</f>
        <v>166.62735783869081</v>
      </c>
      <c r="C118" s="5">
        <f>total_credit_stock_data!C118/$P118*100</f>
        <v>15.032181184528909</v>
      </c>
      <c r="D118" s="5">
        <f>total_credit_stock_data!D118/$P118*100</f>
        <v>13.282616925598626</v>
      </c>
      <c r="E118" s="5">
        <f>total_credit_stock_data!E118/$P118*100</f>
        <v>0.66576042574896788</v>
      </c>
      <c r="F118" s="5">
        <f>total_credit_stock_data!F118/$P118*100</f>
        <v>1.083803833181316</v>
      </c>
      <c r="G118" s="5">
        <f>total_credit_stock_data!G118/$P118*100</f>
        <v>151.59517665416189</v>
      </c>
      <c r="H118" s="5">
        <f>total_credit_stock_data!H118/$P118*100</f>
        <v>111.49538841798304</v>
      </c>
      <c r="I118" s="5">
        <f>total_credit_stock_data!I118/$P118*100</f>
        <v>3.030363953357166</v>
      </c>
      <c r="J118" s="5">
        <f>total_credit_stock_data!J118/$P118*100</f>
        <v>5.7017294592996048</v>
      </c>
      <c r="K118" s="5">
        <f>total_credit_stock_data!K118/$P118*100</f>
        <v>3.4350381622962347</v>
      </c>
      <c r="L118" s="5">
        <f>total_credit_stock_data!L118/$P118*100</f>
        <v>11.755772770021508</v>
      </c>
      <c r="M118" s="5">
        <f>total_credit_stock_data!M118/$P118*100</f>
        <v>10.162212379921513</v>
      </c>
      <c r="N118" s="5">
        <f>total_credit_stock_data!N118/$P118*100</f>
        <v>5.8655856671511719</v>
      </c>
      <c r="O118" s="5">
        <f>total_credit_stock_data!O118/$P118*100</f>
        <v>0.14908584413167283</v>
      </c>
      <c r="P118" s="12">
        <v>47757.72</v>
      </c>
    </row>
    <row r="119" spans="1:16" x14ac:dyDescent="0.25">
      <c r="A119" s="4">
        <f>total_credit_flow_data!A119</f>
        <v>40816</v>
      </c>
      <c r="B119" s="5">
        <f>total_credit_stock_data!B119/$P119*100</f>
        <v>164.14748707077692</v>
      </c>
      <c r="C119" s="5">
        <f>total_credit_stock_data!C119/$P119*100</f>
        <v>14.729636119395009</v>
      </c>
      <c r="D119" s="5">
        <f>total_credit_stock_data!D119/$P119*100</f>
        <v>12.962613958135794</v>
      </c>
      <c r="E119" s="5">
        <f>total_credit_stock_data!E119/$P119*100</f>
        <v>0.67065967175522445</v>
      </c>
      <c r="F119" s="5">
        <f>total_credit_stock_data!F119/$P119*100</f>
        <v>1.0963624895039892</v>
      </c>
      <c r="G119" s="5">
        <f>total_credit_stock_data!G119/$P119*100</f>
        <v>149.41785095138192</v>
      </c>
      <c r="H119" s="5">
        <f>total_credit_stock_data!H119/$P119*100</f>
        <v>110.38197977528412</v>
      </c>
      <c r="I119" s="5">
        <f>total_credit_stock_data!I119/$P119*100</f>
        <v>3.1881386748324281</v>
      </c>
      <c r="J119" s="5">
        <f>total_credit_stock_data!J119/$P119*100</f>
        <v>5.8135415861937707</v>
      </c>
      <c r="K119" s="5">
        <f>total_credit_stock_data!K119/$P119*100</f>
        <v>3.3220237635392973</v>
      </c>
      <c r="L119" s="5">
        <f>total_credit_stock_data!L119/$P119*100</f>
        <v>10.825864594657354</v>
      </c>
      <c r="M119" s="5">
        <f>total_credit_stock_data!M119/$P119*100</f>
        <v>10.081128788725371</v>
      </c>
      <c r="N119" s="5">
        <f>total_credit_stock_data!N119/$P119*100</f>
        <v>5.8051737681495945</v>
      </c>
      <c r="O119" s="5">
        <f>total_credit_stock_data!O119/$P119*100</f>
        <v>0</v>
      </c>
      <c r="P119" s="12">
        <v>49399.72</v>
      </c>
    </row>
    <row r="120" spans="1:16" x14ac:dyDescent="0.25">
      <c r="A120" s="4">
        <f>total_credit_flow_data!A120</f>
        <v>40847</v>
      </c>
      <c r="B120" s="5">
        <f>total_credit_stock_data!B120/$P120*100</f>
        <v>165.84349465948392</v>
      </c>
      <c r="C120" s="5">
        <f>total_credit_stock_data!C120/$P120*100</f>
        <v>14.824824918035972</v>
      </c>
      <c r="D120" s="5">
        <f>total_credit_stock_data!D120/$P120*100</f>
        <v>12.935164409838762</v>
      </c>
      <c r="E120" s="5">
        <f>total_credit_stock_data!E120/$P120*100</f>
        <v>0.72143728749879543</v>
      </c>
      <c r="F120" s="5">
        <f>total_credit_stock_data!F120/$P120*100</f>
        <v>1.1682252450013886</v>
      </c>
      <c r="G120" s="5">
        <f>total_credit_stock_data!G120/$P120*100</f>
        <v>151.01866974144792</v>
      </c>
      <c r="H120" s="5">
        <f>total_credit_stock_data!H120/$P120*100</f>
        <v>111.56984075911156</v>
      </c>
      <c r="I120" s="5">
        <f>total_credit_stock_data!I120/$P120*100</f>
        <v>3.2721472481603739</v>
      </c>
      <c r="J120" s="5">
        <f>total_credit_stock_data!J120/$P120*100</f>
        <v>5.9184004801308223</v>
      </c>
      <c r="K120" s="5">
        <f>total_credit_stock_data!K120/$P120*100</f>
        <v>3.3402424902851169</v>
      </c>
      <c r="L120" s="5">
        <f>total_credit_stock_data!L120/$P120*100</f>
        <v>10.585782262206886</v>
      </c>
      <c r="M120" s="5">
        <f>total_credit_stock_data!M120/$P120*100</f>
        <v>10.412912045796464</v>
      </c>
      <c r="N120" s="5">
        <f>total_credit_stock_data!N120/$P120*100</f>
        <v>5.8545667606604841</v>
      </c>
      <c r="O120" s="5">
        <f>total_credit_stock_data!O120/$P120*100</f>
        <v>6.4777695096188595E-2</v>
      </c>
      <c r="P120" s="12">
        <v>49399.72</v>
      </c>
    </row>
    <row r="121" spans="1:16" x14ac:dyDescent="0.25">
      <c r="A121" s="4">
        <f>total_credit_flow_data!A121</f>
        <v>40877</v>
      </c>
      <c r="B121" s="5">
        <f>total_credit_stock_data!B121/$P121*100</f>
        <v>167.78485788988277</v>
      </c>
      <c r="C121" s="5">
        <f>total_credit_stock_data!C121/$P121*100</f>
        <v>14.830347216542927</v>
      </c>
      <c r="D121" s="5">
        <f>total_credit_stock_data!D121/$P121*100</f>
        <v>12.950164494859484</v>
      </c>
      <c r="E121" s="5">
        <f>total_credit_stock_data!E121/$P121*100</f>
        <v>0.67005642946964061</v>
      </c>
      <c r="F121" s="5">
        <f>total_credit_stock_data!F121/$P121*100</f>
        <v>1.2101283165167736</v>
      </c>
      <c r="G121" s="5">
        <f>total_credit_stock_data!G121/$P121*100</f>
        <v>152.95451067333985</v>
      </c>
      <c r="H121" s="5">
        <f>total_credit_stock_data!H121/$P121*100</f>
        <v>112.70932090191398</v>
      </c>
      <c r="I121" s="5">
        <f>total_credit_stock_data!I121/$P121*100</f>
        <v>3.2820663327219868</v>
      </c>
      <c r="J121" s="5">
        <f>total_credit_stock_data!J121/$P121*100</f>
        <v>6.0388465069504074</v>
      </c>
      <c r="K121" s="5">
        <f>total_credit_stock_data!K121/$P121*100</f>
        <v>3.4851825830629708</v>
      </c>
      <c r="L121" s="5">
        <f>total_credit_stock_data!L121/$P121*100</f>
        <v>10.539830584747985</v>
      </c>
      <c r="M121" s="5">
        <f>total_credit_stock_data!M121/$P121*100</f>
        <v>10.833359773030544</v>
      </c>
      <c r="N121" s="5">
        <f>total_credit_stock_data!N121/$P121*100</f>
        <v>5.9088180803035915</v>
      </c>
      <c r="O121" s="5">
        <f>total_credit_stock_data!O121/$P121*100</f>
        <v>0.15708591060835309</v>
      </c>
      <c r="P121" s="12">
        <v>49399.72</v>
      </c>
    </row>
    <row r="122" spans="1:16" x14ac:dyDescent="0.25">
      <c r="A122" s="4">
        <f>total_credit_flow_data!A122</f>
        <v>40908</v>
      </c>
      <c r="B122" s="5">
        <f>total_credit_stock_data!B122/$P122*100</f>
        <v>167.39974587777621</v>
      </c>
      <c r="C122" s="5">
        <f>total_credit_stock_data!C122/$P122*100</f>
        <v>14.691629088200228</v>
      </c>
      <c r="D122" s="5">
        <f>total_credit_stock_data!D122/$P122*100</f>
        <v>12.840106344539755</v>
      </c>
      <c r="E122" s="5">
        <f>total_credit_stock_data!E122/$P122*100</f>
        <v>0.65771535127443126</v>
      </c>
      <c r="F122" s="5">
        <f>total_credit_stock_data!F122/$P122*100</f>
        <v>1.1938093820683464</v>
      </c>
      <c r="G122" s="5">
        <f>total_credit_stock_data!G122/$P122*100</f>
        <v>152.708116789576</v>
      </c>
      <c r="H122" s="5">
        <f>total_credit_stock_data!H122/$P122*100</f>
        <v>112.10979951091112</v>
      </c>
      <c r="I122" s="5">
        <f>total_credit_stock_data!I122/$P122*100</f>
        <v>3.3249684833407422</v>
      </c>
      <c r="J122" s="5">
        <f>total_credit_stock_data!J122/$P122*100</f>
        <v>6.1813999986952677</v>
      </c>
      <c r="K122" s="5">
        <f>total_credit_stock_data!K122/$P122*100</f>
        <v>3.5099172864931907</v>
      </c>
      <c r="L122" s="5">
        <f>total_credit_stock_data!L122/$P122*100</f>
        <v>10.724975596140499</v>
      </c>
      <c r="M122" s="5">
        <f>total_credit_stock_data!M122/$P122*100</f>
        <v>10.977738960448852</v>
      </c>
      <c r="N122" s="5">
        <f>total_credit_stock_data!N122/$P122*100</f>
        <v>5.879316953546267</v>
      </c>
      <c r="O122" s="5">
        <f>total_credit_stock_data!O122/$P122*100</f>
        <v>0</v>
      </c>
      <c r="P122" s="12">
        <v>50259.28</v>
      </c>
    </row>
    <row r="123" spans="1:16" x14ac:dyDescent="0.25">
      <c r="A123" s="4">
        <f>total_credit_flow_data!A123</f>
        <v>40939</v>
      </c>
      <c r="B123" s="5">
        <f>total_credit_stock_data!B123/$P123*100</f>
        <v>169.19766856986411</v>
      </c>
      <c r="C123" s="5">
        <f>total_credit_stock_data!C123/$P123*100</f>
        <v>14.548815661505696</v>
      </c>
      <c r="D123" s="5">
        <f>total_credit_stock_data!D123/$P123*100</f>
        <v>12.697903750312381</v>
      </c>
      <c r="E123" s="5">
        <f>total_credit_stock_data!E123/$P123*100</f>
        <v>0.65710252912496958</v>
      </c>
      <c r="F123" s="5">
        <f>total_credit_stock_data!F123/$P123*100</f>
        <v>1.1938093820683464</v>
      </c>
      <c r="G123" s="5">
        <f>total_credit_stock_data!G123/$P123*100</f>
        <v>154.64885290835841</v>
      </c>
      <c r="H123" s="5">
        <f>total_credit_stock_data!H123/$P123*100</f>
        <v>113.5783840190855</v>
      </c>
      <c r="I123" s="5">
        <f>total_credit_stock_data!I123/$P123*100</f>
        <v>3.295521185249723</v>
      </c>
      <c r="J123" s="5">
        <f>total_credit_stock_data!J123/$P123*100</f>
        <v>6.5089017058426828</v>
      </c>
      <c r="K123" s="5">
        <f>total_credit_stock_data!K123/$P123*100</f>
        <v>3.5590624393883377</v>
      </c>
      <c r="L123" s="5">
        <f>total_credit_stock_data!L123/$P123*100</f>
        <v>10.682396394846727</v>
      </c>
      <c r="M123" s="5">
        <f>total_credit_stock_data!M123/$P123*100</f>
        <v>11.065682918261221</v>
      </c>
      <c r="N123" s="5">
        <f>total_credit_stock_data!N123/$P123*100</f>
        <v>5.8954333802041896</v>
      </c>
      <c r="O123" s="5">
        <f>total_credit_stock_data!O123/$P123*100</f>
        <v>6.3470865480013419E-2</v>
      </c>
      <c r="P123" s="12">
        <v>50259.28</v>
      </c>
    </row>
    <row r="124" spans="1:16" x14ac:dyDescent="0.25">
      <c r="A124" s="4">
        <f>total_credit_flow_data!A124</f>
        <v>40968</v>
      </c>
      <c r="B124" s="5">
        <f>total_credit_stock_data!B124/$P124*100</f>
        <v>171.43990920681716</v>
      </c>
      <c r="C124" s="5">
        <f>total_credit_stock_data!C124/$P124*100</f>
        <v>14.715618687732892</v>
      </c>
      <c r="D124" s="5">
        <f>total_credit_stock_data!D124/$P124*100</f>
        <v>12.865037063801948</v>
      </c>
      <c r="E124" s="5">
        <f>total_credit_stock_data!E124/$P124*100</f>
        <v>0.65677423154490067</v>
      </c>
      <c r="F124" s="5">
        <f>total_credit_stock_data!F124/$P124*100</f>
        <v>1.1938093820683464</v>
      </c>
      <c r="G124" s="5">
        <f>total_credit_stock_data!G124/$P124*100</f>
        <v>156.72429051908424</v>
      </c>
      <c r="H124" s="5">
        <f>total_credit_stock_data!H124/$P124*100</f>
        <v>114.99245123214547</v>
      </c>
      <c r="I124" s="5">
        <f>total_credit_stock_data!I124/$P124*100</f>
        <v>3.4001784744110481</v>
      </c>
      <c r="J124" s="5">
        <f>total_credit_stock_data!J124/$P124*100</f>
        <v>6.5872951885985049</v>
      </c>
      <c r="K124" s="5">
        <f>total_credit_stock_data!K124/$P124*100</f>
        <v>3.6629238556282839</v>
      </c>
      <c r="L124" s="5">
        <f>total_credit_stock_data!L124/$P124*100</f>
        <v>10.625889417428827</v>
      </c>
      <c r="M124" s="5">
        <f>total_credit_stock_data!M124/$P124*100</f>
        <v>11.372889865913475</v>
      </c>
      <c r="N124" s="5">
        <f>total_credit_stock_data!N124/$P124*100</f>
        <v>5.9409971049531318</v>
      </c>
      <c r="O124" s="5">
        <f>total_credit_stock_data!O124/$P124*100</f>
        <v>0.14166538000549589</v>
      </c>
      <c r="P124" s="12">
        <v>50259.28</v>
      </c>
    </row>
    <row r="125" spans="1:16" x14ac:dyDescent="0.25">
      <c r="A125" s="4">
        <f>total_credit_flow_data!A125</f>
        <v>40999</v>
      </c>
      <c r="B125" s="5">
        <f>total_credit_stock_data!B125/$P125*100</f>
        <v>170.81046492715549</v>
      </c>
      <c r="C125" s="5">
        <f>total_credit_stock_data!C125/$P125*100</f>
        <v>14.436558995857579</v>
      </c>
      <c r="D125" s="5">
        <f>total_credit_stock_data!D125/$P125*100</f>
        <v>12.53607012312091</v>
      </c>
      <c r="E125" s="5">
        <f>total_credit_stock_data!E125/$P125*100</f>
        <v>0.73900756188535854</v>
      </c>
      <c r="F125" s="5">
        <f>total_credit_stock_data!F125/$P125*100</f>
        <v>1.1614813108513093</v>
      </c>
      <c r="G125" s="5">
        <f>total_credit_stock_data!G125/$P125*100</f>
        <v>156.37390593129788</v>
      </c>
      <c r="H125" s="5">
        <f>total_credit_stock_data!H125/$P125*100</f>
        <v>114.18711894217356</v>
      </c>
      <c r="I125" s="5">
        <f>total_credit_stock_data!I125/$P125*100</f>
        <v>3.5068868219690934</v>
      </c>
      <c r="J125" s="5">
        <f>total_credit_stock_data!J125/$P125*100</f>
        <v>6.5871791875821453</v>
      </c>
      <c r="K125" s="5">
        <f>total_credit_stock_data!K125/$P125*100</f>
        <v>3.7792663809569813</v>
      </c>
      <c r="L125" s="5">
        <f>total_credit_stock_data!L125/$P125*100</f>
        <v>10.917213059139646</v>
      </c>
      <c r="M125" s="5">
        <f>total_credit_stock_data!M125/$P125*100</f>
        <v>11.492014040239095</v>
      </c>
      <c r="N125" s="5">
        <f>total_credit_stock_data!N125/$P125*100</f>
        <v>5.9042274992375114</v>
      </c>
      <c r="O125" s="5">
        <f>total_credit_stock_data!O125/$P125*100</f>
        <v>0</v>
      </c>
      <c r="P125" s="12">
        <v>51399.88</v>
      </c>
    </row>
    <row r="126" spans="1:16" x14ac:dyDescent="0.25">
      <c r="A126" s="4">
        <f>total_credit_flow_data!A126</f>
        <v>41029</v>
      </c>
      <c r="B126" s="5">
        <f>total_credit_stock_data!B126/$P126*100</f>
        <v>172.69281173419083</v>
      </c>
      <c r="C126" s="5">
        <f>total_credit_stock_data!C126/$P126*100</f>
        <v>14.443936444987809</v>
      </c>
      <c r="D126" s="5">
        <f>total_credit_stock_data!D126/$P126*100</f>
        <v>12.707879862754545</v>
      </c>
      <c r="E126" s="5">
        <f>total_credit_stock_data!E126/$P126*100</f>
        <v>0.67729924661302709</v>
      </c>
      <c r="F126" s="5">
        <f>total_credit_stock_data!F126/$P126*100</f>
        <v>1.0587573356202391</v>
      </c>
      <c r="G126" s="5">
        <f>total_credit_stock_data!G126/$P126*100</f>
        <v>158.24887528920303</v>
      </c>
      <c r="H126" s="5">
        <f>total_credit_stock_data!H126/$P126*100</f>
        <v>115.5135403268149</v>
      </c>
      <c r="I126" s="5">
        <f>total_credit_stock_data!I126/$P126*100</f>
        <v>3.5255269433078982</v>
      </c>
      <c r="J126" s="5">
        <f>total_credit_stock_data!J126/$P126*100</f>
        <v>6.7846485201953728</v>
      </c>
      <c r="K126" s="5">
        <f>total_credit_stock_data!K126/$P126*100</f>
        <v>3.7865426625358483</v>
      </c>
      <c r="L126" s="5">
        <f>total_credit_stock_data!L126/$P126*100</f>
        <v>10.971571162699419</v>
      </c>
      <c r="M126" s="5">
        <f>total_credit_stock_data!M126/$P126*100</f>
        <v>11.66449498766543</v>
      </c>
      <c r="N126" s="5">
        <f>total_credit_stock_data!N126/$P126*100</f>
        <v>5.9411439278361771</v>
      </c>
      <c r="O126" s="5">
        <f>total_credit_stock_data!O126/$P126*100</f>
        <v>6.1406758147978149E-2</v>
      </c>
      <c r="P126" s="12">
        <v>51399.88</v>
      </c>
    </row>
    <row r="127" spans="1:16" x14ac:dyDescent="0.25">
      <c r="A127" s="4">
        <f>total_credit_flow_data!A127</f>
        <v>41060</v>
      </c>
      <c r="B127" s="5">
        <f>total_credit_stock_data!B127/$P127*100</f>
        <v>174.8642856753751</v>
      </c>
      <c r="C127" s="5">
        <f>total_credit_stock_data!C127/$P127*100</f>
        <v>14.391376010994577</v>
      </c>
      <c r="D127" s="5">
        <f>total_credit_stock_data!D127/$P127*100</f>
        <v>12.717899341399242</v>
      </c>
      <c r="E127" s="5">
        <f>total_credit_stock_data!E127/$P127*100</f>
        <v>0.72367095020455297</v>
      </c>
      <c r="F127" s="5">
        <f>total_credit_stock_data!F127/$P127*100</f>
        <v>0.94980766492061852</v>
      </c>
      <c r="G127" s="5">
        <f>total_credit_stock_data!G127/$P127*100</f>
        <v>160.47290966438055</v>
      </c>
      <c r="H127" s="5">
        <f>total_credit_stock_data!H127/$P127*100</f>
        <v>117.05679684803636</v>
      </c>
      <c r="I127" s="5">
        <f>total_credit_stock_data!I127/$P127*100</f>
        <v>3.5842741621730005</v>
      </c>
      <c r="J127" s="5">
        <f>total_credit_stock_data!J127/$P127*100</f>
        <v>6.826384026192664</v>
      </c>
      <c r="K127" s="5">
        <f>total_credit_stock_data!K127/$P127*100</f>
        <v>3.894869763688614</v>
      </c>
      <c r="L127" s="5">
        <f>total_credit_stock_data!L127/$P127*100</f>
        <v>11.045462385791769</v>
      </c>
      <c r="M127" s="5">
        <f>total_credit_stock_data!M127/$P127*100</f>
        <v>11.944855564382729</v>
      </c>
      <c r="N127" s="5">
        <f>total_credit_stock_data!N127/$P127*100</f>
        <v>5.9769903150261863</v>
      </c>
      <c r="O127" s="5">
        <f>total_credit_stock_data!O127/$P127*100</f>
        <v>0.14327659908922361</v>
      </c>
      <c r="P127" s="12">
        <v>51399.88</v>
      </c>
    </row>
    <row r="128" spans="1:16" x14ac:dyDescent="0.25">
      <c r="A128" s="4">
        <f>total_credit_flow_data!A128</f>
        <v>41090</v>
      </c>
      <c r="B128" s="5">
        <f>total_credit_stock_data!B128/$P128*100</f>
        <v>173.29621733040523</v>
      </c>
      <c r="C128" s="5">
        <f>total_credit_stock_data!C128/$P128*100</f>
        <v>14.204636789026063</v>
      </c>
      <c r="D128" s="5">
        <f>total_credit_stock_data!D128/$P128*100</f>
        <v>12.63978393619141</v>
      </c>
      <c r="E128" s="5">
        <f>total_credit_stock_data!E128/$P128*100</f>
        <v>0.70372623332194506</v>
      </c>
      <c r="F128" s="5">
        <f>total_credit_stock_data!F128/$P128*100</f>
        <v>0.86112661951270875</v>
      </c>
      <c r="G128" s="5">
        <f>total_credit_stock_data!G128/$P128*100</f>
        <v>159.09158054137916</v>
      </c>
      <c r="H128" s="5">
        <f>total_credit_stock_data!H128/$P128*100</f>
        <v>115.47731387079303</v>
      </c>
      <c r="I128" s="5">
        <f>total_credit_stock_data!I128/$P128*100</f>
        <v>3.6834403842036192</v>
      </c>
      <c r="J128" s="5">
        <f>total_credit_stock_data!J128/$P128*100</f>
        <v>6.7856941325882962</v>
      </c>
      <c r="K128" s="5">
        <f>total_credit_stock_data!K128/$P128*100</f>
        <v>3.975005586119468</v>
      </c>
      <c r="L128" s="5">
        <f>total_credit_stock_data!L128/$P128*100</f>
        <v>11.328279978437298</v>
      </c>
      <c r="M128" s="5">
        <f>total_credit_stock_data!M128/$P128*100</f>
        <v>11.991104870792674</v>
      </c>
      <c r="N128" s="5">
        <f>total_credit_stock_data!N128/$P128*100</f>
        <v>5.8507417184447963</v>
      </c>
      <c r="O128" s="5">
        <f>total_credit_stock_data!O128/$P128*100</f>
        <v>0</v>
      </c>
      <c r="P128" s="12">
        <v>52802.92</v>
      </c>
    </row>
    <row r="129" spans="1:16" x14ac:dyDescent="0.25">
      <c r="A129" s="4">
        <f>total_credit_flow_data!A129</f>
        <v>41121</v>
      </c>
      <c r="B129" s="5">
        <f>total_credit_stock_data!B129/$P129*100</f>
        <v>175.53477724337972</v>
      </c>
      <c r="C129" s="5">
        <f>total_credit_stock_data!C129/$P129*100</f>
        <v>14.450583414705095</v>
      </c>
      <c r="D129" s="5">
        <f>total_credit_stock_data!D129/$P129*100</f>
        <v>12.758470554279954</v>
      </c>
      <c r="E129" s="5">
        <f>total_credit_stock_data!E129/$P129*100</f>
        <v>0.67948136201558551</v>
      </c>
      <c r="F129" s="5">
        <f>total_credit_stock_data!F129/$P129*100</f>
        <v>1.012633392244217</v>
      </c>
      <c r="G129" s="5">
        <f>total_credit_stock_data!G129/$P129*100</f>
        <v>161.08419382867461</v>
      </c>
      <c r="H129" s="5">
        <f>total_credit_stock_data!H129/$P129*100</f>
        <v>116.50021374072448</v>
      </c>
      <c r="I129" s="5">
        <f>total_credit_stock_data!I129/$P129*100</f>
        <v>3.6966347302738747</v>
      </c>
      <c r="J129" s="5">
        <f>total_credit_stock_data!J129/$P129*100</f>
        <v>7.0278493012797245</v>
      </c>
      <c r="K129" s="5">
        <f>total_credit_stock_data!K129/$P129*100</f>
        <v>4.0476511898095664</v>
      </c>
      <c r="L129" s="5">
        <f>total_credit_stock_data!L129/$P129*100</f>
        <v>11.369603450699815</v>
      </c>
      <c r="M129" s="5">
        <f>total_credit_stock_data!M129/$P129*100</f>
        <v>12.461968982095611</v>
      </c>
      <c r="N129" s="5">
        <f>total_credit_stock_data!N129/$P129*100</f>
        <v>5.9106740100680639</v>
      </c>
      <c r="O129" s="5">
        <f>total_credit_stock_data!O129/$P129*100</f>
        <v>6.9598423723536501E-2</v>
      </c>
      <c r="P129" s="12">
        <v>52802.92</v>
      </c>
    </row>
    <row r="130" spans="1:16" x14ac:dyDescent="0.25">
      <c r="A130" s="4">
        <f>total_credit_flow_data!A130</f>
        <v>41152</v>
      </c>
      <c r="B130" s="5">
        <f>total_credit_stock_data!B130/$P130*100</f>
        <v>178.23898564700588</v>
      </c>
      <c r="C130" s="5">
        <f>total_credit_stock_data!C130/$P130*100</f>
        <v>14.792170584505554</v>
      </c>
      <c r="D130" s="5">
        <f>total_credit_stock_data!D130/$P130*100</f>
        <v>12.978382634899738</v>
      </c>
      <c r="E130" s="5">
        <f>total_credit_stock_data!E130/$P130*100</f>
        <v>0.67862534874965252</v>
      </c>
      <c r="F130" s="5">
        <f>total_credit_stock_data!F130/$P130*100</f>
        <v>1.1351644946908239</v>
      </c>
      <c r="G130" s="5">
        <f>total_credit_stock_data!G130/$P130*100</f>
        <v>163.44681506250032</v>
      </c>
      <c r="H130" s="5">
        <f>total_credit_stock_data!H130/$P130*100</f>
        <v>117.8333691798555</v>
      </c>
      <c r="I130" s="5">
        <f>total_credit_stock_data!I130/$P130*100</f>
        <v>3.837411035826674</v>
      </c>
      <c r="J130" s="5">
        <f>total_credit_stock_data!J130/$P130*100</f>
        <v>7.2258989545943519</v>
      </c>
      <c r="K130" s="5">
        <f>total_credit_stock_data!K130/$P130*100</f>
        <v>4.2821401158007806</v>
      </c>
      <c r="L130" s="5">
        <f>total_credit_stock_data!L130/$P130*100</f>
        <v>11.209366100189655</v>
      </c>
      <c r="M130" s="5">
        <f>total_credit_stock_data!M130/$P130*100</f>
        <v>12.950345382491649</v>
      </c>
      <c r="N130" s="5">
        <f>total_credit_stock_data!N130/$P130*100</f>
        <v>5.9500941784981425</v>
      </c>
      <c r="O130" s="5">
        <f>total_credit_stock_data!O130/$P130*100</f>
        <v>0.1581901152436172</v>
      </c>
      <c r="P130" s="12">
        <v>52802.92</v>
      </c>
    </row>
    <row r="131" spans="1:16" x14ac:dyDescent="0.25">
      <c r="A131" s="4">
        <f>total_credit_flow_data!A131</f>
        <v>41182</v>
      </c>
      <c r="B131" s="5">
        <f>total_credit_stock_data!B131/$P131*100</f>
        <v>177.6294527521311</v>
      </c>
      <c r="C131" s="5">
        <f>total_credit_stock_data!C131/$P131*100</f>
        <v>14.694499747885617</v>
      </c>
      <c r="D131" s="5">
        <f>total_credit_stock_data!D131/$P131*100</f>
        <v>12.832074370400953</v>
      </c>
      <c r="E131" s="5">
        <f>total_credit_stock_data!E131/$P131*100</f>
        <v>0.66070491032673873</v>
      </c>
      <c r="F131" s="5">
        <f>total_credit_stock_data!F131/$P131*100</f>
        <v>1.2017204671579245</v>
      </c>
      <c r="G131" s="5">
        <f>total_credit_stock_data!G131/$P131*100</f>
        <v>162.93495300424547</v>
      </c>
      <c r="H131" s="5">
        <f>total_credit_stock_data!H131/$P131*100</f>
        <v>116.54431905270575</v>
      </c>
      <c r="I131" s="5">
        <f>total_credit_stock_data!I131/$P131*100</f>
        <v>4.0949134884861209</v>
      </c>
      <c r="J131" s="5">
        <f>total_credit_stock_data!J131/$P131*100</f>
        <v>7.3567697972430581</v>
      </c>
      <c r="K131" s="5">
        <f>total_credit_stock_data!K131/$P131*100</f>
        <v>4.579912531479132</v>
      </c>
      <c r="L131" s="5">
        <f>total_credit_stock_data!L131/$P131*100</f>
        <v>11.375605004475373</v>
      </c>
      <c r="M131" s="5">
        <f>total_credit_stock_data!M131/$P131*100</f>
        <v>13.12920938737561</v>
      </c>
      <c r="N131" s="5">
        <f>total_credit_stock_data!N131/$P131*100</f>
        <v>5.8542237424803876</v>
      </c>
      <c r="O131" s="5">
        <f>total_credit_stock_data!O131/$P131*100</f>
        <v>0</v>
      </c>
      <c r="P131" s="12">
        <v>53864.44</v>
      </c>
    </row>
    <row r="132" spans="1:16" x14ac:dyDescent="0.25">
      <c r="A132" s="4">
        <f>total_credit_flow_data!A132</f>
        <v>41213</v>
      </c>
      <c r="B132" s="5">
        <f>total_credit_stock_data!B132/$P132*100</f>
        <v>180.14633401925281</v>
      </c>
      <c r="C132" s="5">
        <f>total_credit_stock_data!C132/$P132*100</f>
        <v>14.815421825605165</v>
      </c>
      <c r="D132" s="5">
        <f>total_credit_stock_data!D132/$P132*100</f>
        <v>12.954270015616981</v>
      </c>
      <c r="E132" s="5">
        <f>total_credit_stock_data!E132/$P132*100</f>
        <v>0.65442061590169687</v>
      </c>
      <c r="F132" s="5">
        <f>total_credit_stock_data!F132/$P132*100</f>
        <v>1.2067330505988736</v>
      </c>
      <c r="G132" s="5">
        <f>total_credit_stock_data!G132/$P132*100</f>
        <v>165.33091219364761</v>
      </c>
      <c r="H132" s="5">
        <f>total_credit_stock_data!H132/$P132*100</f>
        <v>117.48254657349682</v>
      </c>
      <c r="I132" s="5">
        <f>total_credit_stock_data!I132/$P132*100</f>
        <v>4.3344667076414671</v>
      </c>
      <c r="J132" s="5">
        <f>total_credit_stock_data!J132/$P132*100</f>
        <v>7.531460186672521</v>
      </c>
      <c r="K132" s="5">
        <f>total_credit_stock_data!K132/$P132*100</f>
        <v>4.8479223724799851</v>
      </c>
      <c r="L132" s="5">
        <f>total_credit_stock_data!L132/$P132*100</f>
        <v>11.510870496885579</v>
      </c>
      <c r="M132" s="5">
        <f>total_credit_stock_data!M132/$P132*100</f>
        <v>13.684676036615812</v>
      </c>
      <c r="N132" s="5">
        <f>total_credit_stock_data!N132/$P132*100</f>
        <v>5.8705888991588937</v>
      </c>
      <c r="O132" s="5">
        <f>total_credit_stock_data!O132/$P132*100</f>
        <v>6.8380920696525987E-2</v>
      </c>
      <c r="P132" s="12">
        <v>53864.44</v>
      </c>
    </row>
    <row r="133" spans="1:16" x14ac:dyDescent="0.25">
      <c r="A133" s="4">
        <f>total_credit_flow_data!A133</f>
        <v>41243</v>
      </c>
      <c r="B133" s="5">
        <f>total_credit_stock_data!B133/$P133*100</f>
        <v>182.29888030025003</v>
      </c>
      <c r="C133" s="5">
        <f>total_credit_stock_data!C133/$P133*100</f>
        <v>14.884122066431955</v>
      </c>
      <c r="D133" s="5">
        <f>total_credit_stock_data!D133/$P133*100</f>
        <v>13.014940840376321</v>
      </c>
      <c r="E133" s="5">
        <f>total_credit_stock_data!E133/$P133*100</f>
        <v>0.66244817545675772</v>
      </c>
      <c r="F133" s="5">
        <f>total_credit_stock_data!F133/$P133*100</f>
        <v>1.2067330505988736</v>
      </c>
      <c r="G133" s="5">
        <f>total_credit_stock_data!G133/$P133*100</f>
        <v>167.41475823381811</v>
      </c>
      <c r="H133" s="5">
        <f>total_credit_stock_data!H133/$P133*100</f>
        <v>118.45171472970526</v>
      </c>
      <c r="I133" s="5">
        <f>total_credit_stock_data!I133/$P133*100</f>
        <v>4.528407273996562</v>
      </c>
      <c r="J133" s="5">
        <f>total_credit_stock_data!J133/$P133*100</f>
        <v>7.757523986834558</v>
      </c>
      <c r="K133" s="5">
        <f>total_credit_stock_data!K133/$P133*100</f>
        <v>5.1823767917591983</v>
      </c>
      <c r="L133" s="5">
        <f>total_credit_stock_data!L133/$P133*100</f>
        <v>11.420012780737411</v>
      </c>
      <c r="M133" s="5">
        <f>total_credit_stock_data!M133/$P133*100</f>
        <v>14.02253158658533</v>
      </c>
      <c r="N133" s="5">
        <f>total_credit_stock_data!N133/$P133*100</f>
        <v>5.8904888554194628</v>
      </c>
      <c r="O133" s="5">
        <f>total_credit_stock_data!O133/$P133*100</f>
        <v>0.16170222878028689</v>
      </c>
      <c r="P133" s="12">
        <v>53864.44</v>
      </c>
    </row>
    <row r="134" spans="1:16" x14ac:dyDescent="0.25">
      <c r="A134" s="4">
        <f>total_credit_flow_data!A134</f>
        <v>41274</v>
      </c>
      <c r="B134" s="5">
        <f>total_credit_stock_data!B134/$P134*100</f>
        <v>180.51029646235094</v>
      </c>
      <c r="C134" s="5">
        <f>total_credit_stock_data!C134/$P134*100</f>
        <v>14.647844368695795</v>
      </c>
      <c r="D134" s="5">
        <f>total_credit_stock_data!D134/$P134*100</f>
        <v>12.822381307290765</v>
      </c>
      <c r="E134" s="5">
        <f>total_credit_stock_data!E134/$P134*100</f>
        <v>0.64617413271463608</v>
      </c>
      <c r="F134" s="5">
        <f>total_credit_stock_data!F134/$P134*100</f>
        <v>1.1792889286903943</v>
      </c>
      <c r="G134" s="5">
        <f>total_credit_stock_data!G134/$P134*100</f>
        <v>165.86245209365512</v>
      </c>
      <c r="H134" s="5">
        <f>total_credit_stock_data!H134/$P134*100</f>
        <v>116.23373348475347</v>
      </c>
      <c r="I134" s="5">
        <f>total_credit_stock_data!I134/$P134*100</f>
        <v>4.6950590264802914</v>
      </c>
      <c r="J134" s="5">
        <f>total_credit_stock_data!J134/$P134*100</f>
        <v>7.9491886949323058</v>
      </c>
      <c r="K134" s="5">
        <f>total_credit_stock_data!K134/$P134*100</f>
        <v>5.5414661172501081</v>
      </c>
      <c r="L134" s="5">
        <f>total_credit_stock_data!L134/$P134*100</f>
        <v>11.610779107299777</v>
      </c>
      <c r="M134" s="5">
        <f>total_credit_stock_data!M134/$P134*100</f>
        <v>14.070360325116674</v>
      </c>
      <c r="N134" s="5">
        <f>total_credit_stock_data!N134/$P134*100</f>
        <v>5.7618653378225559</v>
      </c>
      <c r="O134" s="5">
        <f>total_credit_stock_data!O134/$P134*100</f>
        <v>0</v>
      </c>
      <c r="P134" s="12">
        <v>55117.96</v>
      </c>
    </row>
    <row r="135" spans="1:16" x14ac:dyDescent="0.25">
      <c r="A135" s="4">
        <f>total_credit_flow_data!A135</f>
        <v>41305</v>
      </c>
      <c r="B135" s="5">
        <f>total_credit_stock_data!B135/$P135*100</f>
        <v>185.11930049660765</v>
      </c>
      <c r="C135" s="5">
        <f>total_credit_stock_data!C135/$P135*100</f>
        <v>14.640142704846115</v>
      </c>
      <c r="D135" s="5">
        <f>total_credit_stock_data!D135/$P135*100</f>
        <v>12.815686574757121</v>
      </c>
      <c r="E135" s="5">
        <f>total_credit_stock_data!E135/$P135*100</f>
        <v>0.6451672013986004</v>
      </c>
      <c r="F135" s="5">
        <f>total_credit_stock_data!F135/$P135*100</f>
        <v>1.1792889286903943</v>
      </c>
      <c r="G135" s="5">
        <f>total_credit_stock_data!G135/$P135*100</f>
        <v>170.47915779176154</v>
      </c>
      <c r="H135" s="5">
        <f>total_credit_stock_data!H135/$P135*100</f>
        <v>118.17888530096727</v>
      </c>
      <c r="I135" s="5">
        <f>total_credit_stock_data!I135/$P135*100</f>
        <v>5.0208004000724928</v>
      </c>
      <c r="J135" s="5">
        <f>total_credit_stock_data!J135/$P135*100</f>
        <v>8.3231920143584972</v>
      </c>
      <c r="K135" s="5">
        <f>total_credit_stock_data!K135/$P135*100</f>
        <v>5.9238768595925322</v>
      </c>
      <c r="L135" s="5">
        <f>total_credit_stock_data!L135/$P135*100</f>
        <v>12.662759260411393</v>
      </c>
      <c r="M135" s="5">
        <f>total_credit_stock_data!M135/$P135*100</f>
        <v>14.478394294443547</v>
      </c>
      <c r="N135" s="5">
        <f>total_credit_stock_data!N135/$P135*100</f>
        <v>5.8061703157281253</v>
      </c>
      <c r="O135" s="5">
        <f>total_credit_stock_data!O135/$P135*100</f>
        <v>8.5079346187704033E-2</v>
      </c>
      <c r="P135" s="12">
        <v>55117.96</v>
      </c>
    </row>
    <row r="136" spans="1:16" x14ac:dyDescent="0.25">
      <c r="A136" s="4">
        <f>total_credit_flow_data!A136</f>
        <v>41333</v>
      </c>
      <c r="B136" s="5">
        <f>total_credit_stock_data!B136/$P136*100</f>
        <v>187.0203033639126</v>
      </c>
      <c r="C136" s="5">
        <f>total_credit_stock_data!C136/$P136*100</f>
        <v>14.598927463933716</v>
      </c>
      <c r="D136" s="5">
        <f>total_credit_stock_data!D136/$P136*100</f>
        <v>12.77520975014315</v>
      </c>
      <c r="E136" s="5">
        <f>total_credit_stock_data!E136/$P136*100</f>
        <v>0.64442878510017432</v>
      </c>
      <c r="F136" s="5">
        <f>total_credit_stock_data!F136/$P136*100</f>
        <v>1.1792889286903943</v>
      </c>
      <c r="G136" s="5">
        <f>total_credit_stock_data!G136/$P136*100</f>
        <v>172.4213758999789</v>
      </c>
      <c r="H136" s="5">
        <f>total_credit_stock_data!H136/$P136*100</f>
        <v>119.30372555267471</v>
      </c>
      <c r="I136" s="5">
        <f>total_credit_stock_data!I136/$P136*100</f>
        <v>5.2292369967825305</v>
      </c>
      <c r="J136" s="5">
        <f>total_credit_stock_data!J136/$P136*100</f>
        <v>8.5818880909186603</v>
      </c>
      <c r="K136" s="5">
        <f>total_credit_stock_data!K136/$P136*100</f>
        <v>6.2549032618759259</v>
      </c>
      <c r="L136" s="5">
        <f>total_credit_stock_data!L136/$P136*100</f>
        <v>12.331977787367036</v>
      </c>
      <c r="M136" s="5">
        <f>total_credit_stock_data!M136/$P136*100</f>
        <v>14.742235699314122</v>
      </c>
      <c r="N136" s="5">
        <f>total_credit_stock_data!N136/$P136*100</f>
        <v>5.836102483028947</v>
      </c>
      <c r="O136" s="5">
        <f>total_credit_stock_data!O136/$P136*100</f>
        <v>0.14130602801696618</v>
      </c>
      <c r="P136" s="12">
        <v>55117.96</v>
      </c>
    </row>
    <row r="137" spans="1:16" x14ac:dyDescent="0.25">
      <c r="A137" s="4">
        <f>total_credit_flow_data!A137</f>
        <v>41364</v>
      </c>
      <c r="B137" s="5">
        <f>total_credit_stock_data!B137/$P137*100</f>
        <v>182.09683246637454</v>
      </c>
      <c r="C137" s="5">
        <f>total_credit_stock_data!C137/$P137*100</f>
        <v>14.210718878573653</v>
      </c>
      <c r="D137" s="5">
        <f>total_credit_stock_data!D137/$P137*100</f>
        <v>12.441730297639422</v>
      </c>
      <c r="E137" s="5">
        <f>total_credit_stock_data!E137/$P137*100</f>
        <v>0.62454662491742408</v>
      </c>
      <c r="F137" s="5">
        <f>total_credit_stock_data!F137/$P137*100</f>
        <v>1.1444419560168066</v>
      </c>
      <c r="G137" s="5">
        <f>total_credit_stock_data!G137/$P137*100</f>
        <v>167.88611358780088</v>
      </c>
      <c r="H137" s="5">
        <f>total_credit_stock_data!H137/$P137*100</f>
        <v>115.05626841421601</v>
      </c>
      <c r="I137" s="5">
        <f>total_credit_stock_data!I137/$P137*100</f>
        <v>5.2339818018312823</v>
      </c>
      <c r="J137" s="5">
        <f>total_credit_stock_data!J137/$P137*100</f>
        <v>8.4586766300736382</v>
      </c>
      <c r="K137" s="5">
        <f>total_credit_stock_data!K137/$P137*100</f>
        <v>6.7023068979154887</v>
      </c>
      <c r="L137" s="5">
        <f>total_credit_stock_data!L137/$P137*100</f>
        <v>12.189205941177544</v>
      </c>
      <c r="M137" s="5">
        <f>total_credit_stock_data!M137/$P137*100</f>
        <v>14.672712742449164</v>
      </c>
      <c r="N137" s="5">
        <f>total_credit_stock_data!N137/$P137*100</f>
        <v>5.5729611601378011</v>
      </c>
      <c r="O137" s="5">
        <f>total_credit_stock_data!O137/$P137*100</f>
        <v>0</v>
      </c>
      <c r="P137" s="12">
        <v>56796.24</v>
      </c>
    </row>
    <row r="138" spans="1:16" x14ac:dyDescent="0.25">
      <c r="A138" s="4">
        <f>total_credit_flow_data!A138</f>
        <v>41394</v>
      </c>
      <c r="B138" s="5">
        <f>total_credit_stock_data!B138/$P138*100</f>
        <v>185.4624038492689</v>
      </c>
      <c r="C138" s="5">
        <f>total_credit_stock_data!C138/$P138*100</f>
        <v>14.472354155838488</v>
      </c>
      <c r="D138" s="5">
        <f>total_credit_stock_data!D138/$P138*100</f>
        <v>12.65144488437967</v>
      </c>
      <c r="E138" s="5">
        <f>total_credit_stock_data!E138/$P138*100</f>
        <v>0.67646907612194052</v>
      </c>
      <c r="F138" s="5">
        <f>total_credit_stock_data!F138/$P138*100</f>
        <v>1.1444419560168066</v>
      </c>
      <c r="G138" s="5">
        <f>total_credit_stock_data!G138/$P138*100</f>
        <v>170.99004969343042</v>
      </c>
      <c r="H138" s="5">
        <f>total_credit_stock_data!H138/$P138*100</f>
        <v>116.45124808188415</v>
      </c>
      <c r="I138" s="5">
        <f>total_credit_stock_data!I138/$P138*100</f>
        <v>5.3831448450186477</v>
      </c>
      <c r="J138" s="5">
        <f>total_credit_stock_data!J138/$P138*100</f>
        <v>8.7977659782417561</v>
      </c>
      <c r="K138" s="5">
        <f>total_credit_stock_data!K138/$P138*100</f>
        <v>7.0442274194148</v>
      </c>
      <c r="L138" s="5">
        <f>total_credit_stock_data!L138/$P138*100</f>
        <v>12.57963671617251</v>
      </c>
      <c r="M138" s="5">
        <f>total_credit_stock_data!M138/$P138*100</f>
        <v>15.031641432094817</v>
      </c>
      <c r="N138" s="5">
        <f>total_credit_stock_data!N138/$P138*100</f>
        <v>5.6212090723235377</v>
      </c>
      <c r="O138" s="5">
        <f>total_credit_stock_data!O138/$P138*100</f>
        <v>8.1176148280179855E-2</v>
      </c>
      <c r="P138" s="12">
        <v>56796.24</v>
      </c>
    </row>
    <row r="139" spans="1:16" x14ac:dyDescent="0.25">
      <c r="A139" s="4">
        <f>total_credit_flow_data!A139</f>
        <v>41425</v>
      </c>
      <c r="B139" s="5">
        <f>total_credit_stock_data!B139/$P139*100</f>
        <v>187.85072216048104</v>
      </c>
      <c r="C139" s="5">
        <f>total_credit_stock_data!C139/$P139*100</f>
        <v>14.770569319377483</v>
      </c>
      <c r="D139" s="5">
        <f>total_credit_stock_data!D139/$P139*100</f>
        <v>12.862914869012457</v>
      </c>
      <c r="E139" s="5">
        <f>total_credit_stock_data!E139/$P139*100</f>
        <v>0.76321249434821736</v>
      </c>
      <c r="F139" s="5">
        <f>total_credit_stock_data!F139/$P139*100</f>
        <v>1.1444419560168066</v>
      </c>
      <c r="G139" s="5">
        <f>total_credit_stock_data!G139/$P139*100</f>
        <v>173.08015284110357</v>
      </c>
      <c r="H139" s="5">
        <f>total_credit_stock_data!H139/$P139*100</f>
        <v>117.62988068150693</v>
      </c>
      <c r="I139" s="5">
        <f>total_credit_stock_data!I139/$P139*100</f>
        <v>5.4459782297638348</v>
      </c>
      <c r="J139" s="5">
        <f>total_credit_stock_data!J139/$P139*100</f>
        <v>9.1440635500528487</v>
      </c>
      <c r="K139" s="5">
        <f>total_credit_stock_data!K139/$P139*100</f>
        <v>7.2152228937631016</v>
      </c>
      <c r="L139" s="5">
        <f>total_credit_stock_data!L139/$P139*100</f>
        <v>12.378813563090544</v>
      </c>
      <c r="M139" s="5">
        <f>total_credit_stock_data!M139/$P139*100</f>
        <v>15.4242730570052</v>
      </c>
      <c r="N139" s="5">
        <f>total_credit_stock_data!N139/$P139*100</f>
        <v>5.6618068302032842</v>
      </c>
      <c r="O139" s="5">
        <f>total_credit_stock_data!O139/$P139*100</f>
        <v>0.18011403571784898</v>
      </c>
      <c r="P139" s="12">
        <v>56796.24</v>
      </c>
    </row>
    <row r="140" spans="1:16" x14ac:dyDescent="0.25">
      <c r="A140" s="4">
        <f>total_credit_flow_data!A140</f>
        <v>41455</v>
      </c>
      <c r="B140" s="5">
        <f>total_credit_stock_data!B140/$P140*100</f>
        <v>186.29686494282078</v>
      </c>
      <c r="C140" s="5">
        <f>total_credit_stock_data!C140/$P140*100</f>
        <v>14.58462704738675</v>
      </c>
      <c r="D140" s="5">
        <f>total_credit_stock_data!D140/$P140*100</f>
        <v>12.70721894170215</v>
      </c>
      <c r="E140" s="5">
        <f>total_credit_stock_data!E140/$P140*100</f>
        <v>0.73043596694452573</v>
      </c>
      <c r="F140" s="5">
        <f>total_credit_stock_data!F140/$P140*100</f>
        <v>1.1469721387400731</v>
      </c>
      <c r="G140" s="5">
        <f>total_credit_stock_data!G140/$P140*100</f>
        <v>171.71223789543401</v>
      </c>
      <c r="H140" s="5">
        <f>total_credit_stock_data!H140/$P140*100</f>
        <v>117.16194934321898</v>
      </c>
      <c r="I140" s="5">
        <f>total_credit_stock_data!I140/$P140*100</f>
        <v>5.3788543286025732</v>
      </c>
      <c r="J140" s="5">
        <f>total_credit_stock_data!J140/$P140*100</f>
        <v>9.3344023094952764</v>
      </c>
      <c r="K140" s="5">
        <f>total_credit_stock_data!K140/$P140*100</f>
        <v>7.3030815996569256</v>
      </c>
      <c r="L140" s="5">
        <f>total_credit_stock_data!L140/$P140*100</f>
        <v>11.721549606261096</v>
      </c>
      <c r="M140" s="5">
        <f>total_credit_stock_data!M140/$P140*100</f>
        <v>15.222814129086212</v>
      </c>
      <c r="N140" s="5">
        <f>total_credit_stock_data!N140/$P140*100</f>
        <v>5.5895865791130133</v>
      </c>
      <c r="O140" s="5">
        <f>total_credit_stock_data!O140/$P140*100</f>
        <v>0</v>
      </c>
      <c r="P140" s="12">
        <v>57856.68</v>
      </c>
    </row>
    <row r="141" spans="1:16" x14ac:dyDescent="0.25">
      <c r="A141" s="4">
        <f>total_credit_flow_data!A141</f>
        <v>41486</v>
      </c>
      <c r="B141" s="5">
        <f>total_credit_stock_data!B141/$P141*100</f>
        <v>188.02456864099358</v>
      </c>
      <c r="C141" s="5">
        <f>total_credit_stock_data!C141/$P141*100</f>
        <v>14.896591024580049</v>
      </c>
      <c r="D141" s="5">
        <f>total_credit_stock_data!D141/$P141*100</f>
        <v>12.907714372826092</v>
      </c>
      <c r="E141" s="5">
        <f>total_credit_stock_data!E141/$P141*100</f>
        <v>0.79817576812219437</v>
      </c>
      <c r="F141" s="5">
        <f>total_credit_stock_data!F141/$P141*100</f>
        <v>1.1907008836317603</v>
      </c>
      <c r="G141" s="5">
        <f>total_credit_stock_data!G141/$P141*100</f>
        <v>173.12797761641355</v>
      </c>
      <c r="H141" s="5">
        <f>total_credit_stock_data!H141/$P141*100</f>
        <v>118.37137408034526</v>
      </c>
      <c r="I141" s="5">
        <f>total_credit_stock_data!I141/$P141*100</f>
        <v>5.1789223587764441</v>
      </c>
      <c r="J141" s="5">
        <f>total_credit_stock_data!J141/$P141*100</f>
        <v>9.6674390478632581</v>
      </c>
      <c r="K141" s="5">
        <f>total_credit_stock_data!K141/$P141*100</f>
        <v>7.5020024502829896</v>
      </c>
      <c r="L141" s="5">
        <f>total_credit_stock_data!L141/$P141*100</f>
        <v>11.414342210330325</v>
      </c>
      <c r="M141" s="5">
        <f>total_credit_stock_data!M141/$P141*100</f>
        <v>15.305086392202588</v>
      </c>
      <c r="N141" s="5">
        <f>total_credit_stock_data!N141/$P141*100</f>
        <v>5.6116514469899812</v>
      </c>
      <c r="O141" s="5">
        <f>total_credit_stock_data!O141/$P141*100</f>
        <v>7.7159629622677972E-2</v>
      </c>
      <c r="P141" s="12">
        <v>57856.68</v>
      </c>
    </row>
    <row r="142" spans="1:16" x14ac:dyDescent="0.25">
      <c r="A142" s="4">
        <f>total_credit_flow_data!A142</f>
        <v>41517</v>
      </c>
      <c r="B142" s="5">
        <f>total_credit_stock_data!B142/$P142*100</f>
        <v>191.10204042126165</v>
      </c>
      <c r="C142" s="5">
        <f>total_credit_stock_data!C142/$P142*100</f>
        <v>15.236263124672899</v>
      </c>
      <c r="D142" s="5">
        <f>total_credit_stock_data!D142/$P142*100</f>
        <v>13.087572601815381</v>
      </c>
      <c r="E142" s="5">
        <f>total_credit_stock_data!E142/$P142*100</f>
        <v>0.85169249255228618</v>
      </c>
      <c r="F142" s="5">
        <f>total_credit_stock_data!F142/$P142*100</f>
        <v>1.2969980303052302</v>
      </c>
      <c r="G142" s="5">
        <f>total_credit_stock_data!G142/$P142*100</f>
        <v>175.86577729658873</v>
      </c>
      <c r="H142" s="5">
        <f>total_credit_stock_data!H142/$P142*100</f>
        <v>119.60332689893079</v>
      </c>
      <c r="I142" s="5">
        <f>total_credit_stock_data!I142/$P142*100</f>
        <v>5.1167048239991288</v>
      </c>
      <c r="J142" s="5">
        <f>total_credit_stock_data!J142/$P142*100</f>
        <v>10.175209282864644</v>
      </c>
      <c r="K142" s="5">
        <f>total_credit_stock_data!K142/$P142*100</f>
        <v>7.7110033815496983</v>
      </c>
      <c r="L142" s="5">
        <f>total_credit_stock_data!L142/$P142*100</f>
        <v>11.941420501030723</v>
      </c>
      <c r="M142" s="5">
        <f>total_credit_stock_data!M142/$P142*100</f>
        <v>15.519063412660728</v>
      </c>
      <c r="N142" s="5">
        <f>total_credit_stock_data!N142/$P142*100</f>
        <v>5.635183734013709</v>
      </c>
      <c r="O142" s="5">
        <f>total_credit_stock_data!O142/$P142*100</f>
        <v>0.16386526153932718</v>
      </c>
      <c r="P142" s="12">
        <v>57856.68</v>
      </c>
    </row>
    <row r="143" spans="1:16" x14ac:dyDescent="0.25">
      <c r="A143" s="4">
        <f>total_credit_flow_data!A143</f>
        <v>41547</v>
      </c>
      <c r="B143" s="5">
        <f>total_credit_stock_data!B143/$P143*100</f>
        <v>189.49822207593542</v>
      </c>
      <c r="C143" s="5">
        <f>total_credit_stock_data!C143/$P143*100</f>
        <v>14.998954559066735</v>
      </c>
      <c r="D143" s="5">
        <f>total_credit_stock_data!D143/$P143*100</f>
        <v>12.812359202713019</v>
      </c>
      <c r="E143" s="5">
        <f>total_credit_stock_data!E143/$P143*100</f>
        <v>0.82870416584605167</v>
      </c>
      <c r="F143" s="5">
        <f>total_credit_stock_data!F143/$P143*100</f>
        <v>1.3578928767027196</v>
      </c>
      <c r="G143" s="5">
        <f>total_credit_stock_data!G143/$P143*100</f>
        <v>174.49926751686868</v>
      </c>
      <c r="H143" s="5">
        <f>total_credit_stock_data!H143/$P143*100</f>
        <v>118.55230423194756</v>
      </c>
      <c r="I143" s="5">
        <f>total_credit_stock_data!I143/$P143*100</f>
        <v>5.1651945708322797</v>
      </c>
      <c r="J143" s="5">
        <f>total_credit_stock_data!J143/$P143*100</f>
        <v>10.347318655171051</v>
      </c>
      <c r="K143" s="5">
        <f>total_credit_stock_data!K143/$P143*100</f>
        <v>7.7486383319237406</v>
      </c>
      <c r="L143" s="5">
        <f>total_credit_stock_data!L143/$P143*100</f>
        <v>11.689829076236279</v>
      </c>
      <c r="M143" s="5">
        <f>total_credit_stock_data!M143/$P143*100</f>
        <v>15.453259928730592</v>
      </c>
      <c r="N143" s="5">
        <f>total_credit_stock_data!N143/$P143*100</f>
        <v>5.5427227220271647</v>
      </c>
      <c r="O143" s="5">
        <f>total_credit_stock_data!O143/$P143*100</f>
        <v>0</v>
      </c>
      <c r="P143" s="12">
        <v>59305.120000000003</v>
      </c>
    </row>
    <row r="144" spans="1:16" x14ac:dyDescent="0.25">
      <c r="A144" s="4">
        <f>total_credit_flow_data!A144</f>
        <v>41578</v>
      </c>
      <c r="B144" s="5">
        <f>total_credit_stock_data!B144/$P144*100</f>
        <v>191.22809969864323</v>
      </c>
      <c r="C144" s="5">
        <f>total_credit_stock_data!C144/$P144*100</f>
        <v>15.271116557895844</v>
      </c>
      <c r="D144" s="5">
        <f>total_credit_stock_data!D144/$P144*100</f>
        <v>12.93359662707031</v>
      </c>
      <c r="E144" s="5">
        <f>total_credit_stock_data!E144/$P144*100</f>
        <v>0.88014154595758343</v>
      </c>
      <c r="F144" s="5">
        <f>total_credit_stock_data!F144/$P144*100</f>
        <v>1.4573783848679505</v>
      </c>
      <c r="G144" s="5">
        <f>total_credit_stock_data!G144/$P144*100</f>
        <v>175.95698314074738</v>
      </c>
      <c r="H144" s="5">
        <f>total_credit_stock_data!H144/$P144*100</f>
        <v>119.40551892909343</v>
      </c>
      <c r="I144" s="5">
        <f>total_credit_stock_data!I144/$P144*100</f>
        <v>5.174131404616614</v>
      </c>
      <c r="J144" s="5">
        <f>total_credit_stock_data!J144/$P144*100</f>
        <v>10.656566828010092</v>
      </c>
      <c r="K144" s="5">
        <f>total_credit_stock_data!K144/$P144*100</f>
        <v>7.821313338735969</v>
      </c>
      <c r="L144" s="5">
        <f>total_credit_stock_data!L144/$P144*100</f>
        <v>11.631655346885424</v>
      </c>
      <c r="M144" s="5">
        <f>total_credit_stock_data!M144/$P144*100</f>
        <v>15.635031755513843</v>
      </c>
      <c r="N144" s="5">
        <f>total_credit_stock_data!N144/$P144*100</f>
        <v>5.5558750434456199</v>
      </c>
      <c r="O144" s="5">
        <f>total_credit_stock_data!O144/$P144*100</f>
        <v>7.6890494446382324E-2</v>
      </c>
      <c r="P144" s="12">
        <v>59305.120000000003</v>
      </c>
    </row>
    <row r="145" spans="1:16" x14ac:dyDescent="0.25">
      <c r="A145" s="4">
        <f>total_credit_flow_data!A145</f>
        <v>41608</v>
      </c>
      <c r="B145" s="5">
        <f>total_credit_stock_data!B145/$P145*100</f>
        <v>193.39194491133313</v>
      </c>
      <c r="C145" s="5">
        <f>total_credit_stock_data!C145/$P145*100</f>
        <v>15.359255659545079</v>
      </c>
      <c r="D145" s="5">
        <f>total_credit_stock_data!D145/$P145*100</f>
        <v>13.054176435356677</v>
      </c>
      <c r="E145" s="5">
        <f>total_credit_stock_data!E145/$P145*100</f>
        <v>0.85225356596529944</v>
      </c>
      <c r="F145" s="5">
        <f>total_credit_stock_data!F145/$P145*100</f>
        <v>1.4528256582231012</v>
      </c>
      <c r="G145" s="5">
        <f>total_credit_stock_data!G145/$P145*100</f>
        <v>178.03268925178804</v>
      </c>
      <c r="H145" s="5">
        <f>total_credit_stock_data!H145/$P145*100</f>
        <v>120.45871635960196</v>
      </c>
      <c r="I145" s="5">
        <f>total_credit_stock_data!I145/$P145*100</f>
        <v>5.1947029842711192</v>
      </c>
      <c r="J145" s="5">
        <f>total_credit_stock_data!J145/$P145*100</f>
        <v>11.112513970516504</v>
      </c>
      <c r="K145" s="5">
        <f>total_credit_stock_data!K145/$P145*100</f>
        <v>7.9909445611329568</v>
      </c>
      <c r="L145" s="5">
        <f>total_credit_stock_data!L145/$P145*100</f>
        <v>11.641772517207311</v>
      </c>
      <c r="M145" s="5">
        <f>total_credit_stock_data!M145/$P145*100</f>
        <v>15.875145931153314</v>
      </c>
      <c r="N145" s="5">
        <f>total_credit_stock_data!N145/$P145*100</f>
        <v>5.5806621107342451</v>
      </c>
      <c r="O145" s="5">
        <f>total_credit_stock_data!O145/$P145*100</f>
        <v>0.17823081717061132</v>
      </c>
      <c r="P145" s="12">
        <v>59305.120000000003</v>
      </c>
    </row>
    <row r="146" spans="1:16" x14ac:dyDescent="0.25">
      <c r="A146" s="4">
        <f>total_credit_flow_data!A146</f>
        <v>41639</v>
      </c>
      <c r="B146" s="5">
        <f>total_credit_stock_data!B146/$P146*100</f>
        <v>192.0753522921965</v>
      </c>
      <c r="C146" s="5">
        <f>total_credit_stock_data!C146/$P146*100</f>
        <v>15.114105915900428</v>
      </c>
      <c r="D146" s="5">
        <f>total_credit_stock_data!D146/$P146*100</f>
        <v>12.864988746015655</v>
      </c>
      <c r="E146" s="5">
        <f>total_credit_stock_data!E146/$P146*100</f>
        <v>0.83026541222781458</v>
      </c>
      <c r="F146" s="5">
        <f>total_credit_stock_data!F146/$P146*100</f>
        <v>1.4188517576569579</v>
      </c>
      <c r="G146" s="5">
        <f>total_credit_stock_data!G146/$P146*100</f>
        <v>176.96124637629606</v>
      </c>
      <c r="H146" s="5">
        <f>total_credit_stock_data!H146/$P146*100</f>
        <v>119.35812313252347</v>
      </c>
      <c r="I146" s="5">
        <f>total_credit_stock_data!I146/$P146*100</f>
        <v>5.1965101347060392</v>
      </c>
      <c r="J146" s="5">
        <f>total_credit_stock_data!J146/$P146*100</f>
        <v>11.394335623999549</v>
      </c>
      <c r="K146" s="5">
        <f>total_credit_stock_data!K146/$P146*100</f>
        <v>8.050508807598451</v>
      </c>
      <c r="L146" s="5">
        <f>total_credit_stock_data!L146/$P146*100</f>
        <v>11.735882458759004</v>
      </c>
      <c r="M146" s="5">
        <f>total_credit_stock_data!M146/$P146*100</f>
        <v>15.67283451015701</v>
      </c>
      <c r="N146" s="5">
        <f>total_credit_stock_data!N146/$P146*100</f>
        <v>5.5530517085524931</v>
      </c>
      <c r="O146" s="5">
        <f>total_credit_stock_data!O146/$P146*100</f>
        <v>0</v>
      </c>
      <c r="P146" s="12">
        <v>60725.16</v>
      </c>
    </row>
    <row r="147" spans="1:16" x14ac:dyDescent="0.25">
      <c r="A147" s="4">
        <f>total_credit_flow_data!A147</f>
        <v>41670</v>
      </c>
      <c r="B147" s="5">
        <f>total_credit_stock_data!B147/$P147*100</f>
        <v>196.31883720026426</v>
      </c>
      <c r="C147" s="5">
        <f>total_credit_stock_data!C147/$P147*100</f>
        <v>15.075355915077044</v>
      </c>
      <c r="D147" s="5">
        <f>total_credit_stock_data!D147/$P147*100</f>
        <v>12.828437174969979</v>
      </c>
      <c r="E147" s="5">
        <f>total_credit_stock_data!E147/$P147*100</f>
        <v>0.8280669824501079</v>
      </c>
      <c r="F147" s="5">
        <f>total_credit_stock_data!F147/$P147*100</f>
        <v>1.4188517576569579</v>
      </c>
      <c r="G147" s="5">
        <f>total_credit_stock_data!G147/$P147*100</f>
        <v>181.24348128518722</v>
      </c>
      <c r="H147" s="5">
        <f>total_credit_stock_data!H147/$P147*100</f>
        <v>121.53022444934174</v>
      </c>
      <c r="I147" s="5">
        <f>total_credit_stock_data!I147/$P147*100</f>
        <v>5.45802776594818</v>
      </c>
      <c r="J147" s="5">
        <f>total_credit_stock_data!J147/$P147*100</f>
        <v>12.048247445722209</v>
      </c>
      <c r="K147" s="5">
        <f>total_credit_stock_data!K147/$P147*100</f>
        <v>8.2249505052407468</v>
      </c>
      <c r="L147" s="5">
        <f>total_credit_stock_data!L147/$P147*100</f>
        <v>12.543142579605124</v>
      </c>
      <c r="M147" s="5">
        <f>total_credit_stock_data!M147/$P147*100</f>
        <v>15.734538752681853</v>
      </c>
      <c r="N147" s="5">
        <f>total_credit_stock_data!N147/$P147*100</f>
        <v>5.6278839527161972</v>
      </c>
      <c r="O147" s="5">
        <f>total_credit_stock_data!O147/$P147*100</f>
        <v>7.6465833931170346E-2</v>
      </c>
      <c r="P147" s="12">
        <v>60725.16</v>
      </c>
    </row>
    <row r="148" spans="1:16" x14ac:dyDescent="0.25">
      <c r="A148" s="4">
        <f>total_credit_flow_data!A148</f>
        <v>41698</v>
      </c>
      <c r="B148" s="5">
        <f>total_credit_stock_data!B148/$P148*100</f>
        <v>197.85605505197515</v>
      </c>
      <c r="C148" s="5">
        <f>total_credit_stock_data!C148/$P148*100</f>
        <v>15.069593888266411</v>
      </c>
      <c r="D148" s="5">
        <f>total_credit_stock_data!D148/$P148*100</f>
        <v>12.823819649054855</v>
      </c>
      <c r="E148" s="5">
        <f>total_credit_stock_data!E148/$P148*100</f>
        <v>0.82692412831847617</v>
      </c>
      <c r="F148" s="5">
        <f>total_credit_stock_data!F148/$P148*100</f>
        <v>1.4188517576569579</v>
      </c>
      <c r="G148" s="5">
        <f>total_credit_stock_data!G148/$P148*100</f>
        <v>182.78646116370874</v>
      </c>
      <c r="H148" s="5">
        <f>total_credit_stock_data!H148/$P148*100</f>
        <v>122.59209567372386</v>
      </c>
      <c r="I148" s="5">
        <f>total_credit_stock_data!I148/$P148*100</f>
        <v>5.6723804329481524</v>
      </c>
      <c r="J148" s="5">
        <f>total_credit_stock_data!J148/$P148*100</f>
        <v>12.179777770220324</v>
      </c>
      <c r="K148" s="5">
        <f>total_credit_stock_data!K148/$P148*100</f>
        <v>8.3480461051535357</v>
      </c>
      <c r="L148" s="5">
        <f>total_credit_stock_data!L148/$P148*100</f>
        <v>12.30953265581077</v>
      </c>
      <c r="M148" s="5">
        <f>total_credit_stock_data!M148/$P148*100</f>
        <v>15.903476965442428</v>
      </c>
      <c r="N148" s="5">
        <f>total_credit_stock_data!N148/$P148*100</f>
        <v>5.655707675206183</v>
      </c>
      <c r="O148" s="5">
        <f>total_credit_stock_data!O148/$P148*100</f>
        <v>0.12544388520346642</v>
      </c>
      <c r="P148" s="12">
        <v>60725.16</v>
      </c>
    </row>
    <row r="149" spans="1:16" x14ac:dyDescent="0.25">
      <c r="A149" s="4">
        <f>total_credit_flow_data!A149</f>
        <v>41729</v>
      </c>
      <c r="B149" s="5">
        <f>total_credit_stock_data!B149/$P149*100</f>
        <v>194.95547129039764</v>
      </c>
      <c r="C149" s="5">
        <f>total_credit_stock_data!C149/$P149*100</f>
        <v>14.803858819960839</v>
      </c>
      <c r="D149" s="5">
        <f>total_credit_stock_data!D149/$P149*100</f>
        <v>12.595486949414763</v>
      </c>
      <c r="E149" s="5">
        <f>total_credit_stock_data!E149/$P149*100</f>
        <v>0.81228234711555858</v>
      </c>
      <c r="F149" s="5">
        <f>total_credit_stock_data!F149/$P149*100</f>
        <v>1.3960895234305173</v>
      </c>
      <c r="G149" s="5">
        <f>total_credit_stock_data!G149/$P149*100</f>
        <v>180.15161247043682</v>
      </c>
      <c r="H149" s="5">
        <f>total_credit_stock_data!H149/$P149*100</f>
        <v>120.38328251186581</v>
      </c>
      <c r="I149" s="5">
        <f>total_credit_stock_data!I149/$P149*100</f>
        <v>5.7151056680024706</v>
      </c>
      <c r="J149" s="5">
        <f>total_credit_stock_data!J149/$P149*100</f>
        <v>12.186527520624905</v>
      </c>
      <c r="K149" s="5">
        <f>total_credit_stock_data!K149/$P149*100</f>
        <v>8.2565860666401374</v>
      </c>
      <c r="L149" s="5">
        <f>total_credit_stock_data!L149/$P149*100</f>
        <v>12.284897003059486</v>
      </c>
      <c r="M149" s="5">
        <f>total_credit_stock_data!M149/$P149*100</f>
        <v>15.792333466915403</v>
      </c>
      <c r="N149" s="5">
        <f>total_credit_stock_data!N149/$P149*100</f>
        <v>5.5328802333285756</v>
      </c>
      <c r="O149" s="5">
        <f>total_credit_stock_data!O149/$P149*100</f>
        <v>0</v>
      </c>
      <c r="P149" s="12">
        <v>61715.24</v>
      </c>
    </row>
    <row r="150" spans="1:16" x14ac:dyDescent="0.25">
      <c r="A150" s="4">
        <f>total_credit_flow_data!A150</f>
        <v>41759</v>
      </c>
      <c r="B150" s="5">
        <f>total_credit_stock_data!B150/$P150*100</f>
        <v>197.55406930281728</v>
      </c>
      <c r="C150" s="5">
        <f>total_credit_stock_data!C150/$P150*100</f>
        <v>14.929899000635825</v>
      </c>
      <c r="D150" s="5">
        <f>total_credit_stock_data!D150/$P150*100</f>
        <v>12.698638132169624</v>
      </c>
      <c r="E150" s="5">
        <f>total_credit_stock_data!E150/$P150*100</f>
        <v>0.83517296538099828</v>
      </c>
      <c r="F150" s="5">
        <f>total_credit_stock_data!F150/$P150*100</f>
        <v>1.3960895234305173</v>
      </c>
      <c r="G150" s="5">
        <f>total_credit_stock_data!G150/$P150*100</f>
        <v>182.62417030218145</v>
      </c>
      <c r="H150" s="5">
        <f>total_credit_stock_data!H150/$P150*100</f>
        <v>121.6382999111338</v>
      </c>
      <c r="I150" s="5">
        <f>total_credit_stock_data!I150/$P150*100</f>
        <v>5.7451679346322369</v>
      </c>
      <c r="J150" s="5">
        <f>total_credit_stock_data!J150/$P150*100</f>
        <v>12.430400832954239</v>
      </c>
      <c r="K150" s="5">
        <f>total_credit_stock_data!K150/$P150*100</f>
        <v>8.3210304405095403</v>
      </c>
      <c r="L150" s="5">
        <f>total_credit_stock_data!L150/$P150*100</f>
        <v>12.412790858774866</v>
      </c>
      <c r="M150" s="5">
        <f>total_credit_stock_data!M150/$P150*100</f>
        <v>16.385955074803501</v>
      </c>
      <c r="N150" s="5">
        <f>total_credit_stock_data!N150/$P150*100</f>
        <v>5.6271551644476965</v>
      </c>
      <c r="O150" s="5">
        <f>total_credit_stock_data!O150/$P150*100</f>
        <v>6.3370084925604114E-2</v>
      </c>
      <c r="P150" s="12">
        <v>61715.24</v>
      </c>
    </row>
    <row r="151" spans="1:16" x14ac:dyDescent="0.25">
      <c r="A151" s="4">
        <f>total_credit_flow_data!A151</f>
        <v>41790</v>
      </c>
      <c r="B151" s="5">
        <f>total_credit_stock_data!B151/$P151*100</f>
        <v>199.98569559155894</v>
      </c>
      <c r="C151" s="5">
        <f>total_credit_stock_data!C151/$P151*100</f>
        <v>15.090891650101334</v>
      </c>
      <c r="D151" s="5">
        <f>total_credit_stock_data!D151/$P151*100</f>
        <v>12.883978090338788</v>
      </c>
      <c r="E151" s="5">
        <f>total_credit_stock_data!E151/$P151*100</f>
        <v>0.81082403633203093</v>
      </c>
      <c r="F151" s="5">
        <f>total_credit_stock_data!F151/$P151*100</f>
        <v>1.3960895234305173</v>
      </c>
      <c r="G151" s="5">
        <f>total_credit_stock_data!G151/$P151*100</f>
        <v>184.89480394145758</v>
      </c>
      <c r="H151" s="5">
        <f>total_credit_stock_data!H151/$P151*100</f>
        <v>123.04935980492988</v>
      </c>
      <c r="I151" s="5">
        <f>total_credit_stock_data!I151/$P151*100</f>
        <v>5.7189053777662178</v>
      </c>
      <c r="J151" s="5">
        <f>total_credit_stock_data!J151/$P151*100</f>
        <v>12.752433121899404</v>
      </c>
      <c r="K151" s="5">
        <f>total_credit_stock_data!K151/$P151*100</f>
        <v>8.3413382283428223</v>
      </c>
      <c r="L151" s="5">
        <f>total_credit_stock_data!L151/$P151*100</f>
        <v>12.397511002454124</v>
      </c>
      <c r="M151" s="5">
        <f>total_credit_stock_data!M151/$P151*100</f>
        <v>16.83923533426616</v>
      </c>
      <c r="N151" s="5">
        <f>total_credit_stock_data!N151/$P151*100</f>
        <v>5.6534809147810012</v>
      </c>
      <c r="O151" s="5">
        <f>total_credit_stock_data!O151/$P151*100</f>
        <v>0.14254015701798523</v>
      </c>
      <c r="P151" s="12">
        <v>61715.24</v>
      </c>
    </row>
    <row r="152" spans="1:16" x14ac:dyDescent="0.25">
      <c r="A152" s="4">
        <f>total_credit_flow_data!A152</f>
        <v>41820</v>
      </c>
      <c r="B152" s="5">
        <f>total_credit_stock_data!B152/$P152*100</f>
        <v>198.13190744453993</v>
      </c>
      <c r="C152" s="5">
        <f>total_credit_stock_data!C152/$P152*100</f>
        <v>15.056379897514244</v>
      </c>
      <c r="D152" s="5">
        <f>total_credit_stock_data!D152/$P152*100</f>
        <v>12.691754989019383</v>
      </c>
      <c r="E152" s="5">
        <f>total_credit_stock_data!E152/$P152*100</f>
        <v>0.85868900983481333</v>
      </c>
      <c r="F152" s="5">
        <f>total_credit_stock_data!F152/$P152*100</f>
        <v>1.5059358986600464</v>
      </c>
      <c r="G152" s="5">
        <f>total_credit_stock_data!G152/$P152*100</f>
        <v>183.0755275470257</v>
      </c>
      <c r="H152" s="5">
        <f>total_credit_stock_data!H152/$P152*100</f>
        <v>121.6222942030514</v>
      </c>
      <c r="I152" s="5">
        <f>total_credit_stock_data!I152/$P152*100</f>
        <v>5.6302397073462398</v>
      </c>
      <c r="J152" s="5">
        <f>total_credit_stock_data!J152/$P152*100</f>
        <v>12.8385812198783</v>
      </c>
      <c r="K152" s="5">
        <f>total_credit_stock_data!K152/$P152*100</f>
        <v>8.3180425827125344</v>
      </c>
      <c r="L152" s="5">
        <f>total_credit_stock_data!L152/$P152*100</f>
        <v>12.310451532087031</v>
      </c>
      <c r="M152" s="5">
        <f>total_credit_stock_data!M152/$P152*100</f>
        <v>16.821559281970814</v>
      </c>
      <c r="N152" s="5">
        <f>total_credit_stock_data!N152/$P152*100</f>
        <v>5.5343590199793713</v>
      </c>
      <c r="O152" s="5">
        <f>total_credit_stock_data!O152/$P152*100</f>
        <v>0</v>
      </c>
      <c r="P152" s="12">
        <v>62838</v>
      </c>
    </row>
    <row r="153" spans="1:16" x14ac:dyDescent="0.25">
      <c r="A153" s="4">
        <f>total_credit_flow_data!A153</f>
        <v>41851</v>
      </c>
      <c r="B153" s="5">
        <f>total_credit_stock_data!B153/$P153*100</f>
        <v>198.9820077023457</v>
      </c>
      <c r="C153" s="5">
        <f>total_credit_stock_data!C153/$P153*100</f>
        <v>15.470925236321973</v>
      </c>
      <c r="D153" s="5">
        <f>total_credit_stock_data!D153/$P153*100</f>
        <v>12.877295585473759</v>
      </c>
      <c r="E153" s="5">
        <f>total_credit_stock_data!E153/$P153*100</f>
        <v>0.88741684967694712</v>
      </c>
      <c r="F153" s="5">
        <f>total_credit_stock_data!F153/$P153*100</f>
        <v>1.7062128011712658</v>
      </c>
      <c r="G153" s="5">
        <f>total_credit_stock_data!G153/$P153*100</f>
        <v>183.51108246602374</v>
      </c>
      <c r="H153" s="5">
        <f>total_credit_stock_data!H153/$P153*100</f>
        <v>122.23529429853504</v>
      </c>
      <c r="I153" s="5">
        <f>total_credit_stock_data!I153/$P153*100</f>
        <v>5.6034104002390759</v>
      </c>
      <c r="J153" s="5">
        <f>total_credit_stock_data!J153/$P153*100</f>
        <v>13.032556203168669</v>
      </c>
      <c r="K153" s="5">
        <f>total_credit_stock_data!K153/$P153*100</f>
        <v>8.2929160669099939</v>
      </c>
      <c r="L153" s="5">
        <f>total_credit_stock_data!L153/$P153*100</f>
        <v>11.648861411459386</v>
      </c>
      <c r="M153" s="5">
        <f>total_credit_stock_data!M153/$P153*100</f>
        <v>17.049854262714952</v>
      </c>
      <c r="N153" s="5">
        <f>total_credit_stock_data!N153/$P153*100</f>
        <v>5.5871391848477634</v>
      </c>
      <c r="O153" s="5">
        <f>total_credit_stock_data!O153/$P153*100</f>
        <v>6.1050638148886907E-2</v>
      </c>
      <c r="P153" s="12">
        <v>62838</v>
      </c>
    </row>
    <row r="154" spans="1:16" x14ac:dyDescent="0.25">
      <c r="A154" s="4">
        <f>total_credit_flow_data!A154</f>
        <v>41882</v>
      </c>
      <c r="B154" s="5">
        <f>total_credit_stock_data!B154/$P154*100</f>
        <v>200.74224195550462</v>
      </c>
      <c r="C154" s="5">
        <f>total_credit_stock_data!C154/$P154*100</f>
        <v>15.707081702154746</v>
      </c>
      <c r="D154" s="5">
        <f>total_credit_stock_data!D154/$P154*100</f>
        <v>12.973590820840894</v>
      </c>
      <c r="E154" s="5">
        <f>total_credit_stock_data!E154/$P154*100</f>
        <v>0.94906107769184256</v>
      </c>
      <c r="F154" s="5">
        <f>total_credit_stock_data!F154/$P154*100</f>
        <v>1.7844298036220123</v>
      </c>
      <c r="G154" s="5">
        <f>total_credit_stock_data!G154/$P154*100</f>
        <v>185.03516025334989</v>
      </c>
      <c r="H154" s="5">
        <f>total_credit_stock_data!H154/$P154*100</f>
        <v>123.35332797242661</v>
      </c>
      <c r="I154" s="5">
        <f>total_credit_stock_data!I154/$P154*100</f>
        <v>5.5713454077186269</v>
      </c>
      <c r="J154" s="5">
        <f>total_credit_stock_data!J154/$P154*100</f>
        <v>13.31125221513595</v>
      </c>
      <c r="K154" s="5">
        <f>total_credit_stock_data!K154/$P154*100</f>
        <v>8.2109465580141041</v>
      </c>
      <c r="L154" s="5">
        <f>total_credit_stock_data!L154/$P154*100</f>
        <v>11.471261869780784</v>
      </c>
      <c r="M154" s="5">
        <f>total_credit_stock_data!M154/$P154*100</f>
        <v>17.357629812541486</v>
      </c>
      <c r="N154" s="5">
        <f>total_credit_stock_data!N154/$P154*100</f>
        <v>5.6216501495506508</v>
      </c>
      <c r="O154" s="5">
        <f>total_credit_stock_data!O154/$P154*100</f>
        <v>0.13774626818165145</v>
      </c>
      <c r="P154" s="12">
        <v>62838</v>
      </c>
    </row>
    <row r="155" spans="1:16" x14ac:dyDescent="0.25">
      <c r="A155" s="4">
        <f>total_credit_flow_data!A155</f>
        <v>41912</v>
      </c>
      <c r="B155" s="5">
        <f>total_credit_stock_data!B155/$P155*100</f>
        <v>201.16225221698949</v>
      </c>
      <c r="C155" s="5">
        <f>total_credit_stock_data!C155/$P155*100</f>
        <v>15.605468116986239</v>
      </c>
      <c r="D155" s="5">
        <f>total_credit_stock_data!D155/$P155*100</f>
        <v>12.850459790031088</v>
      </c>
      <c r="E155" s="5">
        <f>total_credit_stock_data!E155/$P155*100</f>
        <v>0.90512942930439999</v>
      </c>
      <c r="F155" s="5">
        <f>total_credit_stock_data!F155/$P155*100</f>
        <v>1.8498804558384669</v>
      </c>
      <c r="G155" s="5">
        <f>total_credit_stock_data!G155/$P155*100</f>
        <v>185.55678410000323</v>
      </c>
      <c r="H155" s="5">
        <f>total_credit_stock_data!H155/$P155*100</f>
        <v>123.99109772197706</v>
      </c>
      <c r="I155" s="5">
        <f>total_credit_stock_data!I155/$P155*100</f>
        <v>5.4615982380750339</v>
      </c>
      <c r="J155" s="5">
        <f>total_credit_stock_data!J155/$P155*100</f>
        <v>13.483613738304301</v>
      </c>
      <c r="K155" s="5">
        <f>total_credit_stock_data!K155/$P155*100</f>
        <v>8.1158036783301544</v>
      </c>
      <c r="L155" s="5">
        <f>total_credit_stock_data!L155/$P155*100</f>
        <v>11.198308465246004</v>
      </c>
      <c r="M155" s="5">
        <f>total_credit_stock_data!M155/$P155*100</f>
        <v>17.621235528855138</v>
      </c>
      <c r="N155" s="5">
        <f>total_credit_stock_data!N155/$P155*100</f>
        <v>5.6851267292154821</v>
      </c>
      <c r="O155" s="5">
        <f>total_credit_stock_data!O155/$P155*100</f>
        <v>0</v>
      </c>
      <c r="P155" s="12">
        <v>64177.120000000003</v>
      </c>
    </row>
    <row r="156" spans="1:16" x14ac:dyDescent="0.25">
      <c r="A156" s="4">
        <f>total_credit_flow_data!A156</f>
        <v>41943</v>
      </c>
      <c r="B156" s="5">
        <f>total_credit_stock_data!B156/$P156*100</f>
        <v>202.39455276272915</v>
      </c>
      <c r="C156" s="5">
        <f>total_credit_stock_data!C156/$P156*100</f>
        <v>15.777110284786852</v>
      </c>
      <c r="D156" s="5">
        <f>total_credit_stock_data!D156/$P156*100</f>
        <v>13.020613888563398</v>
      </c>
      <c r="E156" s="5">
        <f>total_credit_stock_data!E156/$P156*100</f>
        <v>0.92749565577264903</v>
      </c>
      <c r="F156" s="5">
        <f>total_credit_stock_data!F156/$P156*100</f>
        <v>1.8290007404508022</v>
      </c>
      <c r="G156" s="5">
        <f>total_credit_stock_data!G156/$P156*100</f>
        <v>186.61744247794226</v>
      </c>
      <c r="H156" s="5">
        <f>total_credit_stock_data!H156/$P156*100</f>
        <v>124.84545204638427</v>
      </c>
      <c r="I156" s="5">
        <f>total_credit_stock_data!I156/$P156*100</f>
        <v>5.3500319976454227</v>
      </c>
      <c r="J156" s="5">
        <f>total_credit_stock_data!J156/$P156*100</f>
        <v>13.69817618672829</v>
      </c>
      <c r="K156" s="5">
        <f>total_credit_stock_data!K156/$P156*100</f>
        <v>8.0823026424469617</v>
      </c>
      <c r="L156" s="5">
        <f>total_credit_stock_data!L156/$P156*100</f>
        <v>10.822629407039591</v>
      </c>
      <c r="M156" s="5">
        <f>total_credit_stock_data!M156/$P156*100</f>
        <v>18.024806147168952</v>
      </c>
      <c r="N156" s="5">
        <f>total_credit_stock_data!N156/$P156*100</f>
        <v>5.7286001664778592</v>
      </c>
      <c r="O156" s="5">
        <f>total_credit_stock_data!O156/$P156*100</f>
        <v>6.5443884050911838E-2</v>
      </c>
      <c r="P156" s="12">
        <v>64177.120000000003</v>
      </c>
    </row>
    <row r="157" spans="1:16" x14ac:dyDescent="0.25">
      <c r="A157" s="4">
        <f>total_credit_flow_data!A157</f>
        <v>41973</v>
      </c>
      <c r="B157" s="5">
        <f>total_credit_stock_data!B157/$P157*100</f>
        <v>204.32460197652992</v>
      </c>
      <c r="C157" s="5">
        <f>total_credit_stock_data!C157/$P157*100</f>
        <v>15.921632195399232</v>
      </c>
      <c r="D157" s="5">
        <f>total_credit_stock_data!D157/$P157*100</f>
        <v>13.185267584460005</v>
      </c>
      <c r="E157" s="5">
        <f>total_credit_stock_data!E157/$P157*100</f>
        <v>0.92520667801858336</v>
      </c>
      <c r="F157" s="5">
        <f>total_credit_stock_data!F157/$P157*100</f>
        <v>1.8111594911083575</v>
      </c>
      <c r="G157" s="5">
        <f>total_credit_stock_data!G157/$P157*100</f>
        <v>188.40296978113068</v>
      </c>
      <c r="H157" s="5">
        <f>total_credit_stock_data!H157/$P157*100</f>
        <v>126.17411871138886</v>
      </c>
      <c r="I157" s="5">
        <f>total_credit_stock_data!I157/$P157*100</f>
        <v>5.3459807095851293</v>
      </c>
      <c r="J157" s="5">
        <f>total_credit_stock_data!J157/$P157*100</f>
        <v>13.896066026596454</v>
      </c>
      <c r="K157" s="5">
        <f>total_credit_stock_data!K157/$P157*100</f>
        <v>8.033375548180345</v>
      </c>
      <c r="L157" s="5">
        <f>total_credit_stock_data!L157/$P157*100</f>
        <v>10.718542467644365</v>
      </c>
      <c r="M157" s="5">
        <f>total_credit_stock_data!M157/$P157*100</f>
        <v>18.306370667359328</v>
      </c>
      <c r="N157" s="5">
        <f>total_credit_stock_data!N157/$P157*100</f>
        <v>5.7876554808952099</v>
      </c>
      <c r="O157" s="5">
        <f>total_credit_stock_data!O157/$P157*100</f>
        <v>0.1408601694810204</v>
      </c>
      <c r="P157" s="12">
        <v>64177.120000000003</v>
      </c>
    </row>
    <row r="158" spans="1:16" x14ac:dyDescent="0.25">
      <c r="A158" s="4">
        <f>total_credit_flow_data!A158</f>
        <v>42004</v>
      </c>
      <c r="B158" s="5">
        <f>total_credit_stock_data!B158/$P158*100</f>
        <v>204.31991684055481</v>
      </c>
      <c r="C158" s="5">
        <f>total_credit_stock_data!C158/$P158*100</f>
        <v>15.814945685528418</v>
      </c>
      <c r="D158" s="5">
        <f>total_credit_stock_data!D158/$P158*100</f>
        <v>13.12285964158586</v>
      </c>
      <c r="E158" s="5">
        <f>total_credit_stock_data!E158/$P158*100</f>
        <v>0.90868417822511349</v>
      </c>
      <c r="F158" s="5">
        <f>total_credit_stock_data!F158/$P158*100</f>
        <v>1.783401865717442</v>
      </c>
      <c r="G158" s="5">
        <f>total_credit_stock_data!G158/$P158*100</f>
        <v>188.50497115502637</v>
      </c>
      <c r="H158" s="5">
        <f>total_credit_stock_data!H158/$P158*100</f>
        <v>125.73896063051254</v>
      </c>
      <c r="I158" s="5">
        <f>total_credit_stock_data!I158/$P158*100</f>
        <v>5.3649858662539991</v>
      </c>
      <c r="J158" s="5">
        <f>total_credit_stock_data!J158/$P158*100</f>
        <v>14.43326364594412</v>
      </c>
      <c r="K158" s="5">
        <f>total_credit_stock_data!K158/$P158*100</f>
        <v>8.2605956818055937</v>
      </c>
      <c r="L158" s="5">
        <f>total_credit_stock_data!L158/$P158*100</f>
        <v>10.680553324989249</v>
      </c>
      <c r="M158" s="5">
        <f>total_credit_stock_data!M158/$P158*100</f>
        <v>18.20605019495348</v>
      </c>
      <c r="N158" s="5">
        <f>total_credit_stock_data!N158/$P158*100</f>
        <v>5.8205618105674501</v>
      </c>
      <c r="O158" s="5">
        <f>total_credit_stock_data!O158/$P158*100</f>
        <v>0</v>
      </c>
      <c r="P158" s="12">
        <v>65176</v>
      </c>
    </row>
    <row r="159" spans="1:16" x14ac:dyDescent="0.25">
      <c r="A159" s="4">
        <f>total_credit_flow_data!A159</f>
        <v>42035</v>
      </c>
      <c r="B159" s="5">
        <f>total_credit_stock_data!B159/$P159*100</f>
        <v>207.41249999999999</v>
      </c>
      <c r="C159" s="5">
        <f>total_credit_stock_data!C159/$P159*100</f>
        <v>15.767006259972996</v>
      </c>
      <c r="D159" s="5">
        <f>total_credit_stock_data!D159/$P159*100</f>
        <v>13.076830428378544</v>
      </c>
      <c r="E159" s="5">
        <f>total_credit_stock_data!E159/$P159*100</f>
        <v>0.90677550018411679</v>
      </c>
      <c r="F159" s="5">
        <f>total_credit_stock_data!F159/$P159*100</f>
        <v>1.783401865717442</v>
      </c>
      <c r="G159" s="5">
        <f>total_credit_stock_data!G159/$P159*100</f>
        <v>191.64549374002701</v>
      </c>
      <c r="H159" s="5">
        <f>total_credit_stock_data!H159/$P159*100</f>
        <v>127.99560111167125</v>
      </c>
      <c r="I159" s="5">
        <f>total_credit_stock_data!I159/$P159*100</f>
        <v>5.3974379958722629</v>
      </c>
      <c r="J159" s="5">
        <f>total_credit_stock_data!J159/$P159*100</f>
        <v>14.560868899411652</v>
      </c>
      <c r="K159" s="5">
        <f>total_credit_stock_data!K159/$P159*100</f>
        <v>8.2685848189112772</v>
      </c>
      <c r="L159" s="5">
        <f>total_credit_stock_data!L159/$P159*100</f>
        <v>10.979144831065105</v>
      </c>
      <c r="M159" s="5">
        <f>total_credit_stock_data!M159/$P159*100</f>
        <v>18.485378475302074</v>
      </c>
      <c r="N159" s="5">
        <f>total_credit_stock_data!N159/$P159*100</f>
        <v>5.9012755702335848</v>
      </c>
      <c r="O159" s="5">
        <f>total_credit_stock_data!O159/$P159*100</f>
        <v>5.7202037559781004E-2</v>
      </c>
      <c r="P159" s="12">
        <v>65176</v>
      </c>
    </row>
    <row r="160" spans="1:16" x14ac:dyDescent="0.25">
      <c r="A160" s="4">
        <f>total_credit_flow_data!A160</f>
        <v>42063</v>
      </c>
      <c r="B160" s="5">
        <f>total_credit_stock_data!B160/$P160*100</f>
        <v>209.44777372038789</v>
      </c>
      <c r="C160" s="5">
        <f>total_credit_stock_data!C160/$P160*100</f>
        <v>15.721118203019518</v>
      </c>
      <c r="D160" s="5">
        <f>total_credit_stock_data!D160/$P160*100</f>
        <v>13.032381551491348</v>
      </c>
      <c r="E160" s="5">
        <f>total_credit_stock_data!E160/$P160*100</f>
        <v>0.9053347858107279</v>
      </c>
      <c r="F160" s="5">
        <f>total_credit_stock_data!F160/$P160*100</f>
        <v>1.783401865717442</v>
      </c>
      <c r="G160" s="5">
        <f>total_credit_stock_data!G160/$P160*100</f>
        <v>193.72665551736836</v>
      </c>
      <c r="H160" s="5">
        <f>total_credit_stock_data!H160/$P160*100</f>
        <v>129.7503850812306</v>
      </c>
      <c r="I160" s="5">
        <f>total_credit_stock_data!I160/$P160*100</f>
        <v>5.3750002887408037</v>
      </c>
      <c r="J160" s="5">
        <f>total_credit_stock_data!J160/$P160*100</f>
        <v>14.760196872898826</v>
      </c>
      <c r="K160" s="5">
        <f>total_credit_stock_data!K160/$P160*100</f>
        <v>8.2744013771535752</v>
      </c>
      <c r="L160" s="5">
        <f>total_credit_stock_data!L160/$P160*100</f>
        <v>10.888237134980656</v>
      </c>
      <c r="M160" s="5">
        <f>total_credit_stock_data!M160/$P160*100</f>
        <v>18.588216943449858</v>
      </c>
      <c r="N160" s="5">
        <f>total_credit_stock_data!N160/$P160*100</f>
        <v>5.9845040592479464</v>
      </c>
      <c r="O160" s="5">
        <f>total_credit_stock_data!O160/$P160*100</f>
        <v>0.10571375966608118</v>
      </c>
      <c r="P160" s="12">
        <v>65176</v>
      </c>
    </row>
    <row r="161" spans="1:16" x14ac:dyDescent="0.25">
      <c r="A161" s="4">
        <f>total_credit_flow_data!A161</f>
        <v>42094</v>
      </c>
      <c r="B161" s="5">
        <f>total_credit_stock_data!B161/$P161*100</f>
        <v>209.16918481227634</v>
      </c>
      <c r="C161" s="5">
        <f>total_credit_stock_data!C161/$P161*100</f>
        <v>15.562100442773094</v>
      </c>
      <c r="D161" s="5">
        <f>total_credit_stock_data!D161/$P161*100</f>
        <v>12.955639291563051</v>
      </c>
      <c r="E161" s="5">
        <f>total_credit_stock_data!E161/$P161*100</f>
        <v>0.84393613149754343</v>
      </c>
      <c r="F161" s="5">
        <f>total_credit_stock_data!F161/$P161*100</f>
        <v>1.7625250197125006</v>
      </c>
      <c r="G161" s="5">
        <f>total_credit_stock_data!G161/$P161*100</f>
        <v>193.60708436950324</v>
      </c>
      <c r="H161" s="5">
        <f>total_credit_stock_data!H161/$P161*100</f>
        <v>130.06495191063502</v>
      </c>
      <c r="I161" s="5">
        <f>total_credit_stock_data!I161/$P161*100</f>
        <v>5.3193798642497327</v>
      </c>
      <c r="J161" s="5">
        <f>total_credit_stock_data!J161/$P161*100</f>
        <v>14.78115036991233</v>
      </c>
      <c r="K161" s="5">
        <f>total_credit_stock_data!K161/$P161*100</f>
        <v>8.1777822625678365</v>
      </c>
      <c r="L161" s="5">
        <f>total_credit_stock_data!L161/$P161*100</f>
        <v>10.638759728499465</v>
      </c>
      <c r="M161" s="5">
        <f>total_credit_stock_data!M161/$P161*100</f>
        <v>18.602543950551503</v>
      </c>
      <c r="N161" s="5">
        <f>total_credit_stock_data!N161/$P161*100</f>
        <v>6.0225162830873407</v>
      </c>
      <c r="O161" s="5">
        <f>total_credit_stock_data!O161/$P161*100</f>
        <v>0</v>
      </c>
      <c r="P161" s="12">
        <v>65948</v>
      </c>
    </row>
    <row r="162" spans="1:16" x14ac:dyDescent="0.25">
      <c r="A162" s="4">
        <f>total_credit_flow_data!A162</f>
        <v>42124</v>
      </c>
      <c r="B162" s="5">
        <f>total_credit_stock_data!B162/$P162*100</f>
        <v>210.92464062594769</v>
      </c>
      <c r="C162" s="5">
        <f>total_credit_stock_data!C162/$P162*100</f>
        <v>15.716760174683083</v>
      </c>
      <c r="D162" s="5">
        <f>total_credit_stock_data!D162/$P162*100</f>
        <v>13.052003093346274</v>
      </c>
      <c r="E162" s="5">
        <f>total_credit_stock_data!E162/$P162*100</f>
        <v>0.90223206162431002</v>
      </c>
      <c r="F162" s="5">
        <f>total_credit_stock_data!F162/$P162*100</f>
        <v>1.7625250197125006</v>
      </c>
      <c r="G162" s="5">
        <f>total_credit_stock_data!G162/$P162*100</f>
        <v>195.20788045126463</v>
      </c>
      <c r="H162" s="5">
        <f>total_credit_stock_data!H162/$P162*100</f>
        <v>131.28486153640074</v>
      </c>
      <c r="I162" s="5">
        <f>total_credit_stock_data!I162/$P162*100</f>
        <v>5.2791527155871503</v>
      </c>
      <c r="J162" s="5">
        <f>total_credit_stock_data!J162/$P162*100</f>
        <v>14.833302065187395</v>
      </c>
      <c r="K162" s="5">
        <f>total_credit_stock_data!K162/$P162*100</f>
        <v>8.1708571094168683</v>
      </c>
      <c r="L162" s="5">
        <f>total_credit_stock_data!L162/$P162*100</f>
        <v>10.627569093453673</v>
      </c>
      <c r="M162" s="5">
        <f>total_credit_stock_data!M162/$P162*100</f>
        <v>18.843774920406542</v>
      </c>
      <c r="N162" s="5">
        <f>total_credit_stock_data!N162/$P162*100</f>
        <v>6.1130876423400853</v>
      </c>
      <c r="O162" s="5">
        <f>total_credit_stock_data!O162/$P162*100</f>
        <v>5.5275368472186753E-2</v>
      </c>
      <c r="P162" s="12">
        <v>65948</v>
      </c>
    </row>
    <row r="163" spans="1:16" x14ac:dyDescent="0.25">
      <c r="A163" s="4">
        <f>total_credit_flow_data!A163</f>
        <v>42155</v>
      </c>
      <c r="B163" s="5">
        <f>total_credit_stock_data!B163/$P163*100</f>
        <v>212.98671832352761</v>
      </c>
      <c r="C163" s="5">
        <f>total_credit_stock_data!C163/$P163*100</f>
        <v>15.904406502092558</v>
      </c>
      <c r="D163" s="5">
        <f>total_credit_stock_data!D163/$P163*100</f>
        <v>13.184273973433614</v>
      </c>
      <c r="E163" s="5">
        <f>total_credit_stock_data!E163/$P163*100</f>
        <v>0.86950931036574275</v>
      </c>
      <c r="F163" s="5">
        <f>total_credit_stock_data!F163/$P163*100</f>
        <v>1.8506247346394129</v>
      </c>
      <c r="G163" s="5">
        <f>total_credit_stock_data!G163/$P163*100</f>
        <v>197.08231182143504</v>
      </c>
      <c r="H163" s="5">
        <f>total_credit_stock_data!H163/$P163*100</f>
        <v>132.57529945718682</v>
      </c>
      <c r="I163" s="5">
        <f>total_credit_stock_data!I163/$P163*100</f>
        <v>5.2913759824034301</v>
      </c>
      <c r="J163" s="5">
        <f>total_credit_stock_data!J163/$P163*100</f>
        <v>14.882443813231308</v>
      </c>
      <c r="K163" s="5">
        <f>total_credit_stock_data!K163/$P163*100</f>
        <v>8.1413004890493053</v>
      </c>
      <c r="L163" s="5">
        <f>total_credit_stock_data!L163/$P163*100</f>
        <v>10.773259637518692</v>
      </c>
      <c r="M163" s="5">
        <f>total_credit_stock_data!M163/$P163*100</f>
        <v>19.097718936904386</v>
      </c>
      <c r="N163" s="5">
        <f>total_credit_stock_data!N163/$P163*100</f>
        <v>6.2016832024783763</v>
      </c>
      <c r="O163" s="5">
        <f>total_credit_stock_data!O163/$P163*100</f>
        <v>0.11923030266275514</v>
      </c>
      <c r="P163" s="12">
        <v>65948</v>
      </c>
    </row>
    <row r="164" spans="1:16" x14ac:dyDescent="0.25">
      <c r="A164" s="4">
        <f>total_credit_flow_data!A164</f>
        <v>42185</v>
      </c>
      <c r="B164" s="5">
        <f>total_credit_stock_data!B164/$P164*100</f>
        <v>212.81328325651342</v>
      </c>
      <c r="C164" s="5">
        <f>total_credit_stock_data!C164/$P164*100</f>
        <v>16.79450355602178</v>
      </c>
      <c r="D164" s="5">
        <f>total_credit_stock_data!D164/$P164*100</f>
        <v>13.099702861129996</v>
      </c>
      <c r="E164" s="5">
        <f>total_credit_stock_data!E164/$P164*100</f>
        <v>0.90547727372854214</v>
      </c>
      <c r="F164" s="5">
        <f>total_credit_stock_data!F164/$P164*100</f>
        <v>2.7893234211632412</v>
      </c>
      <c r="G164" s="5">
        <f>total_credit_stock_data!G164/$P164*100</f>
        <v>196.01877970049165</v>
      </c>
      <c r="H164" s="5">
        <f>total_credit_stock_data!H164/$P164*100</f>
        <v>132.14462590494716</v>
      </c>
      <c r="I164" s="5">
        <f>total_credit_stock_data!I164/$P164*100</f>
        <v>5.2515747776463613</v>
      </c>
      <c r="J164" s="5">
        <f>total_credit_stock_data!J164/$P164*100</f>
        <v>14.809440872962734</v>
      </c>
      <c r="K164" s="5">
        <f>total_credit_stock_data!K164/$P164*100</f>
        <v>8.0724206582106941</v>
      </c>
      <c r="L164" s="5">
        <f>total_credit_stock_data!L164/$P164*100</f>
        <v>10.413122559104501</v>
      </c>
      <c r="M164" s="5">
        <f>total_credit_stock_data!M164/$P164*100</f>
        <v>19.085723191903352</v>
      </c>
      <c r="N164" s="5">
        <f>total_credit_stock_data!N164/$P164*100</f>
        <v>6.2418717357168179</v>
      </c>
      <c r="O164" s="5">
        <f>total_credit_stock_data!O164/$P164*100</f>
        <v>0</v>
      </c>
      <c r="P164" s="12">
        <v>67187.44</v>
      </c>
    </row>
    <row r="165" spans="1:16" x14ac:dyDescent="0.25">
      <c r="A165" s="4">
        <f>total_credit_flow_data!A165</f>
        <v>42216</v>
      </c>
      <c r="B165" s="5">
        <f>total_credit_stock_data!B165/$P165*100</f>
        <v>214.97984147037008</v>
      </c>
      <c r="C165" s="5">
        <f>total_credit_stock_data!C165/$P165*100</f>
        <v>17.856888132662892</v>
      </c>
      <c r="D165" s="5">
        <f>total_credit_stock_data!D165/$P165*100</f>
        <v>13.272458364241887</v>
      </c>
      <c r="E165" s="5">
        <f>total_credit_stock_data!E165/$P165*100</f>
        <v>0.92798296824525539</v>
      </c>
      <c r="F165" s="5">
        <f>total_credit_stock_data!F165/$P165*100</f>
        <v>3.6564468001757464</v>
      </c>
      <c r="G165" s="5">
        <f>total_credit_stock_data!G165/$P165*100</f>
        <v>197.12295333770717</v>
      </c>
      <c r="H165" s="5">
        <f>total_credit_stock_data!H165/$P165*100</f>
        <v>133.02134780415929</v>
      </c>
      <c r="I165" s="5">
        <f>total_credit_stock_data!I165/$P165*100</f>
        <v>5.2318240623340957</v>
      </c>
      <c r="J165" s="5">
        <f>total_credit_stock_data!J165/$P165*100</f>
        <v>14.978721024133849</v>
      </c>
      <c r="K165" s="5">
        <f>total_credit_stock_data!K165/$P165*100</f>
        <v>8.0871138806344103</v>
      </c>
      <c r="L165" s="5">
        <f>total_credit_stock_data!L165/$P165*100</f>
        <v>9.9193695600320577</v>
      </c>
      <c r="M165" s="5">
        <f>total_credit_stock_data!M165/$P165*100</f>
        <v>19.493489881629884</v>
      </c>
      <c r="N165" s="5">
        <f>total_credit_stock_data!N165/$P165*100</f>
        <v>6.3333620499779366</v>
      </c>
      <c r="O165" s="5">
        <f>total_credit_stock_data!O165/$P165*100</f>
        <v>5.7725074805669338E-2</v>
      </c>
      <c r="P165" s="12">
        <v>67187.44</v>
      </c>
    </row>
    <row r="166" spans="1:16" x14ac:dyDescent="0.25">
      <c r="A166" s="4">
        <f>total_credit_flow_data!A166</f>
        <v>42247</v>
      </c>
      <c r="B166" s="5">
        <f>total_credit_stock_data!B166/$P166*100</f>
        <v>217.35585549918261</v>
      </c>
      <c r="C166" s="5">
        <f>total_credit_stock_data!C166/$P166*100</f>
        <v>18.617054020811032</v>
      </c>
      <c r="D166" s="5">
        <f>total_credit_stock_data!D166/$P166*100</f>
        <v>13.391796145231904</v>
      </c>
      <c r="E166" s="5">
        <f>total_credit_stock_data!E166/$P166*100</f>
        <v>0.9819811560017766</v>
      </c>
      <c r="F166" s="5">
        <f>total_credit_stock_data!F166/$P166*100</f>
        <v>4.2432767195773495</v>
      </c>
      <c r="G166" s="5">
        <f>total_credit_stock_data!G166/$P166*100</f>
        <v>198.73880147837156</v>
      </c>
      <c r="H166" s="5">
        <f>total_credit_stock_data!H166/$P166*100</f>
        <v>134.1757183234111</v>
      </c>
      <c r="I166" s="5">
        <f>total_credit_stock_data!I166/$P166*100</f>
        <v>5.1395419334123806</v>
      </c>
      <c r="J166" s="5">
        <f>total_credit_stock_data!J166/$P166*100</f>
        <v>15.157092160167608</v>
      </c>
      <c r="K166" s="5">
        <f>total_credit_stock_data!K166/$P166*100</f>
        <v>8.1343221088389672</v>
      </c>
      <c r="L166" s="5">
        <f>total_credit_stock_data!L166/$P166*100</f>
        <v>9.6845935364181202</v>
      </c>
      <c r="M166" s="5">
        <f>total_credit_stock_data!M166/$P166*100</f>
        <v>19.922163752817713</v>
      </c>
      <c r="N166" s="5">
        <f>total_credit_stock_data!N166/$P166*100</f>
        <v>6.4046432299127574</v>
      </c>
      <c r="O166" s="5">
        <f>total_credit_stock_data!O166/$P166*100</f>
        <v>0.12072643339288266</v>
      </c>
      <c r="P166" s="12">
        <v>67187.44</v>
      </c>
    </row>
    <row r="167" spans="1:16" x14ac:dyDescent="0.25">
      <c r="A167" s="4">
        <f>total_credit_flow_data!A167</f>
        <v>42277</v>
      </c>
      <c r="B167" s="5">
        <f>total_credit_stock_data!B167/$P167*100</f>
        <v>217.27935246452921</v>
      </c>
      <c r="C167" s="5">
        <f>total_credit_stock_data!C167/$P167*100</f>
        <v>19.476767374174354</v>
      </c>
      <c r="D167" s="5">
        <f>total_credit_stock_data!D167/$P167*100</f>
        <v>13.451449524363346</v>
      </c>
      <c r="E167" s="5">
        <f>total_credit_stock_data!E167/$P167*100</f>
        <v>0.94964477768869093</v>
      </c>
      <c r="F167" s="5">
        <f>total_credit_stock_data!F167/$P167*100</f>
        <v>5.075673072122318</v>
      </c>
      <c r="G167" s="5">
        <f>total_credit_stock_data!G167/$P167*100</f>
        <v>197.80258509035482</v>
      </c>
      <c r="H167" s="5">
        <f>total_credit_stock_data!H167/$P167*100</f>
        <v>133.90077733783707</v>
      </c>
      <c r="I167" s="5">
        <f>total_credit_stock_data!I167/$P167*100</f>
        <v>4.928045850298381</v>
      </c>
      <c r="J167" s="5">
        <f>total_credit_stock_data!J167/$P167*100</f>
        <v>15.316899264440911</v>
      </c>
      <c r="K167" s="5">
        <f>total_credit_stock_data!K167/$P167*100</f>
        <v>8.0062246396739454</v>
      </c>
      <c r="L167" s="5">
        <f>total_credit_stock_data!L167/$P167*100</f>
        <v>9.3529278600257548</v>
      </c>
      <c r="M167" s="5">
        <f>total_credit_stock_data!M167/$P167*100</f>
        <v>19.934167448504258</v>
      </c>
      <c r="N167" s="5">
        <f>total_credit_stock_data!N167/$P167*100</f>
        <v>6.3635426895744844</v>
      </c>
      <c r="O167" s="5">
        <f>total_credit_stock_data!O167/$P167*100</f>
        <v>0</v>
      </c>
      <c r="P167" s="12">
        <v>68098.2</v>
      </c>
    </row>
    <row r="168" spans="1:16" x14ac:dyDescent="0.25">
      <c r="A168" s="4">
        <f>total_credit_flow_data!A168</f>
        <v>42308</v>
      </c>
      <c r="B168" s="5">
        <f>total_credit_stock_data!B168/$P168*100</f>
        <v>218.71285437794245</v>
      </c>
      <c r="C168" s="5">
        <f>total_credit_stock_data!C168/$P168*100</f>
        <v>20.131483651550262</v>
      </c>
      <c r="D168" s="5">
        <f>total_credit_stock_data!D168/$P168*100</f>
        <v>13.529983171361357</v>
      </c>
      <c r="E168" s="5">
        <f>total_credit_stock_data!E168/$P168*100</f>
        <v>0.94817777856096053</v>
      </c>
      <c r="F168" s="5">
        <f>total_credit_stock_data!F168/$P168*100</f>
        <v>5.6533227016279435</v>
      </c>
      <c r="G168" s="5">
        <f>total_credit_stock_data!G168/$P168*100</f>
        <v>198.58137072639218</v>
      </c>
      <c r="H168" s="5">
        <f>total_credit_stock_data!H168/$P168*100</f>
        <v>134.71926593224924</v>
      </c>
      <c r="I168" s="5">
        <f>total_credit_stock_data!I168/$P168*100</f>
        <v>4.7346134247717142</v>
      </c>
      <c r="J168" s="5">
        <f>total_credit_stock_data!J168/$P168*100</f>
        <v>15.520967800760522</v>
      </c>
      <c r="K168" s="5">
        <f>total_credit_stock_data!K168/$P168*100</f>
        <v>7.976778927452477</v>
      </c>
      <c r="L168" s="5">
        <f>total_credit_stock_data!L168/$P168*100</f>
        <v>8.8100060206819837</v>
      </c>
      <c r="M168" s="5">
        <f>total_credit_stock_data!M168/$P168*100</f>
        <v>20.380657957798189</v>
      </c>
      <c r="N168" s="5">
        <f>total_credit_stock_data!N168/$P168*100</f>
        <v>6.3813082105427341</v>
      </c>
      <c r="O168" s="5">
        <f>total_credit_stock_data!O168/$P168*100</f>
        <v>5.7772452135304887E-2</v>
      </c>
      <c r="P168" s="12">
        <v>68098.2</v>
      </c>
    </row>
    <row r="169" spans="1:16" x14ac:dyDescent="0.25">
      <c r="A169" s="4">
        <f>total_credit_flow_data!A169</f>
        <v>42338</v>
      </c>
      <c r="B169" s="5">
        <f>total_credit_stock_data!B169/$P169*100</f>
        <v>221.53505966383841</v>
      </c>
      <c r="C169" s="5">
        <f>total_credit_stock_data!C169/$P169*100</f>
        <v>21.452288019360278</v>
      </c>
      <c r="D169" s="5">
        <f>total_credit_stock_data!D169/$P169*100</f>
        <v>13.779916356085769</v>
      </c>
      <c r="E169" s="5">
        <f>total_credit_stock_data!E169/$P169*100</f>
        <v>0.97222687236960748</v>
      </c>
      <c r="F169" s="5">
        <f>total_credit_stock_data!F169/$P169*100</f>
        <v>6.7001462593724943</v>
      </c>
      <c r="G169" s="5">
        <f>total_credit_stock_data!G169/$P169*100</f>
        <v>200.08277164447813</v>
      </c>
      <c r="H169" s="5">
        <f>total_credit_stock_data!H169/$P169*100</f>
        <v>136.02222254490567</v>
      </c>
      <c r="I169" s="5">
        <f>total_credit_stock_data!I169/$P169*100</f>
        <v>4.5669026776447712</v>
      </c>
      <c r="J169" s="5">
        <f>total_credit_stock_data!J169/$P169*100</f>
        <v>15.654662964509342</v>
      </c>
      <c r="K169" s="5">
        <f>total_credit_stock_data!K169/$P169*100</f>
        <v>7.9325868636387495</v>
      </c>
      <c r="L169" s="5">
        <f>total_credit_stock_data!L169/$P169*100</f>
        <v>8.4363544410513907</v>
      </c>
      <c r="M169" s="5">
        <f>total_credit_stock_data!M169/$P169*100</f>
        <v>20.872211332189877</v>
      </c>
      <c r="N169" s="5">
        <f>total_credit_stock_data!N169/$P169*100</f>
        <v>6.4647509447119198</v>
      </c>
      <c r="O169" s="5">
        <f>total_credit_stock_data!O169/$P169*100</f>
        <v>0.13307987582642289</v>
      </c>
      <c r="P169" s="12">
        <v>68098.2</v>
      </c>
    </row>
    <row r="170" spans="1:16" x14ac:dyDescent="0.25">
      <c r="A170" s="4">
        <f>total_credit_flow_data!A170</f>
        <v>42369</v>
      </c>
      <c r="B170" s="5">
        <f>total_credit_stock_data!B170/$P170*100</f>
        <v>221.67638554454095</v>
      </c>
      <c r="C170" s="5">
        <f>total_credit_stock_data!C170/$P170*100</f>
        <v>21.681481693821038</v>
      </c>
      <c r="D170" s="5">
        <f>total_credit_stock_data!D170/$P170*100</f>
        <v>13.73782136143628</v>
      </c>
      <c r="E170" s="5">
        <f>total_credit_stock_data!E170/$P170*100</f>
        <v>0.9567079223115208</v>
      </c>
      <c r="F170" s="5">
        <f>total_credit_stock_data!F170/$P170*100</f>
        <v>6.9869538578429164</v>
      </c>
      <c r="G170" s="5">
        <f>total_credit_stock_data!G170/$P170*100</f>
        <v>199.99490385071991</v>
      </c>
      <c r="H170" s="5">
        <f>total_credit_stock_data!H170/$P170*100</f>
        <v>135.29925114627474</v>
      </c>
      <c r="I170" s="5">
        <f>total_credit_stock_data!I170/$P170*100</f>
        <v>4.4054311424447423</v>
      </c>
      <c r="J170" s="5">
        <f>total_credit_stock_data!J170/$P170*100</f>
        <v>15.944159730768551</v>
      </c>
      <c r="K170" s="5">
        <f>total_credit_stock_data!K170/$P170*100</f>
        <v>7.8626734628401183</v>
      </c>
      <c r="L170" s="5">
        <f>total_credit_stock_data!L170/$P170*100</f>
        <v>8.5336993984442842</v>
      </c>
      <c r="M170" s="5">
        <f>total_credit_stock_data!M170/$P170*100</f>
        <v>21.34154225628032</v>
      </c>
      <c r="N170" s="5">
        <f>total_credit_stock_data!N170/$P170*100</f>
        <v>6.6081467136671135</v>
      </c>
      <c r="O170" s="5">
        <f>total_credit_stock_data!O170/$P170*100</f>
        <v>0</v>
      </c>
      <c r="P170" s="12">
        <v>69071.759999999995</v>
      </c>
    </row>
    <row r="171" spans="1:16" x14ac:dyDescent="0.25">
      <c r="A171" s="4">
        <f>total_credit_flow_data!A171</f>
        <v>42400</v>
      </c>
      <c r="B171" s="5">
        <f>total_credit_stock_data!B171/$P171*100</f>
        <v>226.73783757645674</v>
      </c>
      <c r="C171" s="5">
        <f>total_credit_stock_data!C171/$P171*100</f>
        <v>21.777083716992301</v>
      </c>
      <c r="D171" s="5">
        <f>total_credit_stock_data!D171/$P171*100</f>
        <v>13.835056468808673</v>
      </c>
      <c r="E171" s="5">
        <f>total_credit_stock_data!E171/$P171*100</f>
        <v>0.95507339034071237</v>
      </c>
      <c r="F171" s="5">
        <f>total_credit_stock_data!F171/$P171*100</f>
        <v>6.9869538578429164</v>
      </c>
      <c r="G171" s="5">
        <f>total_credit_stock_data!G171/$P171*100</f>
        <v>204.96075385946443</v>
      </c>
      <c r="H171" s="5">
        <f>total_credit_stock_data!H171/$P171*100</f>
        <v>137.95797298345954</v>
      </c>
      <c r="I171" s="5">
        <f>total_credit_stock_data!I171/$P171*100</f>
        <v>4.1550989869086878</v>
      </c>
      <c r="J171" s="5">
        <f>total_credit_stock_data!J171/$P171*100</f>
        <v>16.258453527172321</v>
      </c>
      <c r="K171" s="5">
        <f>total_credit_stock_data!K171/$P171*100</f>
        <v>7.9772109469919403</v>
      </c>
      <c r="L171" s="5">
        <f>total_credit_stock_data!L171/$P171*100</f>
        <v>8.6721403942798059</v>
      </c>
      <c r="M171" s="5">
        <f>total_credit_stock_data!M171/$P171*100</f>
        <v>21.673112137290261</v>
      </c>
      <c r="N171" s="5">
        <f>total_credit_stock_data!N171/$P171*100</f>
        <v>6.7610844142381774</v>
      </c>
      <c r="O171" s="5">
        <f>total_credit_stock_data!O171/$P171*100</f>
        <v>1.5056804691237058</v>
      </c>
      <c r="P171" s="12">
        <v>69071.759999999995</v>
      </c>
    </row>
    <row r="172" spans="1:16" x14ac:dyDescent="0.25">
      <c r="A172" s="4">
        <f>total_credit_flow_data!A172</f>
        <v>42429</v>
      </c>
      <c r="B172" s="5">
        <f>total_credit_stock_data!B172/$P172*100</f>
        <v>228.12914424071434</v>
      </c>
      <c r="C172" s="5">
        <f>total_credit_stock_data!C172/$P172*100</f>
        <v>21.793009183492646</v>
      </c>
      <c r="D172" s="5">
        <f>total_credit_stock_data!D172/$P172*100</f>
        <v>13.648204418129783</v>
      </c>
      <c r="E172" s="5">
        <f>total_credit_stock_data!E172/$P172*100</f>
        <v>0.95413089227782821</v>
      </c>
      <c r="F172" s="5">
        <f>total_credit_stock_data!F172/$P172*100</f>
        <v>7.1906738730850366</v>
      </c>
      <c r="G172" s="5">
        <f>total_credit_stock_data!G172/$P172*100</f>
        <v>206.33613505722167</v>
      </c>
      <c r="H172" s="5">
        <f>total_credit_stock_data!H172/$P172*100</f>
        <v>139.13066642575779</v>
      </c>
      <c r="I172" s="5">
        <f>total_credit_stock_data!I172/$P172*100</f>
        <v>4.0682328059977051</v>
      </c>
      <c r="J172" s="5">
        <f>total_credit_stock_data!J172/$P172*100</f>
        <v>16.490096676268276</v>
      </c>
      <c r="K172" s="5">
        <f>total_credit_stock_data!K172/$P172*100</f>
        <v>8.0206440374474308</v>
      </c>
      <c r="L172" s="5">
        <f>total_credit_stock_data!L172/$P172*100</f>
        <v>8.1364656119954102</v>
      </c>
      <c r="M172" s="5">
        <f>total_credit_stock_data!M172/$P172*100</f>
        <v>22.092965345026681</v>
      </c>
      <c r="N172" s="5">
        <f>total_credit_stock_data!N172/$P172*100</f>
        <v>6.8769059887861559</v>
      </c>
      <c r="O172" s="5">
        <f>total_credit_stock_data!O172/$P172*100</f>
        <v>1.5201581659422028</v>
      </c>
      <c r="P172" s="12">
        <v>69071.759999999995</v>
      </c>
    </row>
    <row r="173" spans="1:16" x14ac:dyDescent="0.25">
      <c r="A173" s="4">
        <f>total_credit_flow_data!A173</f>
        <v>42460</v>
      </c>
      <c r="B173" s="5">
        <f>total_credit_stock_data!B173/$P173*100</f>
        <v>226.78560575121489</v>
      </c>
      <c r="C173" s="5">
        <f>total_credit_stock_data!C173/$P173*100</f>
        <v>22.375602921248415</v>
      </c>
      <c r="D173" s="5">
        <f>total_credit_stock_data!D173/$P173*100</f>
        <v>13.398443744390201</v>
      </c>
      <c r="E173" s="5">
        <f>total_credit_stock_data!E173/$P173*100</f>
        <v>0.92960020651411979</v>
      </c>
      <c r="F173" s="5">
        <f>total_credit_stock_data!F173/$P173*100</f>
        <v>8.0475589703440988</v>
      </c>
      <c r="G173" s="5">
        <f>total_credit_stock_data!G173/$P173*100</f>
        <v>204.41000282996646</v>
      </c>
      <c r="H173" s="5">
        <f>total_credit_stock_data!H173/$P173*100</f>
        <v>137.57252142103857</v>
      </c>
      <c r="I173" s="5">
        <f>total_credit_stock_data!I173/$P173*100</f>
        <v>3.9258017814667139</v>
      </c>
      <c r="J173" s="5">
        <f>total_credit_stock_data!J173/$P173*100</f>
        <v>16.324557048113384</v>
      </c>
      <c r="K173" s="5">
        <f>total_credit_stock_data!K173/$P173*100</f>
        <v>7.9222115086432607</v>
      </c>
      <c r="L173" s="5">
        <f>total_credit_stock_data!L173/$P173*100</f>
        <v>7.950454686927193</v>
      </c>
      <c r="M173" s="5">
        <f>total_credit_stock_data!M173/$P173*100</f>
        <v>22.439205146584921</v>
      </c>
      <c r="N173" s="5">
        <f>total_credit_stock_data!N173/$P173*100</f>
        <v>6.7924843772859331</v>
      </c>
      <c r="O173" s="5">
        <f>total_credit_stock_data!O173/$P173*100</f>
        <v>1.4827668599064925</v>
      </c>
      <c r="P173" s="12">
        <v>70813.56</v>
      </c>
    </row>
    <row r="174" spans="1:16" x14ac:dyDescent="0.25">
      <c r="A174" s="4">
        <f>total_credit_flow_data!A174</f>
        <v>42490</v>
      </c>
      <c r="B174" s="5">
        <f>total_credit_stock_data!B174/$P174*100</f>
        <v>229.60522250258288</v>
      </c>
      <c r="C174" s="5">
        <f>total_credit_stock_data!C174/$P174*100</f>
        <v>24.009006184691184</v>
      </c>
      <c r="D174" s="5">
        <f>total_credit_stock_data!D174/$P174*100</f>
        <v>13.604096447064659</v>
      </c>
      <c r="E174" s="5">
        <f>total_credit_stock_data!E174/$P174*100</f>
        <v>0.92684367231360787</v>
      </c>
      <c r="F174" s="5">
        <f>total_credit_stock_data!F174/$P174*100</f>
        <v>9.4780660653129143</v>
      </c>
      <c r="G174" s="5">
        <f>total_credit_stock_data!G174/$P174*100</f>
        <v>205.59621631789167</v>
      </c>
      <c r="H174" s="5">
        <f>total_credit_stock_data!H174/$P174*100</f>
        <v>138.36333041298869</v>
      </c>
      <c r="I174" s="5">
        <f>total_credit_stock_data!I174/$P174*100</f>
        <v>3.8128290683309807</v>
      </c>
      <c r="J174" s="5">
        <f>total_credit_stock_data!J174/$P174*100</f>
        <v>16.564624063526818</v>
      </c>
      <c r="K174" s="5">
        <f>total_credit_stock_data!K174/$P174*100</f>
        <v>7.9645762760691605</v>
      </c>
      <c r="L174" s="5">
        <f>total_credit_stock_data!L174/$P174*100</f>
        <v>7.5691717800940959</v>
      </c>
      <c r="M174" s="5">
        <f>total_credit_stock_data!M174/$P174*100</f>
        <v>22.919339177411786</v>
      </c>
      <c r="N174" s="5">
        <f>total_credit_stock_data!N174/$P174*100</f>
        <v>6.9195786795636316</v>
      </c>
      <c r="O174" s="5">
        <f>total_credit_stock_data!O174/$P174*100</f>
        <v>1.4827668599064925</v>
      </c>
      <c r="P174" s="12">
        <v>70813.56</v>
      </c>
    </row>
    <row r="175" spans="1:16" x14ac:dyDescent="0.25">
      <c r="A175" s="4">
        <f>total_credit_flow_data!A175</f>
        <v>42521</v>
      </c>
      <c r="B175" s="5">
        <f>total_credit_stock_data!B175/$P175*100</f>
        <v>231.64047676744394</v>
      </c>
      <c r="C175" s="5">
        <f>total_credit_stock_data!C175/$P175*100</f>
        <v>24.999262853046787</v>
      </c>
      <c r="D175" s="5">
        <f>total_credit_stock_data!D175/$P175*100</f>
        <v>13.935346563567769</v>
      </c>
      <c r="E175" s="5">
        <f>total_credit_stock_data!E175/$P175*100</f>
        <v>0.87557524293369793</v>
      </c>
      <c r="F175" s="5">
        <f>total_credit_stock_data!F175/$P175*100</f>
        <v>10.188342458704238</v>
      </c>
      <c r="G175" s="5">
        <f>total_credit_stock_data!G175/$P175*100</f>
        <v>206.64121391439721</v>
      </c>
      <c r="H175" s="5">
        <f>total_credit_stock_data!H175/$P175*100</f>
        <v>139.69075979233355</v>
      </c>
      <c r="I175" s="5">
        <f>total_credit_stock_data!I175/$P175*100</f>
        <v>3.8128290683309807</v>
      </c>
      <c r="J175" s="5">
        <f>total_credit_stock_data!J175/$P175*100</f>
        <v>16.776447900656315</v>
      </c>
      <c r="K175" s="5">
        <f>total_credit_stock_data!K175/$P175*100</f>
        <v>7.9786978652111262</v>
      </c>
      <c r="L175" s="5">
        <f>total_credit_stock_data!L175/$P175*100</f>
        <v>6.8489707338537986</v>
      </c>
      <c r="M175" s="5">
        <f>total_credit_stock_data!M175/$P175*100</f>
        <v>22.961703944837684</v>
      </c>
      <c r="N175" s="5">
        <f>total_credit_stock_data!N175/$P175*100</f>
        <v>7.074916160125265</v>
      </c>
      <c r="O175" s="5">
        <f>total_credit_stock_data!O175/$P175*100</f>
        <v>1.4968884490484591</v>
      </c>
      <c r="P175" s="12">
        <v>70813.56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9.42578125" bestFit="1" customWidth="1"/>
    <col min="2" max="2" width="11.28515625" bestFit="1" customWidth="1"/>
    <col min="3" max="3" width="16.7109375" bestFit="1" customWidth="1"/>
    <col min="4" max="4" width="22.5703125" bestFit="1" customWidth="1"/>
    <col min="5" max="5" width="25.7109375" bestFit="1" customWidth="1"/>
    <col min="6" max="6" width="28.85546875" bestFit="1" customWidth="1"/>
    <col min="7" max="7" width="25.140625" bestFit="1" customWidth="1"/>
    <col min="8" max="8" width="19.5703125" bestFit="1" customWidth="1"/>
    <col min="9" max="9" width="30.85546875" bestFit="1" customWidth="1"/>
    <col min="10" max="10" width="19.28515625" bestFit="1" customWidth="1"/>
    <col min="11" max="11" width="15" bestFit="1" customWidth="1"/>
    <col min="12" max="12" width="38" bestFit="1" customWidth="1"/>
    <col min="13" max="13" width="35.42578125" bestFit="1" customWidth="1"/>
    <col min="14" max="14" width="41.85546875" bestFit="1" customWidth="1"/>
    <col min="15" max="15" width="21" bestFit="1" customWidth="1"/>
    <col min="17" max="17" width="9.5703125" bestFit="1" customWidth="1"/>
  </cols>
  <sheetData>
    <row r="1" spans="1:29" x14ac:dyDescent="0.25">
      <c r="A1" s="2" t="s">
        <v>0</v>
      </c>
      <c r="B1" s="3" t="s">
        <v>25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18</v>
      </c>
    </row>
    <row r="2" spans="1:29" x14ac:dyDescent="0.25">
      <c r="A2" s="4">
        <v>37256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29" x14ac:dyDescent="0.25">
      <c r="A3" s="4">
        <v>37287</v>
      </c>
      <c r="B3" s="9">
        <f>C3+G3</f>
        <v>14425.305</v>
      </c>
      <c r="C3" s="9">
        <v>1275.7049999999999</v>
      </c>
      <c r="D3" s="9">
        <v>1275.7049999999999</v>
      </c>
      <c r="E3" s="9"/>
      <c r="F3" s="9"/>
      <c r="G3" s="9">
        <v>13149.6</v>
      </c>
      <c r="H3" s="9">
        <v>11786.200823257013</v>
      </c>
      <c r="I3" s="9"/>
      <c r="J3" s="9"/>
      <c r="K3" s="9"/>
      <c r="L3" s="9">
        <v>457.84880370465714</v>
      </c>
      <c r="M3" s="9">
        <v>376.45917159763457</v>
      </c>
      <c r="N3" s="9">
        <v>490.7414972986868</v>
      </c>
      <c r="O3" s="9">
        <f t="shared" ref="O3:O12" si="0">G3-SUM(H3:N3)</f>
        <v>38.349704142008704</v>
      </c>
      <c r="P3" s="16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x14ac:dyDescent="0.25">
      <c r="A4" s="4">
        <v>37315</v>
      </c>
      <c r="B4" s="9">
        <f t="shared" ref="B4:B67" si="1">C4+G4</f>
        <v>14378.105</v>
      </c>
      <c r="C4" s="9">
        <v>1275.7049999999999</v>
      </c>
      <c r="D4" s="9">
        <v>1275.7049999999999</v>
      </c>
      <c r="E4" s="9"/>
      <c r="F4" s="9"/>
      <c r="G4" s="9">
        <v>13102.4</v>
      </c>
      <c r="H4" s="9">
        <v>11810.200823257013</v>
      </c>
      <c r="I4" s="9"/>
      <c r="J4" s="9"/>
      <c r="K4" s="9"/>
      <c r="L4" s="9">
        <v>382.34880370465714</v>
      </c>
      <c r="M4" s="9">
        <v>376.45917159763457</v>
      </c>
      <c r="N4" s="9">
        <v>494.7414972986868</v>
      </c>
      <c r="O4" s="9">
        <f t="shared" si="0"/>
        <v>38.649704142007977</v>
      </c>
      <c r="P4" s="16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5">
      <c r="A5" s="4">
        <v>37346</v>
      </c>
      <c r="B5" s="9">
        <f t="shared" si="1"/>
        <v>14427.004999999999</v>
      </c>
      <c r="C5" s="9">
        <v>1295.7049999999999</v>
      </c>
      <c r="D5" s="9">
        <v>1295.7049999999999</v>
      </c>
      <c r="E5" s="9"/>
      <c r="F5" s="9"/>
      <c r="G5" s="9">
        <v>13131.3</v>
      </c>
      <c r="H5" s="9">
        <v>11863.200823257013</v>
      </c>
      <c r="I5" s="9"/>
      <c r="J5" s="9"/>
      <c r="K5" s="9"/>
      <c r="L5" s="9">
        <v>342.14880370465715</v>
      </c>
      <c r="M5" s="9">
        <v>376.45917159763457</v>
      </c>
      <c r="N5" s="9">
        <v>497.44149729868678</v>
      </c>
      <c r="O5" s="9">
        <f t="shared" si="0"/>
        <v>52.049704142007613</v>
      </c>
      <c r="P5" s="16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5">
      <c r="A6" s="4">
        <v>37376</v>
      </c>
      <c r="B6" s="9">
        <f t="shared" si="1"/>
        <v>14796.653</v>
      </c>
      <c r="C6" s="9">
        <v>1351.7529999999999</v>
      </c>
      <c r="D6" s="9">
        <v>1351.7529999999999</v>
      </c>
      <c r="E6" s="9"/>
      <c r="F6" s="9"/>
      <c r="G6" s="9">
        <v>13444.9</v>
      </c>
      <c r="H6" s="9">
        <v>12118.600823257013</v>
      </c>
      <c r="I6" s="9"/>
      <c r="J6" s="9"/>
      <c r="K6" s="9"/>
      <c r="L6" s="9">
        <v>373.64880370465715</v>
      </c>
      <c r="M6" s="9">
        <v>376.45917159763457</v>
      </c>
      <c r="N6" s="9">
        <v>514.7414972986868</v>
      </c>
      <c r="O6" s="9">
        <f t="shared" si="0"/>
        <v>61.449704142009068</v>
      </c>
      <c r="P6" s="16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x14ac:dyDescent="0.25">
      <c r="A7" s="4">
        <v>37407</v>
      </c>
      <c r="B7" s="9">
        <f t="shared" si="1"/>
        <v>14943.753000000001</v>
      </c>
      <c r="C7" s="9">
        <v>1383.7529999999999</v>
      </c>
      <c r="D7" s="9">
        <v>1383.7529999999999</v>
      </c>
      <c r="E7" s="9"/>
      <c r="F7" s="9"/>
      <c r="G7" s="9">
        <v>13560</v>
      </c>
      <c r="H7" s="9">
        <v>12212.300823257014</v>
      </c>
      <c r="I7" s="9"/>
      <c r="J7" s="9"/>
      <c r="K7" s="9"/>
      <c r="L7" s="9">
        <v>378.74880370465718</v>
      </c>
      <c r="M7" s="9">
        <v>377.45917159763457</v>
      </c>
      <c r="N7" s="9">
        <v>509.14149729868677</v>
      </c>
      <c r="O7" s="9">
        <f t="shared" si="0"/>
        <v>82.349704142008704</v>
      </c>
      <c r="P7" s="16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x14ac:dyDescent="0.25">
      <c r="A8" s="4">
        <v>37437</v>
      </c>
      <c r="B8" s="9">
        <f t="shared" si="1"/>
        <v>15193.153</v>
      </c>
      <c r="C8" s="9">
        <v>1455.7529999999999</v>
      </c>
      <c r="D8" s="9">
        <v>1455.7529999999999</v>
      </c>
      <c r="E8" s="9"/>
      <c r="F8" s="9"/>
      <c r="G8" s="9">
        <v>13737.4</v>
      </c>
      <c r="H8" s="9">
        <v>12323.300823257014</v>
      </c>
      <c r="I8" s="9"/>
      <c r="J8" s="9"/>
      <c r="K8" s="9"/>
      <c r="L8" s="9">
        <v>421.3488037046572</v>
      </c>
      <c r="M8" s="9">
        <v>378.45917159763457</v>
      </c>
      <c r="N8" s="9">
        <v>514.14149729868677</v>
      </c>
      <c r="O8" s="9">
        <f t="shared" si="0"/>
        <v>100.14970414200616</v>
      </c>
      <c r="P8" s="16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x14ac:dyDescent="0.25">
      <c r="A9" s="4">
        <v>37468</v>
      </c>
      <c r="B9" s="9">
        <f t="shared" si="1"/>
        <v>15479.083000000001</v>
      </c>
      <c r="C9" s="9">
        <v>1479.5830000000001</v>
      </c>
      <c r="D9" s="9">
        <v>1479.5830000000001</v>
      </c>
      <c r="E9" s="9"/>
      <c r="F9" s="9"/>
      <c r="G9" s="9">
        <v>13999.5</v>
      </c>
      <c r="H9" s="9">
        <v>12616.200823257013</v>
      </c>
      <c r="I9" s="9"/>
      <c r="J9" s="9"/>
      <c r="K9" s="9"/>
      <c r="L9" s="9">
        <v>362.44880370465722</v>
      </c>
      <c r="M9" s="9">
        <v>386.25917159763458</v>
      </c>
      <c r="N9" s="9">
        <v>519.64149729868677</v>
      </c>
      <c r="O9" s="9">
        <f t="shared" si="0"/>
        <v>114.94970414200725</v>
      </c>
      <c r="P9" s="16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x14ac:dyDescent="0.25">
      <c r="A10" s="4">
        <v>37499</v>
      </c>
      <c r="B10" s="9">
        <f t="shared" si="1"/>
        <v>15580.383</v>
      </c>
      <c r="C10" s="9">
        <v>1499.5830000000001</v>
      </c>
      <c r="D10" s="9">
        <v>1499.5830000000001</v>
      </c>
      <c r="E10" s="9"/>
      <c r="F10" s="9"/>
      <c r="G10" s="9">
        <v>14080.8</v>
      </c>
      <c r="H10" s="9">
        <v>12678.200823257013</v>
      </c>
      <c r="I10" s="9"/>
      <c r="J10" s="9"/>
      <c r="K10" s="9"/>
      <c r="L10" s="9">
        <v>366.04880370465725</v>
      </c>
      <c r="M10" s="9">
        <v>387.25917159763458</v>
      </c>
      <c r="N10" s="9">
        <v>523.04149729868675</v>
      </c>
      <c r="O10" s="9">
        <f t="shared" si="0"/>
        <v>126.24970414200652</v>
      </c>
      <c r="P10" s="16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x14ac:dyDescent="0.25">
      <c r="A11" s="4">
        <v>37529</v>
      </c>
      <c r="B11" s="9">
        <f t="shared" si="1"/>
        <v>15801.983</v>
      </c>
      <c r="C11" s="9">
        <v>1562.683</v>
      </c>
      <c r="D11" s="9">
        <v>1562.683</v>
      </c>
      <c r="E11" s="9"/>
      <c r="F11" s="9"/>
      <c r="G11" s="9">
        <v>14239.3</v>
      </c>
      <c r="H11" s="9">
        <v>12851.800823257014</v>
      </c>
      <c r="I11" s="9"/>
      <c r="J11" s="9"/>
      <c r="K11" s="9"/>
      <c r="L11" s="9">
        <v>342.74880370465723</v>
      </c>
      <c r="M11" s="9">
        <v>389.55917159763459</v>
      </c>
      <c r="N11" s="9">
        <v>527.8414972986867</v>
      </c>
      <c r="O11" s="9">
        <f t="shared" si="0"/>
        <v>127.34970414200689</v>
      </c>
      <c r="P11" s="16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x14ac:dyDescent="0.25">
      <c r="A12" s="4">
        <v>37560</v>
      </c>
      <c r="B12" s="9">
        <f t="shared" si="1"/>
        <v>16175.083000000001</v>
      </c>
      <c r="C12" s="9">
        <v>1585.0830000000001</v>
      </c>
      <c r="D12" s="9">
        <v>1585.0830000000001</v>
      </c>
      <c r="E12" s="9"/>
      <c r="F12" s="9"/>
      <c r="G12" s="9">
        <v>14590</v>
      </c>
      <c r="H12" s="9">
        <v>13140.300823257014</v>
      </c>
      <c r="I12" s="9"/>
      <c r="J12" s="9"/>
      <c r="K12" s="9"/>
      <c r="L12" s="9">
        <v>372.34880370465726</v>
      </c>
      <c r="M12" s="9">
        <v>395.3591715976346</v>
      </c>
      <c r="N12" s="9">
        <v>544.04149729868675</v>
      </c>
      <c r="O12" s="9">
        <f t="shared" si="0"/>
        <v>137.94970414200725</v>
      </c>
      <c r="P12" s="16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x14ac:dyDescent="0.25">
      <c r="A13" s="4">
        <v>37590</v>
      </c>
      <c r="B13" s="9">
        <f t="shared" si="1"/>
        <v>16254.583000000001</v>
      </c>
      <c r="C13" s="9">
        <v>1585.0830000000001</v>
      </c>
      <c r="D13" s="9">
        <v>1585.0830000000001</v>
      </c>
      <c r="E13" s="9"/>
      <c r="F13" s="9"/>
      <c r="G13" s="9">
        <v>14669.5</v>
      </c>
      <c r="H13" s="9">
        <v>13212.500823257014</v>
      </c>
      <c r="I13" s="9"/>
      <c r="J13" s="9"/>
      <c r="K13" s="9"/>
      <c r="L13" s="9">
        <v>366.24880370465723</v>
      </c>
      <c r="M13" s="9">
        <v>404.05917159763459</v>
      </c>
      <c r="N13" s="9">
        <v>546.7414972986868</v>
      </c>
      <c r="O13" s="9">
        <f>G13-SUM(H13:N13)</f>
        <v>139.94970414200725</v>
      </c>
      <c r="P13" s="16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x14ac:dyDescent="0.25">
      <c r="A14" s="4">
        <v>37621</v>
      </c>
      <c r="B14" s="9">
        <f t="shared" si="1"/>
        <v>16482.692999999999</v>
      </c>
      <c r="C14" s="9">
        <v>1632.693</v>
      </c>
      <c r="D14" s="9">
        <v>1632.693</v>
      </c>
      <c r="E14" s="9"/>
      <c r="F14" s="9"/>
      <c r="G14" s="9">
        <v>14850</v>
      </c>
      <c r="H14" s="9">
        <v>13366.400823257014</v>
      </c>
      <c r="I14" s="9"/>
      <c r="J14" s="9"/>
      <c r="K14" s="9"/>
      <c r="L14" s="9">
        <v>376.94880370465722</v>
      </c>
      <c r="M14" s="9">
        <v>410.05917159763459</v>
      </c>
      <c r="N14" s="9">
        <v>550.14149729868677</v>
      </c>
      <c r="O14" s="9">
        <f>G14-SUM(H14:N14)</f>
        <v>146.44970414200725</v>
      </c>
      <c r="P14" s="16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x14ac:dyDescent="0.25">
      <c r="A15" s="4">
        <v>37652</v>
      </c>
      <c r="B15" s="9">
        <f t="shared" si="1"/>
        <v>16821.293000000001</v>
      </c>
      <c r="C15" s="9">
        <v>1632.693</v>
      </c>
      <c r="D15" s="9">
        <v>1632.693</v>
      </c>
      <c r="E15" s="9"/>
      <c r="F15" s="9"/>
      <c r="G15" s="9">
        <v>15188.6</v>
      </c>
      <c r="H15" s="9">
        <v>13693.000823257014</v>
      </c>
      <c r="I15" s="9"/>
      <c r="J15" s="9"/>
      <c r="K15" s="9"/>
      <c r="L15" s="9">
        <v>365.64880370465721</v>
      </c>
      <c r="M15" s="9">
        <v>412.55917159763459</v>
      </c>
      <c r="N15" s="9">
        <v>553.04149729868675</v>
      </c>
      <c r="O15" s="9">
        <f t="shared" ref="O15:O78" si="2">G15-SUM(H15:N15)</f>
        <v>164.34970414200689</v>
      </c>
      <c r="P15" s="16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x14ac:dyDescent="0.25">
      <c r="A16" s="4">
        <v>37680</v>
      </c>
      <c r="B16" s="9">
        <f t="shared" si="1"/>
        <v>16956.093000000001</v>
      </c>
      <c r="C16" s="9">
        <v>1667.693</v>
      </c>
      <c r="D16" s="9">
        <v>1667.693</v>
      </c>
      <c r="E16" s="9"/>
      <c r="F16" s="9"/>
      <c r="G16" s="9">
        <v>15288.4</v>
      </c>
      <c r="H16" s="9">
        <v>13802.100823257015</v>
      </c>
      <c r="I16" s="9"/>
      <c r="J16" s="9"/>
      <c r="K16" s="9"/>
      <c r="L16" s="9">
        <v>337.94880370465722</v>
      </c>
      <c r="M16" s="9">
        <v>418.15917159763461</v>
      </c>
      <c r="N16" s="9">
        <v>555.04149729868675</v>
      </c>
      <c r="O16" s="9">
        <f t="shared" si="2"/>
        <v>175.14970414200616</v>
      </c>
      <c r="P16" s="16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x14ac:dyDescent="0.25">
      <c r="A17" s="4">
        <v>37711</v>
      </c>
      <c r="B17" s="9">
        <f t="shared" si="1"/>
        <v>17344.692999999999</v>
      </c>
      <c r="C17" s="9">
        <v>1667.693</v>
      </c>
      <c r="D17" s="9">
        <v>1667.693</v>
      </c>
      <c r="E17" s="9"/>
      <c r="F17" s="9"/>
      <c r="G17" s="9">
        <v>15677</v>
      </c>
      <c r="H17" s="9">
        <v>14243.112682848416</v>
      </c>
      <c r="I17" s="9"/>
      <c r="J17" s="9"/>
      <c r="K17" s="9"/>
      <c r="L17" s="9">
        <v>318.7816267481121</v>
      </c>
      <c r="M17" s="9">
        <v>415.80212184536396</v>
      </c>
      <c r="N17" s="9">
        <v>554.40282912714883</v>
      </c>
      <c r="O17" s="9">
        <f t="shared" si="2"/>
        <v>144.90073943095922</v>
      </c>
      <c r="P17" s="16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25">
      <c r="A18" s="4">
        <v>37741</v>
      </c>
      <c r="B18" s="9">
        <f t="shared" si="1"/>
        <v>17684.893</v>
      </c>
      <c r="C18" s="9">
        <v>1745.693</v>
      </c>
      <c r="D18" s="9">
        <v>1745.693</v>
      </c>
      <c r="E18" s="9"/>
      <c r="F18" s="9"/>
      <c r="G18" s="9">
        <v>15939.2</v>
      </c>
      <c r="H18" s="9">
        <v>14437.612682848416</v>
      </c>
      <c r="I18" s="9"/>
      <c r="J18" s="9"/>
      <c r="K18" s="9"/>
      <c r="L18" s="9">
        <v>346.7816267481121</v>
      </c>
      <c r="M18" s="9">
        <v>417.00212184536394</v>
      </c>
      <c r="N18" s="9">
        <v>559.10282912714888</v>
      </c>
      <c r="O18" s="9">
        <f t="shared" si="2"/>
        <v>178.70073943096031</v>
      </c>
      <c r="P18" s="16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x14ac:dyDescent="0.25">
      <c r="A19" s="4">
        <v>37772</v>
      </c>
      <c r="B19" s="9">
        <f t="shared" si="1"/>
        <v>18016.993000000002</v>
      </c>
      <c r="C19" s="9">
        <v>1780.693</v>
      </c>
      <c r="D19" s="9">
        <v>1780.693</v>
      </c>
      <c r="E19" s="9"/>
      <c r="F19" s="9"/>
      <c r="G19" s="9">
        <v>16236.300000000001</v>
      </c>
      <c r="H19" s="9">
        <v>14691.012682848415</v>
      </c>
      <c r="I19" s="9"/>
      <c r="J19" s="9"/>
      <c r="K19" s="9"/>
      <c r="L19" s="9">
        <v>358.88162674811213</v>
      </c>
      <c r="M19" s="9">
        <v>417.50212184536394</v>
      </c>
      <c r="N19" s="9">
        <v>559.90282912714883</v>
      </c>
      <c r="O19" s="9">
        <f t="shared" si="2"/>
        <v>209.00073943095958</v>
      </c>
      <c r="P19" s="16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x14ac:dyDescent="0.25">
      <c r="A20" s="4">
        <v>37802</v>
      </c>
      <c r="B20" s="9">
        <f t="shared" si="1"/>
        <v>18309.692999999999</v>
      </c>
      <c r="C20" s="9">
        <v>1806.693</v>
      </c>
      <c r="D20" s="9">
        <v>1806.693</v>
      </c>
      <c r="E20" s="9"/>
      <c r="F20" s="9"/>
      <c r="G20" s="9">
        <v>16503</v>
      </c>
      <c r="H20" s="9">
        <v>15043.609370359371</v>
      </c>
      <c r="I20" s="9"/>
      <c r="J20" s="9"/>
      <c r="K20" s="9"/>
      <c r="L20" s="9">
        <v>360.25259875259951</v>
      </c>
      <c r="M20" s="9">
        <v>408.04120879121018</v>
      </c>
      <c r="N20" s="9">
        <v>550.18168993168877</v>
      </c>
      <c r="O20" s="9">
        <f t="shared" si="2"/>
        <v>140.91513216513158</v>
      </c>
      <c r="P20" s="16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x14ac:dyDescent="0.25">
      <c r="A21" s="4">
        <v>37833</v>
      </c>
      <c r="B21" s="9">
        <f t="shared" si="1"/>
        <v>18443.593000000001</v>
      </c>
      <c r="C21" s="9">
        <v>1806.193</v>
      </c>
      <c r="D21" s="9">
        <v>1806.193</v>
      </c>
      <c r="E21" s="9"/>
      <c r="F21" s="9"/>
      <c r="G21" s="9">
        <v>16637.400000000001</v>
      </c>
      <c r="H21" s="9">
        <v>15149.809370359371</v>
      </c>
      <c r="I21" s="9"/>
      <c r="J21" s="9"/>
      <c r="K21" s="9"/>
      <c r="L21" s="9">
        <v>356.85259875259953</v>
      </c>
      <c r="M21" s="9">
        <v>413.84120879121019</v>
      </c>
      <c r="N21" s="9">
        <v>559.38168993168881</v>
      </c>
      <c r="O21" s="9">
        <f t="shared" si="2"/>
        <v>157.51513216513194</v>
      </c>
      <c r="P21" s="16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x14ac:dyDescent="0.25">
      <c r="A22" s="4">
        <v>37864</v>
      </c>
      <c r="B22" s="9">
        <f t="shared" si="1"/>
        <v>18801.692999999999</v>
      </c>
      <c r="C22" s="9">
        <v>1832.193</v>
      </c>
      <c r="D22" s="9">
        <v>1832.193</v>
      </c>
      <c r="E22" s="9"/>
      <c r="F22" s="9"/>
      <c r="G22" s="9">
        <v>16969.5</v>
      </c>
      <c r="H22" s="9">
        <v>15430.609370359371</v>
      </c>
      <c r="I22" s="9"/>
      <c r="J22" s="9"/>
      <c r="K22" s="9"/>
      <c r="L22" s="9">
        <v>356.35259875259953</v>
      </c>
      <c r="M22" s="9">
        <v>419.34120879121019</v>
      </c>
      <c r="N22" s="9">
        <v>566.68168993168877</v>
      </c>
      <c r="O22" s="9">
        <f t="shared" si="2"/>
        <v>196.51513216513194</v>
      </c>
      <c r="P22" s="16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x14ac:dyDescent="0.25">
      <c r="A23" s="4">
        <v>37894</v>
      </c>
      <c r="B23" s="9">
        <f t="shared" si="1"/>
        <v>19187.573</v>
      </c>
      <c r="C23" s="9">
        <v>1848.5730000000001</v>
      </c>
      <c r="D23" s="9">
        <v>1848.5730000000001</v>
      </c>
      <c r="E23" s="9"/>
      <c r="F23" s="9"/>
      <c r="G23" s="9">
        <v>17339</v>
      </c>
      <c r="H23" s="9">
        <v>15800.057132817987</v>
      </c>
      <c r="I23" s="9"/>
      <c r="J23" s="9"/>
      <c r="K23" s="9"/>
      <c r="L23" s="9">
        <v>405.75453267744257</v>
      </c>
      <c r="M23" s="9">
        <v>421.59479971890511</v>
      </c>
      <c r="N23" s="9">
        <v>571.46809557273252</v>
      </c>
      <c r="O23" s="9">
        <f t="shared" si="2"/>
        <v>140.125439212934</v>
      </c>
      <c r="P23" s="16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x14ac:dyDescent="0.25">
      <c r="A24" s="4">
        <v>37925</v>
      </c>
      <c r="B24" s="9">
        <f t="shared" si="1"/>
        <v>19331.373</v>
      </c>
      <c r="C24" s="9">
        <v>1870.5730000000001</v>
      </c>
      <c r="D24" s="9">
        <v>1870.5730000000001</v>
      </c>
      <c r="E24" s="9"/>
      <c r="F24" s="9"/>
      <c r="G24" s="9">
        <v>17460.8</v>
      </c>
      <c r="H24" s="9">
        <v>15861.657132817987</v>
      </c>
      <c r="I24" s="9"/>
      <c r="J24" s="9"/>
      <c r="K24" s="9"/>
      <c r="L24" s="9">
        <v>443.55453267744258</v>
      </c>
      <c r="M24" s="9">
        <v>423.09479971890511</v>
      </c>
      <c r="N24" s="9">
        <v>575.06809557273255</v>
      </c>
      <c r="O24" s="9">
        <f t="shared" si="2"/>
        <v>157.42543921292963</v>
      </c>
      <c r="P24" s="16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25">
      <c r="A25" s="4">
        <v>37955</v>
      </c>
      <c r="B25" s="9">
        <f t="shared" si="1"/>
        <v>19545.602999999999</v>
      </c>
      <c r="C25" s="9">
        <v>1901.6030000000001</v>
      </c>
      <c r="D25" s="9">
        <v>1901.6030000000001</v>
      </c>
      <c r="E25" s="9"/>
      <c r="F25" s="9"/>
      <c r="G25" s="9">
        <v>17644</v>
      </c>
      <c r="H25" s="9">
        <v>15964.157132817987</v>
      </c>
      <c r="I25" s="9"/>
      <c r="J25" s="9"/>
      <c r="K25" s="9"/>
      <c r="L25" s="9">
        <v>479.05453267744258</v>
      </c>
      <c r="M25" s="9">
        <v>426.49479971890509</v>
      </c>
      <c r="N25" s="9">
        <v>586.06809557273255</v>
      </c>
      <c r="O25" s="9">
        <f t="shared" si="2"/>
        <v>188.22543921293254</v>
      </c>
      <c r="P25" s="16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25">
      <c r="A26" s="4">
        <v>37986</v>
      </c>
      <c r="B26" s="9">
        <f t="shared" si="1"/>
        <v>20273.46</v>
      </c>
      <c r="C26" s="9">
        <v>2103.46</v>
      </c>
      <c r="D26" s="9">
        <v>2103.46</v>
      </c>
      <c r="E26" s="9"/>
      <c r="F26" s="9"/>
      <c r="G26" s="9">
        <v>18170</v>
      </c>
      <c r="H26" s="9">
        <v>16354.603271567232</v>
      </c>
      <c r="I26" s="9"/>
      <c r="J26" s="9"/>
      <c r="K26" s="9"/>
      <c r="L26" s="9">
        <v>612.94305301024929</v>
      </c>
      <c r="M26" s="9">
        <v>458.78232539197859</v>
      </c>
      <c r="N26" s="9">
        <v>601.8434806217324</v>
      </c>
      <c r="O26" s="9">
        <f t="shared" si="2"/>
        <v>141.8278694088076</v>
      </c>
      <c r="P26" s="16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x14ac:dyDescent="0.25">
      <c r="A27" s="4">
        <v>38017</v>
      </c>
      <c r="B27" s="9">
        <f t="shared" si="1"/>
        <v>20484.86</v>
      </c>
      <c r="C27" s="9">
        <v>2103.46</v>
      </c>
      <c r="D27" s="9">
        <v>2103.46</v>
      </c>
      <c r="E27" s="9"/>
      <c r="F27" s="9"/>
      <c r="G27" s="9">
        <v>18381.400000000001</v>
      </c>
      <c r="H27" s="9">
        <v>16608.603271567234</v>
      </c>
      <c r="I27" s="9"/>
      <c r="J27" s="9"/>
      <c r="K27" s="9"/>
      <c r="L27" s="9">
        <v>527.84305301024926</v>
      </c>
      <c r="M27" s="9">
        <v>459.18232539197857</v>
      </c>
      <c r="N27" s="9">
        <v>608.8434806217324</v>
      </c>
      <c r="O27" s="9">
        <f t="shared" si="2"/>
        <v>176.92786940880615</v>
      </c>
      <c r="P27" s="16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25">
      <c r="A28" s="4">
        <v>38046</v>
      </c>
      <c r="B28" s="9">
        <f t="shared" si="1"/>
        <v>20528.66</v>
      </c>
      <c r="C28" s="9">
        <v>2103.46</v>
      </c>
      <c r="D28" s="9">
        <v>2103.46</v>
      </c>
      <c r="E28" s="9"/>
      <c r="F28" s="9"/>
      <c r="G28" s="9">
        <v>18425.2</v>
      </c>
      <c r="H28" s="9">
        <v>16817.103271567234</v>
      </c>
      <c r="I28" s="9"/>
      <c r="J28" s="9"/>
      <c r="K28" s="9"/>
      <c r="L28" s="9">
        <v>310.44305301024929</v>
      </c>
      <c r="M28" s="9">
        <v>463.68232539197857</v>
      </c>
      <c r="N28" s="9">
        <v>610.8434806217324</v>
      </c>
      <c r="O28" s="9">
        <f t="shared" si="2"/>
        <v>223.12786940880324</v>
      </c>
      <c r="P28" s="16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25">
      <c r="A29" s="4">
        <v>38077</v>
      </c>
      <c r="B29" s="9">
        <f t="shared" si="1"/>
        <v>20856.62</v>
      </c>
      <c r="C29" s="9">
        <v>2131.62</v>
      </c>
      <c r="D29" s="9">
        <v>2131.62</v>
      </c>
      <c r="E29" s="9"/>
      <c r="F29" s="9"/>
      <c r="G29" s="9">
        <v>18725</v>
      </c>
      <c r="H29" s="9">
        <v>17011.104669887281</v>
      </c>
      <c r="I29" s="9"/>
      <c r="J29" s="9"/>
      <c r="K29" s="9"/>
      <c r="L29" s="9">
        <v>513.80676328502477</v>
      </c>
      <c r="M29" s="9">
        <v>455.91304347826247</v>
      </c>
      <c r="N29" s="9">
        <v>605.47181964573178</v>
      </c>
      <c r="O29" s="9">
        <f t="shared" si="2"/>
        <v>138.7037037036971</v>
      </c>
      <c r="P29" s="16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25">
      <c r="A30" s="4">
        <v>38107</v>
      </c>
      <c r="B30" s="9">
        <f t="shared" si="1"/>
        <v>21166.94</v>
      </c>
      <c r="C30" s="9">
        <v>2168.84</v>
      </c>
      <c r="D30" s="9">
        <v>2168.84</v>
      </c>
      <c r="E30" s="9"/>
      <c r="F30" s="9"/>
      <c r="G30" s="9">
        <v>18998.099999999999</v>
      </c>
      <c r="H30" s="9">
        <v>17210.604669887281</v>
      </c>
      <c r="I30" s="9"/>
      <c r="J30" s="9"/>
      <c r="K30" s="9"/>
      <c r="L30" s="9">
        <v>546.90676328502479</v>
      </c>
      <c r="M30" s="9">
        <v>457.81304347826244</v>
      </c>
      <c r="N30" s="9">
        <v>612.47181964573178</v>
      </c>
      <c r="O30" s="9">
        <f t="shared" si="2"/>
        <v>170.30370370369928</v>
      </c>
      <c r="P30" s="16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25">
      <c r="A31" s="4">
        <v>38138</v>
      </c>
      <c r="B31" s="9">
        <f t="shared" si="1"/>
        <v>21421.989999999998</v>
      </c>
      <c r="C31" s="9">
        <v>2179.59</v>
      </c>
      <c r="D31" s="9">
        <v>2179.59</v>
      </c>
      <c r="E31" s="9"/>
      <c r="F31" s="9"/>
      <c r="G31" s="9">
        <v>19242.399999999998</v>
      </c>
      <c r="H31" s="9">
        <v>17323.804669887282</v>
      </c>
      <c r="I31" s="9"/>
      <c r="J31" s="9"/>
      <c r="K31" s="9"/>
      <c r="L31" s="9">
        <v>520.60676328502484</v>
      </c>
      <c r="M31" s="9">
        <v>460.11304347826245</v>
      </c>
      <c r="N31" s="9">
        <v>616.67181964573183</v>
      </c>
      <c r="O31" s="9">
        <f t="shared" si="2"/>
        <v>321.2037037036971</v>
      </c>
      <c r="P31" s="16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25">
      <c r="A32" s="4">
        <v>38168</v>
      </c>
      <c r="B32" s="9">
        <f t="shared" si="1"/>
        <v>21513.52</v>
      </c>
      <c r="C32" s="9">
        <v>2236.52</v>
      </c>
      <c r="D32" s="9">
        <v>2236.52</v>
      </c>
      <c r="E32" s="9"/>
      <c r="F32" s="9"/>
      <c r="G32" s="9">
        <v>19277</v>
      </c>
      <c r="H32" s="9">
        <v>17552.982410504152</v>
      </c>
      <c r="I32" s="9"/>
      <c r="J32" s="9"/>
      <c r="K32" s="9"/>
      <c r="L32" s="9">
        <v>502.63947726991256</v>
      </c>
      <c r="M32" s="9">
        <v>458.46451133407811</v>
      </c>
      <c r="N32" s="9">
        <v>625.61303109129108</v>
      </c>
      <c r="O32" s="9">
        <f t="shared" si="2"/>
        <v>137.30056980056543</v>
      </c>
      <c r="P32" s="16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25">
      <c r="A33" s="4">
        <v>38199</v>
      </c>
      <c r="B33" s="9">
        <f t="shared" si="1"/>
        <v>21633.22</v>
      </c>
      <c r="C33" s="9">
        <v>2297.2199999999998</v>
      </c>
      <c r="D33" s="9">
        <v>2297.2199999999998</v>
      </c>
      <c r="E33" s="9"/>
      <c r="F33" s="9"/>
      <c r="G33" s="9">
        <v>19336</v>
      </c>
      <c r="H33" s="9">
        <v>17551.08241050415</v>
      </c>
      <c r="I33" s="9"/>
      <c r="J33" s="9"/>
      <c r="K33" s="9"/>
      <c r="L33" s="9">
        <v>535.5394772699126</v>
      </c>
      <c r="M33" s="9">
        <v>458.86451133407809</v>
      </c>
      <c r="N33" s="9">
        <v>645.01303109129105</v>
      </c>
      <c r="O33" s="9">
        <f t="shared" si="2"/>
        <v>145.50056980056979</v>
      </c>
      <c r="P33" s="16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25">
      <c r="A34" s="4">
        <v>38230</v>
      </c>
      <c r="B34" s="9">
        <f t="shared" si="1"/>
        <v>21853.270999999997</v>
      </c>
      <c r="C34" s="9">
        <v>2367.1709999999998</v>
      </c>
      <c r="D34" s="9">
        <v>2367.1709999999998</v>
      </c>
      <c r="E34" s="9"/>
      <c r="F34" s="9"/>
      <c r="G34" s="9">
        <v>19486.099999999999</v>
      </c>
      <c r="H34" s="9">
        <v>17666.782410504151</v>
      </c>
      <c r="I34" s="9"/>
      <c r="J34" s="9"/>
      <c r="K34" s="9"/>
      <c r="L34" s="9">
        <v>535.23947726991264</v>
      </c>
      <c r="M34" s="9">
        <v>461.56451133407808</v>
      </c>
      <c r="N34" s="9">
        <v>650.91303109129103</v>
      </c>
      <c r="O34" s="9">
        <f t="shared" si="2"/>
        <v>171.6005698005647</v>
      </c>
      <c r="P34" s="16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25">
      <c r="A35" s="4">
        <v>38260</v>
      </c>
      <c r="B35" s="9">
        <f t="shared" si="1"/>
        <v>22241.258000000002</v>
      </c>
      <c r="C35" s="9">
        <v>2393.2579999999998</v>
      </c>
      <c r="D35" s="9">
        <v>2393.2579999999998</v>
      </c>
      <c r="E35" s="9"/>
      <c r="F35" s="9"/>
      <c r="G35" s="9">
        <v>19848</v>
      </c>
      <c r="H35" s="9">
        <v>18013.853493975905</v>
      </c>
      <c r="I35" s="9"/>
      <c r="J35" s="9"/>
      <c r="K35" s="9"/>
      <c r="L35" s="9">
        <v>558.37445783132569</v>
      </c>
      <c r="M35" s="9">
        <v>478.26506024096528</v>
      </c>
      <c r="N35" s="9">
        <v>660.00578313252902</v>
      </c>
      <c r="O35" s="9">
        <f t="shared" si="2"/>
        <v>137.50120481927297</v>
      </c>
      <c r="P35" s="16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25">
      <c r="A36" s="4">
        <v>38291</v>
      </c>
      <c r="B36" s="9">
        <f t="shared" si="1"/>
        <v>22308.167999999998</v>
      </c>
      <c r="C36" s="9">
        <v>2411.8679999999999</v>
      </c>
      <c r="D36" s="9">
        <v>2411.8679999999999</v>
      </c>
      <c r="E36" s="9"/>
      <c r="F36" s="9"/>
      <c r="G36" s="9">
        <v>19896.3</v>
      </c>
      <c r="H36" s="9">
        <v>18039.453493975903</v>
      </c>
      <c r="I36" s="9"/>
      <c r="J36" s="9"/>
      <c r="K36" s="9"/>
      <c r="L36" s="9">
        <v>568.87445783132569</v>
      </c>
      <c r="M36" s="9">
        <v>485.26506024096528</v>
      </c>
      <c r="N36" s="9">
        <v>661.60578313252904</v>
      </c>
      <c r="O36" s="9">
        <f t="shared" si="2"/>
        <v>141.10120481927152</v>
      </c>
      <c r="P36" s="16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5">
      <c r="A37" s="4">
        <v>38321</v>
      </c>
      <c r="B37" s="9">
        <f t="shared" si="1"/>
        <v>22524.188000000002</v>
      </c>
      <c r="C37" s="9">
        <v>2430.1880000000001</v>
      </c>
      <c r="D37" s="9">
        <v>2430.1880000000001</v>
      </c>
      <c r="E37" s="9"/>
      <c r="F37" s="9"/>
      <c r="G37" s="9">
        <v>20094</v>
      </c>
      <c r="H37" s="9">
        <v>18188.953493975903</v>
      </c>
      <c r="I37" s="9"/>
      <c r="J37" s="9"/>
      <c r="K37" s="9"/>
      <c r="L37" s="9">
        <v>553.77445783132566</v>
      </c>
      <c r="M37" s="9">
        <v>488.96506024096527</v>
      </c>
      <c r="N37" s="9">
        <v>662.10578313252904</v>
      </c>
      <c r="O37" s="9">
        <f t="shared" si="2"/>
        <v>200.20120481927734</v>
      </c>
      <c r="P37" s="16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25">
      <c r="A38" s="4">
        <v>38352</v>
      </c>
      <c r="B38" s="9">
        <f t="shared" si="1"/>
        <v>22827.673999999999</v>
      </c>
      <c r="C38" s="9">
        <v>2417.674</v>
      </c>
      <c r="D38" s="9">
        <v>2417.674</v>
      </c>
      <c r="E38" s="9"/>
      <c r="F38" s="9"/>
      <c r="G38" s="9">
        <v>20410</v>
      </c>
      <c r="H38" s="9">
        <v>18549.878326996193</v>
      </c>
      <c r="I38" s="9"/>
      <c r="J38" s="9"/>
      <c r="K38" s="9"/>
      <c r="L38" s="9">
        <v>558.75285171102701</v>
      </c>
      <c r="M38" s="9">
        <v>500.25095057034366</v>
      </c>
      <c r="N38" s="9">
        <v>663.81749049429561</v>
      </c>
      <c r="O38" s="9">
        <f t="shared" si="2"/>
        <v>137.30038022814188</v>
      </c>
      <c r="P38" s="16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25">
      <c r="A39" s="4">
        <v>38383</v>
      </c>
      <c r="B39" s="9">
        <f t="shared" si="1"/>
        <v>23189.241999999998</v>
      </c>
      <c r="C39" s="9">
        <v>2417.2420000000002</v>
      </c>
      <c r="D39" s="9">
        <v>2378.1869999999999</v>
      </c>
      <c r="E39" s="9"/>
      <c r="F39" s="9"/>
      <c r="G39" s="9">
        <v>20772</v>
      </c>
      <c r="H39" s="9">
        <v>18830.878326996193</v>
      </c>
      <c r="I39" s="9"/>
      <c r="J39" s="9"/>
      <c r="K39" s="9"/>
      <c r="L39" s="9">
        <v>539.75285171102701</v>
      </c>
      <c r="M39" s="9">
        <v>502.25095057034366</v>
      </c>
      <c r="N39" s="9">
        <v>665.41749049429563</v>
      </c>
      <c r="O39" s="9">
        <f t="shared" si="2"/>
        <v>233.70038022814333</v>
      </c>
      <c r="P39" s="16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25">
      <c r="A40" s="4">
        <v>38411</v>
      </c>
      <c r="B40" s="9">
        <f t="shared" si="1"/>
        <v>23246.127</v>
      </c>
      <c r="C40" s="9">
        <v>2391.7269999999999</v>
      </c>
      <c r="D40" s="9">
        <v>2352.8670000000002</v>
      </c>
      <c r="E40" s="9"/>
      <c r="F40" s="9"/>
      <c r="G40" s="9">
        <v>20854.400000000001</v>
      </c>
      <c r="H40" s="9">
        <v>18926.778326996195</v>
      </c>
      <c r="I40" s="9"/>
      <c r="J40" s="9"/>
      <c r="K40" s="9"/>
      <c r="L40" s="9">
        <v>514.65285171102698</v>
      </c>
      <c r="M40" s="9">
        <v>502.25095057034366</v>
      </c>
      <c r="N40" s="9">
        <v>668.31749049429561</v>
      </c>
      <c r="O40" s="9">
        <f t="shared" si="2"/>
        <v>242.40038022814042</v>
      </c>
      <c r="P40" s="16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x14ac:dyDescent="0.25">
      <c r="A41" s="4">
        <v>38442</v>
      </c>
      <c r="B41" s="9">
        <f t="shared" si="1"/>
        <v>23320.482</v>
      </c>
      <c r="C41" s="9">
        <v>2413.482</v>
      </c>
      <c r="D41" s="9">
        <v>2374.7069999999999</v>
      </c>
      <c r="E41" s="9"/>
      <c r="F41" s="9"/>
      <c r="G41" s="9">
        <v>20907</v>
      </c>
      <c r="H41" s="9">
        <v>19112.589170364547</v>
      </c>
      <c r="I41" s="9"/>
      <c r="J41" s="9"/>
      <c r="K41" s="9"/>
      <c r="L41" s="9">
        <v>506.14598663146728</v>
      </c>
      <c r="M41" s="9">
        <v>494.40246025950847</v>
      </c>
      <c r="N41" s="9">
        <v>658.81182946694298</v>
      </c>
      <c r="O41" s="9">
        <f t="shared" si="2"/>
        <v>135.05055327753144</v>
      </c>
      <c r="P41" s="16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x14ac:dyDescent="0.25">
      <c r="A42" s="4">
        <v>38472</v>
      </c>
      <c r="B42" s="9">
        <f t="shared" si="1"/>
        <v>23519.877</v>
      </c>
      <c r="C42" s="9">
        <v>2412.9769999999999</v>
      </c>
      <c r="D42" s="9">
        <v>2374.7069999999999</v>
      </c>
      <c r="E42" s="9"/>
      <c r="F42" s="9"/>
      <c r="G42" s="9">
        <v>21106.9</v>
      </c>
      <c r="H42" s="9">
        <v>19254.589170364547</v>
      </c>
      <c r="I42" s="9"/>
      <c r="J42" s="9"/>
      <c r="K42" s="9"/>
      <c r="L42" s="9">
        <v>523.84598663146733</v>
      </c>
      <c r="M42" s="9">
        <v>499.10246025950846</v>
      </c>
      <c r="N42" s="9">
        <v>659.81182946694298</v>
      </c>
      <c r="O42" s="9">
        <f t="shared" si="2"/>
        <v>169.55055327753507</v>
      </c>
      <c r="P42" s="16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x14ac:dyDescent="0.25">
      <c r="A43" s="4">
        <v>38503</v>
      </c>
      <c r="B43" s="9">
        <f t="shared" si="1"/>
        <v>23741.415000000001</v>
      </c>
      <c r="C43" s="9">
        <v>2437.7150000000001</v>
      </c>
      <c r="D43" s="9">
        <v>2399.6669999999999</v>
      </c>
      <c r="E43" s="9"/>
      <c r="F43" s="9"/>
      <c r="G43" s="9">
        <v>21303.7</v>
      </c>
      <c r="H43" s="9">
        <v>19363.489170364548</v>
      </c>
      <c r="I43" s="9"/>
      <c r="J43" s="9"/>
      <c r="K43" s="9"/>
      <c r="L43" s="9">
        <v>533.04598663146737</v>
      </c>
      <c r="M43" s="9">
        <v>514.20246025950848</v>
      </c>
      <c r="N43" s="9">
        <v>687.21182946694296</v>
      </c>
      <c r="O43" s="9">
        <f t="shared" si="2"/>
        <v>205.7505532775358</v>
      </c>
      <c r="P43" s="16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x14ac:dyDescent="0.25">
      <c r="A44" s="4">
        <v>38533</v>
      </c>
      <c r="B44" s="9">
        <f t="shared" si="1"/>
        <v>23855.719000000001</v>
      </c>
      <c r="C44" s="9">
        <v>2460.7190000000001</v>
      </c>
      <c r="D44" s="9">
        <v>2422.8270000000002</v>
      </c>
      <c r="E44" s="9"/>
      <c r="F44" s="9"/>
      <c r="G44" s="9">
        <v>21395</v>
      </c>
      <c r="H44" s="9">
        <v>19574.639203015613</v>
      </c>
      <c r="I44" s="9"/>
      <c r="J44" s="9"/>
      <c r="K44" s="9"/>
      <c r="L44" s="9">
        <v>490.80613893376454</v>
      </c>
      <c r="M44" s="9">
        <v>517.30506192784196</v>
      </c>
      <c r="N44" s="9">
        <v>679.75498115239543</v>
      </c>
      <c r="O44" s="9">
        <f t="shared" si="2"/>
        <v>132.49461497038646</v>
      </c>
      <c r="P44" s="16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x14ac:dyDescent="0.25">
      <c r="A45" s="4">
        <v>38564</v>
      </c>
      <c r="B45" s="9">
        <f t="shared" si="1"/>
        <v>23953.550000000003</v>
      </c>
      <c r="C45" s="9">
        <v>2495.65</v>
      </c>
      <c r="D45" s="9">
        <v>2457.9070000000002</v>
      </c>
      <c r="E45" s="9"/>
      <c r="F45" s="9"/>
      <c r="G45" s="9">
        <v>21457.9</v>
      </c>
      <c r="H45" s="9">
        <v>19543.239203015612</v>
      </c>
      <c r="I45" s="9"/>
      <c r="J45" s="9"/>
      <c r="K45" s="9"/>
      <c r="L45" s="9">
        <v>508.00613893376453</v>
      </c>
      <c r="M45" s="9">
        <v>550.30506192784196</v>
      </c>
      <c r="N45" s="9">
        <v>679.75498115239543</v>
      </c>
      <c r="O45" s="9">
        <f t="shared" si="2"/>
        <v>176.59461497038501</v>
      </c>
      <c r="P45" s="16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x14ac:dyDescent="0.25">
      <c r="A46" s="4">
        <v>38595</v>
      </c>
      <c r="B46" s="9">
        <f t="shared" si="1"/>
        <v>24195.591</v>
      </c>
      <c r="C46" s="9">
        <v>2527.991</v>
      </c>
      <c r="D46" s="9">
        <v>2490.357</v>
      </c>
      <c r="E46" s="9"/>
      <c r="F46" s="9"/>
      <c r="G46" s="9">
        <v>21667.600000000002</v>
      </c>
      <c r="H46" s="9">
        <v>19732.939203015612</v>
      </c>
      <c r="I46" s="9"/>
      <c r="J46" s="9"/>
      <c r="K46" s="9"/>
      <c r="L46" s="9">
        <v>513.00613893376453</v>
      </c>
      <c r="M46" s="9">
        <v>559.30506192784196</v>
      </c>
      <c r="N46" s="9">
        <v>679.75498115239543</v>
      </c>
      <c r="O46" s="9">
        <f t="shared" si="2"/>
        <v>182.59461497038865</v>
      </c>
      <c r="P46" s="16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x14ac:dyDescent="0.25">
      <c r="A47" s="4">
        <v>38625</v>
      </c>
      <c r="B47" s="9">
        <f t="shared" si="1"/>
        <v>24496.89</v>
      </c>
      <c r="C47" s="9">
        <v>2573.89</v>
      </c>
      <c r="D47" s="9">
        <v>2536.3670000000002</v>
      </c>
      <c r="E47" s="9"/>
      <c r="F47" s="9"/>
      <c r="G47" s="9">
        <v>21923</v>
      </c>
      <c r="H47" s="9">
        <v>19793.498787096774</v>
      </c>
      <c r="I47" s="9"/>
      <c r="J47" s="9"/>
      <c r="K47" s="9"/>
      <c r="L47" s="9">
        <v>747.92789677419341</v>
      </c>
      <c r="M47" s="9">
        <v>583.8589935483883</v>
      </c>
      <c r="N47" s="9">
        <v>667.59070967741832</v>
      </c>
      <c r="O47" s="9">
        <f t="shared" si="2"/>
        <v>130.12361290322951</v>
      </c>
      <c r="P47" s="16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x14ac:dyDescent="0.25">
      <c r="A48" s="4">
        <v>38656</v>
      </c>
      <c r="B48" s="9">
        <f t="shared" si="1"/>
        <v>24422.505999999998</v>
      </c>
      <c r="C48" s="9">
        <v>2596.9059999999999</v>
      </c>
      <c r="D48" s="9">
        <v>2559.5169999999998</v>
      </c>
      <c r="E48" s="9"/>
      <c r="F48" s="9"/>
      <c r="G48" s="9">
        <v>21825.599999999999</v>
      </c>
      <c r="H48" s="9">
        <v>19819.898787096776</v>
      </c>
      <c r="I48" s="9"/>
      <c r="J48" s="9"/>
      <c r="K48" s="9"/>
      <c r="L48" s="9">
        <v>533.82789677419339</v>
      </c>
      <c r="M48" s="9">
        <v>618.55899354838834</v>
      </c>
      <c r="N48" s="9">
        <v>667.59070967741832</v>
      </c>
      <c r="O48" s="9">
        <f t="shared" si="2"/>
        <v>185.72361290322442</v>
      </c>
      <c r="P48" s="16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x14ac:dyDescent="0.25">
      <c r="A49" s="4">
        <v>38686</v>
      </c>
      <c r="B49" s="9">
        <f t="shared" si="1"/>
        <v>24671.618999999999</v>
      </c>
      <c r="C49" s="9">
        <v>2609.2190000000001</v>
      </c>
      <c r="D49" s="9">
        <v>2571.9270000000001</v>
      </c>
      <c r="E49" s="9"/>
      <c r="F49" s="9"/>
      <c r="G49" s="9">
        <v>22062.399999999998</v>
      </c>
      <c r="H49" s="9">
        <v>20044.998787096774</v>
      </c>
      <c r="I49" s="9"/>
      <c r="J49" s="9"/>
      <c r="K49" s="9"/>
      <c r="L49" s="9">
        <v>513.02789677419344</v>
      </c>
      <c r="M49" s="9">
        <v>645.05899354838834</v>
      </c>
      <c r="N49" s="9">
        <v>667.59070967741832</v>
      </c>
      <c r="O49" s="9">
        <f t="shared" si="2"/>
        <v>191.72361290322442</v>
      </c>
      <c r="P49" s="16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x14ac:dyDescent="0.25">
      <c r="A50" s="4">
        <v>38717</v>
      </c>
      <c r="B50" s="9">
        <f t="shared" si="1"/>
        <v>25137.449000000001</v>
      </c>
      <c r="C50" s="9">
        <v>2707.4490000000001</v>
      </c>
      <c r="D50" s="9">
        <v>2670.2570000000001</v>
      </c>
      <c r="E50" s="9"/>
      <c r="F50" s="9"/>
      <c r="G50" s="9">
        <v>22430</v>
      </c>
      <c r="H50" s="9">
        <v>20384.69392938786</v>
      </c>
      <c r="I50" s="9"/>
      <c r="J50" s="9"/>
      <c r="K50" s="9">
        <v>131.03632207264337</v>
      </c>
      <c r="L50" s="9">
        <v>536.6791973583953</v>
      </c>
      <c r="M50" s="9">
        <v>705.31724663449461</v>
      </c>
      <c r="N50" s="9">
        <v>672.27330454660841</v>
      </c>
      <c r="O50" s="9">
        <f t="shared" si="2"/>
        <v>0</v>
      </c>
      <c r="P50" s="16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x14ac:dyDescent="0.25">
      <c r="A51" s="4">
        <v>38748</v>
      </c>
      <c r="B51" s="9">
        <f t="shared" si="1"/>
        <v>25769.673999999999</v>
      </c>
      <c r="C51" s="9">
        <v>2707.3739999999998</v>
      </c>
      <c r="D51" s="9">
        <v>2670.2570000000001</v>
      </c>
      <c r="E51" s="9"/>
      <c r="F51" s="9"/>
      <c r="G51" s="9">
        <v>23062.3</v>
      </c>
      <c r="H51" s="9">
        <v>20952.093929387862</v>
      </c>
      <c r="I51" s="9"/>
      <c r="J51" s="9"/>
      <c r="K51" s="9">
        <v>134.13632207264337</v>
      </c>
      <c r="L51" s="9">
        <v>515.87919735839534</v>
      </c>
      <c r="M51" s="9">
        <v>735.61724663449456</v>
      </c>
      <c r="N51" s="9">
        <v>672.27330454660841</v>
      </c>
      <c r="O51" s="9">
        <f t="shared" si="2"/>
        <v>52.299999999999272</v>
      </c>
      <c r="P51" s="16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x14ac:dyDescent="0.25">
      <c r="A52" s="4">
        <v>38776</v>
      </c>
      <c r="B52" s="9">
        <f t="shared" si="1"/>
        <v>25925.335999999999</v>
      </c>
      <c r="C52" s="9">
        <v>2689.3359999999998</v>
      </c>
      <c r="D52" s="9">
        <v>2652.2570000000001</v>
      </c>
      <c r="E52" s="9"/>
      <c r="F52" s="9"/>
      <c r="G52" s="9">
        <v>23236</v>
      </c>
      <c r="H52" s="9">
        <v>21101.19392938786</v>
      </c>
      <c r="I52" s="9"/>
      <c r="J52" s="9"/>
      <c r="K52" s="9">
        <v>136.73632207264336</v>
      </c>
      <c r="L52" s="9">
        <v>493.77919735839532</v>
      </c>
      <c r="M52" s="9">
        <v>756.01724663449454</v>
      </c>
      <c r="N52" s="9">
        <v>672.27330454660841</v>
      </c>
      <c r="O52" s="9">
        <f t="shared" si="2"/>
        <v>75.999999999996362</v>
      </c>
      <c r="P52" s="16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x14ac:dyDescent="0.25">
      <c r="A53" s="4">
        <v>38807</v>
      </c>
      <c r="B53" s="9">
        <f t="shared" si="1"/>
        <v>26107.205999999998</v>
      </c>
      <c r="C53" s="9">
        <v>2684.2060000000001</v>
      </c>
      <c r="D53" s="9">
        <v>2647.1570000000002</v>
      </c>
      <c r="E53" s="9"/>
      <c r="F53" s="9"/>
      <c r="G53" s="9">
        <v>23423</v>
      </c>
      <c r="H53" s="9">
        <v>21234.649824794011</v>
      </c>
      <c r="I53" s="9"/>
      <c r="J53" s="9"/>
      <c r="K53" s="9">
        <v>137.53442560848487</v>
      </c>
      <c r="L53" s="9">
        <v>605.59513211478406</v>
      </c>
      <c r="M53" s="9">
        <v>776.40401553177492</v>
      </c>
      <c r="N53" s="9">
        <v>668.81660195094162</v>
      </c>
      <c r="O53" s="9">
        <f t="shared" si="2"/>
        <v>0</v>
      </c>
      <c r="P53" s="16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x14ac:dyDescent="0.25">
      <c r="A54" s="4">
        <v>38837</v>
      </c>
      <c r="B54" s="9">
        <f t="shared" si="1"/>
        <v>26504.631000000001</v>
      </c>
      <c r="C54" s="9">
        <v>2749.1309999999999</v>
      </c>
      <c r="D54" s="9">
        <v>2712.1170000000002</v>
      </c>
      <c r="E54" s="9"/>
      <c r="F54" s="9"/>
      <c r="G54" s="9">
        <v>23755.5</v>
      </c>
      <c r="H54" s="9">
        <v>21550.94982479401</v>
      </c>
      <c r="I54" s="9"/>
      <c r="J54" s="9"/>
      <c r="K54" s="9">
        <v>140.23442560848486</v>
      </c>
      <c r="L54" s="9">
        <v>530.39513211478402</v>
      </c>
      <c r="M54" s="9">
        <v>803.50401553177494</v>
      </c>
      <c r="N54" s="9">
        <v>668.81660195094162</v>
      </c>
      <c r="O54" s="9">
        <f t="shared" si="2"/>
        <v>61.600000000005821</v>
      </c>
      <c r="P54" s="16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x14ac:dyDescent="0.25">
      <c r="A55" s="4">
        <v>38868</v>
      </c>
      <c r="B55" s="9">
        <f t="shared" si="1"/>
        <v>26913.899000000001</v>
      </c>
      <c r="C55" s="9">
        <v>2779.8989999999999</v>
      </c>
      <c r="D55" s="9">
        <v>2742.9169999999999</v>
      </c>
      <c r="E55" s="9"/>
      <c r="F55" s="9"/>
      <c r="G55" s="9">
        <v>24134</v>
      </c>
      <c r="H55" s="9">
        <v>21760.349824794012</v>
      </c>
      <c r="I55" s="9"/>
      <c r="J55" s="9"/>
      <c r="K55" s="9">
        <v>148.93442560848484</v>
      </c>
      <c r="L55" s="9">
        <v>618.99513211478404</v>
      </c>
      <c r="M55" s="9">
        <v>832.40401553177492</v>
      </c>
      <c r="N55" s="9">
        <v>669.41660195094164</v>
      </c>
      <c r="O55" s="9">
        <f t="shared" si="2"/>
        <v>103.90000000000146</v>
      </c>
      <c r="P55" s="16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x14ac:dyDescent="0.25">
      <c r="A56" s="4">
        <v>38898</v>
      </c>
      <c r="B56" s="9">
        <f t="shared" si="1"/>
        <v>27055.025000000001</v>
      </c>
      <c r="C56" s="9">
        <v>2658.0250000000001</v>
      </c>
      <c r="D56" s="9">
        <v>2643.2069999999999</v>
      </c>
      <c r="E56" s="9"/>
      <c r="F56" s="9"/>
      <c r="G56" s="9">
        <v>24397</v>
      </c>
      <c r="H56" s="9">
        <v>22131.595843897139</v>
      </c>
      <c r="I56" s="9"/>
      <c r="J56" s="9"/>
      <c r="K56" s="9">
        <v>157.94870517928209</v>
      </c>
      <c r="L56" s="9">
        <v>571.04531872510006</v>
      </c>
      <c r="M56" s="9">
        <v>858.22478268743293</v>
      </c>
      <c r="N56" s="9">
        <v>678.18534951104596</v>
      </c>
      <c r="O56" s="9">
        <f t="shared" si="2"/>
        <v>0</v>
      </c>
      <c r="P56" s="16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x14ac:dyDescent="0.25">
      <c r="A57" s="4">
        <v>38929</v>
      </c>
      <c r="B57" s="9">
        <f t="shared" si="1"/>
        <v>27368.495000000003</v>
      </c>
      <c r="C57" s="9">
        <v>2746.0949999999998</v>
      </c>
      <c r="D57" s="9">
        <v>2716.277</v>
      </c>
      <c r="E57" s="9">
        <v>15</v>
      </c>
      <c r="F57" s="9"/>
      <c r="G57" s="9">
        <v>24622.400000000001</v>
      </c>
      <c r="H57" s="9">
        <v>22294.995843897141</v>
      </c>
      <c r="I57" s="9"/>
      <c r="J57" s="9"/>
      <c r="K57" s="9">
        <v>167.7487051792821</v>
      </c>
      <c r="L57" s="9">
        <v>581.04531872510006</v>
      </c>
      <c r="M57" s="9">
        <v>869.82478268743296</v>
      </c>
      <c r="N57" s="9">
        <v>689.58534951104593</v>
      </c>
      <c r="O57" s="9">
        <f t="shared" si="2"/>
        <v>19.200000000000728</v>
      </c>
      <c r="P57" s="16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x14ac:dyDescent="0.25">
      <c r="A58" s="4">
        <v>38960</v>
      </c>
      <c r="B58" s="9">
        <f t="shared" si="1"/>
        <v>27732.677000000003</v>
      </c>
      <c r="C58" s="9">
        <v>2774.0770000000002</v>
      </c>
      <c r="D58" s="9">
        <v>2744.277</v>
      </c>
      <c r="E58" s="9">
        <v>15</v>
      </c>
      <c r="F58" s="9"/>
      <c r="G58" s="9">
        <v>24958.600000000002</v>
      </c>
      <c r="H58" s="9">
        <v>22484.995843897141</v>
      </c>
      <c r="I58" s="9"/>
      <c r="J58" s="9"/>
      <c r="K58" s="9">
        <v>174.54870517928211</v>
      </c>
      <c r="L58" s="9">
        <v>606.34531872510001</v>
      </c>
      <c r="M58" s="9">
        <v>885.12478268743291</v>
      </c>
      <c r="N58" s="9">
        <v>725.28534951104598</v>
      </c>
      <c r="O58" s="9">
        <f t="shared" si="2"/>
        <v>82.30000000000291</v>
      </c>
      <c r="P58" s="16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x14ac:dyDescent="0.25">
      <c r="A59" s="4">
        <v>38990</v>
      </c>
      <c r="B59" s="9">
        <f t="shared" si="1"/>
        <v>28216.232</v>
      </c>
      <c r="C59" s="9">
        <v>2771.232</v>
      </c>
      <c r="D59" s="9">
        <v>2756.232</v>
      </c>
      <c r="E59" s="9">
        <v>15</v>
      </c>
      <c r="F59" s="9"/>
      <c r="G59" s="9">
        <v>25445</v>
      </c>
      <c r="H59" s="9">
        <v>22958.757387383441</v>
      </c>
      <c r="I59" s="9"/>
      <c r="J59" s="9"/>
      <c r="K59" s="9">
        <v>188.25044871514166</v>
      </c>
      <c r="L59" s="9">
        <v>661.66134045440663</v>
      </c>
      <c r="M59" s="9">
        <v>894.46810839206864</v>
      </c>
      <c r="N59" s="9">
        <v>741.86271505493949</v>
      </c>
      <c r="O59" s="9">
        <f t="shared" si="2"/>
        <v>0</v>
      </c>
      <c r="P59" s="16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x14ac:dyDescent="0.25">
      <c r="A60" s="4">
        <v>39021</v>
      </c>
      <c r="B60" s="9">
        <f t="shared" si="1"/>
        <v>28391.692000000003</v>
      </c>
      <c r="C60" s="9">
        <v>2857.2919999999999</v>
      </c>
      <c r="D60" s="9">
        <v>2817.2919999999999</v>
      </c>
      <c r="E60" s="9">
        <v>40</v>
      </c>
      <c r="F60" s="9"/>
      <c r="G60" s="9">
        <v>25534.400000000001</v>
      </c>
      <c r="H60" s="9">
        <v>22975.657387383442</v>
      </c>
      <c r="I60" s="9"/>
      <c r="J60" s="9"/>
      <c r="K60" s="9">
        <v>198.95044871514165</v>
      </c>
      <c r="L60" s="9">
        <v>674.46134045440658</v>
      </c>
      <c r="M60" s="9">
        <v>918.16810839206869</v>
      </c>
      <c r="N60" s="9">
        <v>746.26271505493946</v>
      </c>
      <c r="O60" s="9">
        <f t="shared" si="2"/>
        <v>20.900000000001455</v>
      </c>
      <c r="P60" s="16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x14ac:dyDescent="0.25">
      <c r="A61" s="4">
        <v>39051</v>
      </c>
      <c r="B61" s="9">
        <f t="shared" si="1"/>
        <v>28706.572</v>
      </c>
      <c r="C61" s="9">
        <v>2893.3719999999998</v>
      </c>
      <c r="D61" s="9">
        <v>2853.3719999999998</v>
      </c>
      <c r="E61" s="9">
        <v>40</v>
      </c>
      <c r="F61" s="9"/>
      <c r="G61" s="9">
        <v>25813.200000000001</v>
      </c>
      <c r="H61" s="9">
        <v>23169.157387383442</v>
      </c>
      <c r="I61" s="9"/>
      <c r="J61" s="9"/>
      <c r="K61" s="9">
        <v>205.75044871514166</v>
      </c>
      <c r="L61" s="9">
        <v>656.5613404544066</v>
      </c>
      <c r="M61" s="9">
        <v>939.36810839206873</v>
      </c>
      <c r="N61" s="9">
        <v>764.56271505493942</v>
      </c>
      <c r="O61" s="9">
        <f t="shared" si="2"/>
        <v>77.80000000000291</v>
      </c>
      <c r="P61" s="16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x14ac:dyDescent="0.25">
      <c r="A62" s="4">
        <v>39082</v>
      </c>
      <c r="B62" s="9">
        <f t="shared" si="1"/>
        <v>29354.816999999999</v>
      </c>
      <c r="C62" s="9">
        <v>2904.817</v>
      </c>
      <c r="D62" s="9">
        <v>2864.817</v>
      </c>
      <c r="E62" s="9">
        <v>40</v>
      </c>
      <c r="F62" s="9"/>
      <c r="G62" s="9">
        <v>26450</v>
      </c>
      <c r="H62" s="9">
        <v>23729.196519959056</v>
      </c>
      <c r="I62" s="9"/>
      <c r="J62" s="9"/>
      <c r="K62" s="9">
        <v>222.22151142954536</v>
      </c>
      <c r="L62" s="9">
        <v>700.5053735926308</v>
      </c>
      <c r="M62" s="9">
        <v>959.95180825656871</v>
      </c>
      <c r="N62" s="9">
        <v>838.12478676219621</v>
      </c>
      <c r="O62" s="9">
        <f t="shared" si="2"/>
        <v>0</v>
      </c>
      <c r="P62" s="16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x14ac:dyDescent="0.25">
      <c r="A63" s="4">
        <v>39113</v>
      </c>
      <c r="B63" s="9">
        <f t="shared" si="1"/>
        <v>30015.292000000001</v>
      </c>
      <c r="C63" s="9">
        <v>2874.4920000000002</v>
      </c>
      <c r="D63" s="9">
        <v>2834.817</v>
      </c>
      <c r="E63" s="9">
        <v>39.674999999999997</v>
      </c>
      <c r="F63" s="9"/>
      <c r="G63" s="9">
        <v>27140.799999999999</v>
      </c>
      <c r="H63" s="9">
        <v>24295.496519959055</v>
      </c>
      <c r="I63" s="9"/>
      <c r="J63" s="9"/>
      <c r="K63" s="9">
        <v>234.62151142954536</v>
      </c>
      <c r="L63" s="9">
        <v>791.80537359263076</v>
      </c>
      <c r="M63" s="9">
        <v>956.05180825656873</v>
      </c>
      <c r="N63" s="9">
        <v>853.92478676219616</v>
      </c>
      <c r="O63" s="9">
        <f t="shared" si="2"/>
        <v>8.9000000000050932</v>
      </c>
      <c r="P63" s="16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x14ac:dyDescent="0.25">
      <c r="A64" s="4">
        <v>39141</v>
      </c>
      <c r="B64" s="9">
        <f t="shared" si="1"/>
        <v>30333.317999999999</v>
      </c>
      <c r="C64" s="9">
        <v>2884.2179999999998</v>
      </c>
      <c r="D64" s="9">
        <v>2844.817</v>
      </c>
      <c r="E64" s="9">
        <v>39.401000000000003</v>
      </c>
      <c r="F64" s="9"/>
      <c r="G64" s="9">
        <v>27449.1</v>
      </c>
      <c r="H64" s="9">
        <v>24709.296519959054</v>
      </c>
      <c r="I64" s="9"/>
      <c r="J64" s="9"/>
      <c r="K64" s="9">
        <v>245.42151142954538</v>
      </c>
      <c r="L64" s="9">
        <v>634.5053735926308</v>
      </c>
      <c r="M64" s="9">
        <v>948.05180825656873</v>
      </c>
      <c r="N64" s="9">
        <v>860.42478676219616</v>
      </c>
      <c r="O64" s="9">
        <f t="shared" si="2"/>
        <v>51.400000000005093</v>
      </c>
      <c r="P64" s="16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x14ac:dyDescent="0.25">
      <c r="A65" s="4">
        <v>39172</v>
      </c>
      <c r="B65" s="9">
        <f t="shared" si="1"/>
        <v>30767.131000000001</v>
      </c>
      <c r="C65" s="9">
        <v>2914.1309999999999</v>
      </c>
      <c r="D65" s="9">
        <v>2874.817</v>
      </c>
      <c r="E65" s="9">
        <v>39.314</v>
      </c>
      <c r="F65" s="9"/>
      <c r="G65" s="9">
        <v>27853</v>
      </c>
      <c r="H65" s="9">
        <v>25032.033893557429</v>
      </c>
      <c r="I65" s="9"/>
      <c r="J65" s="9"/>
      <c r="K65" s="9">
        <v>253.00644257702987</v>
      </c>
      <c r="L65" s="9">
        <v>745.64453781512657</v>
      </c>
      <c r="M65" s="9">
        <v>955.18291316526722</v>
      </c>
      <c r="N65" s="9">
        <v>867.13221288515331</v>
      </c>
      <c r="O65" s="9">
        <f t="shared" si="2"/>
        <v>0</v>
      </c>
      <c r="P65" s="16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x14ac:dyDescent="0.25">
      <c r="A66" s="4">
        <v>39202</v>
      </c>
      <c r="B66" s="9">
        <f t="shared" si="1"/>
        <v>31375.060999999998</v>
      </c>
      <c r="C66" s="9">
        <v>2911.761</v>
      </c>
      <c r="D66" s="9">
        <v>2872.6570000000002</v>
      </c>
      <c r="E66" s="9">
        <v>39.103999999999999</v>
      </c>
      <c r="F66" s="9"/>
      <c r="G66" s="9">
        <v>28463.3</v>
      </c>
      <c r="H66" s="9">
        <v>25454.033893557429</v>
      </c>
      <c r="I66" s="9"/>
      <c r="J66" s="9"/>
      <c r="K66" s="9">
        <v>264.1064425770299</v>
      </c>
      <c r="L66" s="9">
        <v>846.24453781512659</v>
      </c>
      <c r="M66" s="9">
        <v>951.0829131652672</v>
      </c>
      <c r="N66" s="9">
        <v>881.63221288515331</v>
      </c>
      <c r="O66" s="9">
        <f t="shared" si="2"/>
        <v>66.199999999989814</v>
      </c>
      <c r="P66" s="16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x14ac:dyDescent="0.25">
      <c r="A67" s="4">
        <v>39233</v>
      </c>
      <c r="B67" s="9">
        <f t="shared" si="1"/>
        <v>31786</v>
      </c>
      <c r="C67" s="9">
        <v>2940.3</v>
      </c>
      <c r="D67" s="9">
        <v>2902.6570000000002</v>
      </c>
      <c r="E67" s="9">
        <v>37.643000000000001</v>
      </c>
      <c r="F67" s="9"/>
      <c r="G67" s="9">
        <v>28845.7</v>
      </c>
      <c r="H67" s="9">
        <v>25701.333893557428</v>
      </c>
      <c r="I67" s="9"/>
      <c r="J67" s="9"/>
      <c r="K67" s="9">
        <v>288.6064425770299</v>
      </c>
      <c r="L67" s="9">
        <v>880.84453781512661</v>
      </c>
      <c r="M67" s="9">
        <v>956.28291316526725</v>
      </c>
      <c r="N67" s="9">
        <v>895.33221288515335</v>
      </c>
      <c r="O67" s="9">
        <f t="shared" si="2"/>
        <v>123.299999999992</v>
      </c>
      <c r="P67" s="16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x14ac:dyDescent="0.25">
      <c r="A68" s="4">
        <v>39263</v>
      </c>
      <c r="B68" s="9">
        <f t="shared" ref="B68:B131" si="3">C68+G68</f>
        <v>32229.902999999998</v>
      </c>
      <c r="C68" s="9">
        <v>3003.9029999999998</v>
      </c>
      <c r="D68" s="9">
        <v>2964.0169999999998</v>
      </c>
      <c r="E68" s="9">
        <v>39.886000000000003</v>
      </c>
      <c r="F68" s="9"/>
      <c r="G68" s="9">
        <v>29226</v>
      </c>
      <c r="H68" s="9">
        <v>26042.9702970297</v>
      </c>
      <c r="I68" s="9"/>
      <c r="J68" s="9"/>
      <c r="K68" s="9">
        <v>307.03756329831356</v>
      </c>
      <c r="L68" s="9">
        <v>1001.7376615524147</v>
      </c>
      <c r="M68" s="9">
        <v>981.85753155468331</v>
      </c>
      <c r="N68" s="9">
        <v>892.39694656488462</v>
      </c>
      <c r="O68" s="9">
        <f t="shared" si="2"/>
        <v>0</v>
      </c>
      <c r="P68" s="16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x14ac:dyDescent="0.25">
      <c r="A69" s="4">
        <v>39294</v>
      </c>
      <c r="B69" s="9">
        <f t="shared" si="3"/>
        <v>32605.439999999999</v>
      </c>
      <c r="C69" s="9">
        <v>3069.44</v>
      </c>
      <c r="D69" s="9">
        <v>3030.3870000000002</v>
      </c>
      <c r="E69" s="9">
        <v>39.052999999999997</v>
      </c>
      <c r="F69" s="9"/>
      <c r="G69" s="9">
        <v>29536</v>
      </c>
      <c r="H69" s="9">
        <v>26274.370297029702</v>
      </c>
      <c r="I69" s="9"/>
      <c r="J69" s="9"/>
      <c r="K69" s="9">
        <v>319.63756329831358</v>
      </c>
      <c r="L69" s="9">
        <v>966.63766155241467</v>
      </c>
      <c r="M69" s="9">
        <v>995.15753155468326</v>
      </c>
      <c r="N69" s="9">
        <v>907.29694656488459</v>
      </c>
      <c r="O69" s="9">
        <f t="shared" si="2"/>
        <v>72.900000000001455</v>
      </c>
      <c r="P69" s="16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x14ac:dyDescent="0.25">
      <c r="A70" s="4">
        <v>39325</v>
      </c>
      <c r="B70" s="9">
        <f t="shared" si="3"/>
        <v>33931.94</v>
      </c>
      <c r="C70" s="9">
        <v>3699.84</v>
      </c>
      <c r="D70" s="9">
        <v>3662.527</v>
      </c>
      <c r="E70" s="9">
        <v>37.314</v>
      </c>
      <c r="F70" s="9"/>
      <c r="G70" s="9">
        <v>30232.1</v>
      </c>
      <c r="H70" s="9">
        <v>26577.270297029703</v>
      </c>
      <c r="I70" s="9"/>
      <c r="J70" s="9"/>
      <c r="K70" s="9">
        <v>339.93756329831359</v>
      </c>
      <c r="L70" s="9">
        <v>1177.9376615524147</v>
      </c>
      <c r="M70" s="9">
        <v>1021.4575315546832</v>
      </c>
      <c r="N70" s="9">
        <v>932.89694656488462</v>
      </c>
      <c r="O70" s="9">
        <f t="shared" si="2"/>
        <v>182.59999999999854</v>
      </c>
      <c r="P70" s="16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x14ac:dyDescent="0.25">
      <c r="A71" s="4">
        <v>39355</v>
      </c>
      <c r="B71" s="9">
        <f t="shared" si="3"/>
        <v>34460.129000000001</v>
      </c>
      <c r="C71" s="9">
        <v>3747.1289999999999</v>
      </c>
      <c r="D71" s="9">
        <v>3711.9769999999999</v>
      </c>
      <c r="E71" s="9">
        <v>35.152000000000001</v>
      </c>
      <c r="F71" s="9"/>
      <c r="G71" s="9">
        <v>30713</v>
      </c>
      <c r="H71" s="9">
        <v>27038.167496572132</v>
      </c>
      <c r="I71" s="9"/>
      <c r="J71" s="9"/>
      <c r="K71" s="9">
        <v>344.65407375333672</v>
      </c>
      <c r="L71" s="9">
        <v>1265.5786245219024</v>
      </c>
      <c r="M71" s="9">
        <v>1063.8839575665741</v>
      </c>
      <c r="N71" s="9">
        <v>1000.715847586057</v>
      </c>
      <c r="O71" s="9">
        <f t="shared" si="2"/>
        <v>0</v>
      </c>
      <c r="P71" s="16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x14ac:dyDescent="0.25">
      <c r="A72" s="4">
        <v>39386</v>
      </c>
      <c r="B72" s="9">
        <f t="shared" si="3"/>
        <v>34899.633999999998</v>
      </c>
      <c r="C72" s="9">
        <v>3817.8339999999998</v>
      </c>
      <c r="D72" s="9">
        <v>3783.4769999999999</v>
      </c>
      <c r="E72" s="9">
        <v>34.356999999999999</v>
      </c>
      <c r="F72" s="9"/>
      <c r="G72" s="9">
        <v>31081.8</v>
      </c>
      <c r="H72" s="9">
        <v>27174.267496572131</v>
      </c>
      <c r="I72" s="9"/>
      <c r="J72" s="9"/>
      <c r="K72" s="9">
        <v>388.0540737533367</v>
      </c>
      <c r="L72" s="9">
        <v>1305.3786245219023</v>
      </c>
      <c r="M72" s="9">
        <v>1085.183957566574</v>
      </c>
      <c r="N72" s="9">
        <v>1099.915847586057</v>
      </c>
      <c r="O72" s="9">
        <f t="shared" si="2"/>
        <v>29</v>
      </c>
      <c r="P72" s="16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x14ac:dyDescent="0.25">
      <c r="A73" s="4">
        <v>39416</v>
      </c>
      <c r="B73" s="9">
        <f t="shared" si="3"/>
        <v>35262.14</v>
      </c>
      <c r="C73" s="9">
        <v>3873.04</v>
      </c>
      <c r="D73" s="9">
        <v>3842.0070000000001</v>
      </c>
      <c r="E73" s="9">
        <v>31.033000000000001</v>
      </c>
      <c r="F73" s="9"/>
      <c r="G73" s="9">
        <v>31389.1</v>
      </c>
      <c r="H73" s="9">
        <v>27261.667496572132</v>
      </c>
      <c r="I73" s="9"/>
      <c r="J73" s="9"/>
      <c r="K73" s="9">
        <v>371.15407375333672</v>
      </c>
      <c r="L73" s="9">
        <v>1284.1786245219023</v>
      </c>
      <c r="M73" s="9">
        <v>1164.183957566574</v>
      </c>
      <c r="N73" s="9">
        <v>1201.615847586057</v>
      </c>
      <c r="O73" s="9">
        <f t="shared" si="2"/>
        <v>106.29999999999927</v>
      </c>
      <c r="P73" s="16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x14ac:dyDescent="0.25">
      <c r="A74" s="4">
        <v>39447</v>
      </c>
      <c r="B74" s="9">
        <f t="shared" si="3"/>
        <v>36780.261000000006</v>
      </c>
      <c r="C74" s="9">
        <v>4650.2610000000004</v>
      </c>
      <c r="D74" s="9">
        <v>4620.2049999999999</v>
      </c>
      <c r="E74" s="9">
        <v>30.056000000000001</v>
      </c>
      <c r="F74" s="9"/>
      <c r="G74" s="9">
        <v>32130.000000000004</v>
      </c>
      <c r="H74" s="9">
        <v>27729.476998425751</v>
      </c>
      <c r="I74" s="9"/>
      <c r="J74" s="9"/>
      <c r="K74" s="9">
        <v>413.63792198705511</v>
      </c>
      <c r="L74" s="9">
        <v>1451.104775231765</v>
      </c>
      <c r="M74" s="9">
        <v>1213.9373797446221</v>
      </c>
      <c r="N74" s="9">
        <v>1321.842924610809</v>
      </c>
      <c r="O74" s="9">
        <f t="shared" si="2"/>
        <v>0</v>
      </c>
      <c r="P74" s="16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x14ac:dyDescent="0.25">
      <c r="A75" s="4">
        <v>39478</v>
      </c>
      <c r="B75" s="9">
        <f t="shared" si="3"/>
        <v>37837.161</v>
      </c>
      <c r="C75" s="9">
        <v>4621.2610000000004</v>
      </c>
      <c r="D75" s="9">
        <v>4592.2049999999999</v>
      </c>
      <c r="E75" s="9">
        <v>29.056000000000001</v>
      </c>
      <c r="F75" s="9"/>
      <c r="G75" s="9">
        <v>33215.9</v>
      </c>
      <c r="H75" s="9">
        <v>28535.27699842575</v>
      </c>
      <c r="I75" s="9"/>
      <c r="J75" s="9"/>
      <c r="K75" s="9">
        <v>411.73792198705513</v>
      </c>
      <c r="L75" s="9">
        <v>1473.0047752317651</v>
      </c>
      <c r="M75" s="9">
        <v>1221.4373797446221</v>
      </c>
      <c r="N75" s="9">
        <v>1383.342924610809</v>
      </c>
      <c r="O75" s="9">
        <f t="shared" si="2"/>
        <v>191.09999999999854</v>
      </c>
      <c r="P75" s="16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x14ac:dyDescent="0.25">
      <c r="A76" s="4">
        <v>39507</v>
      </c>
      <c r="B76" s="9">
        <f t="shared" si="3"/>
        <v>38338.904999999999</v>
      </c>
      <c r="C76" s="9">
        <v>4649.9049999999997</v>
      </c>
      <c r="D76" s="9">
        <v>4621.1750000000002</v>
      </c>
      <c r="E76" s="9">
        <v>28.73</v>
      </c>
      <c r="F76" s="9"/>
      <c r="G76" s="9">
        <v>33689</v>
      </c>
      <c r="H76" s="9">
        <v>28778.676998425752</v>
      </c>
      <c r="I76" s="9"/>
      <c r="J76" s="9"/>
      <c r="K76" s="9">
        <v>413.93792198705512</v>
      </c>
      <c r="L76" s="9">
        <v>1443.304775231765</v>
      </c>
      <c r="M76" s="9">
        <v>1253.0373797446221</v>
      </c>
      <c r="N76" s="9">
        <v>1439.042924610809</v>
      </c>
      <c r="O76" s="9">
        <f t="shared" si="2"/>
        <v>361</v>
      </c>
      <c r="P76" s="16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x14ac:dyDescent="0.25">
      <c r="A77" s="4">
        <v>39538</v>
      </c>
      <c r="B77" s="9">
        <f t="shared" si="3"/>
        <v>38221.555999999997</v>
      </c>
      <c r="C77" s="9">
        <v>4649.5559999999996</v>
      </c>
      <c r="D77" s="9">
        <v>4621.1149999999998</v>
      </c>
      <c r="E77" s="9">
        <v>28.440999999999999</v>
      </c>
      <c r="F77" s="9"/>
      <c r="G77" s="9">
        <v>33572</v>
      </c>
      <c r="H77" s="9">
        <v>28782.958517443782</v>
      </c>
      <c r="I77" s="9"/>
      <c r="J77" s="9"/>
      <c r="K77" s="9">
        <v>435.06548835982227</v>
      </c>
      <c r="L77" s="9">
        <v>1595.2401239860185</v>
      </c>
      <c r="M77" s="9">
        <v>1286.3768383565271</v>
      </c>
      <c r="N77" s="9">
        <v>1472.3590318538538</v>
      </c>
      <c r="O77" s="9">
        <f t="shared" si="2"/>
        <v>0</v>
      </c>
      <c r="P77" s="16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x14ac:dyDescent="0.25">
      <c r="A78" s="4">
        <v>39568</v>
      </c>
      <c r="B78" s="9">
        <f t="shared" si="3"/>
        <v>38940.144</v>
      </c>
      <c r="C78" s="9">
        <v>4660.5439999999999</v>
      </c>
      <c r="D78" s="9">
        <v>4632.29</v>
      </c>
      <c r="E78" s="9">
        <v>28.254999999999999</v>
      </c>
      <c r="F78" s="9"/>
      <c r="G78" s="9">
        <v>34279.599999999999</v>
      </c>
      <c r="H78" s="9">
        <v>29251.958517443782</v>
      </c>
      <c r="I78" s="9"/>
      <c r="J78" s="9"/>
      <c r="K78" s="9">
        <v>501.06548835982227</v>
      </c>
      <c r="L78" s="9">
        <v>1623.1401239860186</v>
      </c>
      <c r="M78" s="9">
        <v>1319.676838356527</v>
      </c>
      <c r="N78" s="9">
        <v>1504.0590318538539</v>
      </c>
      <c r="O78" s="9">
        <f t="shared" si="2"/>
        <v>79.69999999999709</v>
      </c>
      <c r="P78" s="16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x14ac:dyDescent="0.25">
      <c r="A79" s="4">
        <v>39599</v>
      </c>
      <c r="B79" s="9">
        <f t="shared" si="3"/>
        <v>39614.097999999998</v>
      </c>
      <c r="C79" s="9">
        <v>4766.6980000000003</v>
      </c>
      <c r="D79" s="9">
        <v>4715.4399999999996</v>
      </c>
      <c r="E79" s="9">
        <v>51.258000000000003</v>
      </c>
      <c r="F79" s="9"/>
      <c r="G79" s="9">
        <v>34847.4</v>
      </c>
      <c r="H79" s="9">
        <v>29570.458517443782</v>
      </c>
      <c r="I79" s="9"/>
      <c r="J79" s="9"/>
      <c r="K79" s="9">
        <v>527.16548835982223</v>
      </c>
      <c r="L79" s="9">
        <v>1734.1401239860186</v>
      </c>
      <c r="M79" s="9">
        <v>1319.8768383565271</v>
      </c>
      <c r="N79" s="9">
        <v>1540.5590318538539</v>
      </c>
      <c r="O79" s="9">
        <f t="shared" ref="O79:O142" si="4">G79-SUM(H79:N79)</f>
        <v>155.19999999999709</v>
      </c>
      <c r="P79" s="16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x14ac:dyDescent="0.25">
      <c r="A80" s="4">
        <v>39629</v>
      </c>
      <c r="B80" s="9">
        <f t="shared" si="3"/>
        <v>39726.03</v>
      </c>
      <c r="C80" s="9">
        <v>4750.03</v>
      </c>
      <c r="D80" s="9">
        <v>4697.72</v>
      </c>
      <c r="E80" s="9">
        <v>52.31</v>
      </c>
      <c r="F80" s="9"/>
      <c r="G80" s="9">
        <v>34976</v>
      </c>
      <c r="H80" s="9">
        <v>29660.794395446297</v>
      </c>
      <c r="I80" s="9"/>
      <c r="J80" s="9"/>
      <c r="K80" s="9">
        <v>541.47494839557021</v>
      </c>
      <c r="L80" s="9">
        <v>1915.3992619002936</v>
      </c>
      <c r="M80" s="9">
        <v>1308.2909864264725</v>
      </c>
      <c r="N80" s="9">
        <v>1550.0404078313616</v>
      </c>
      <c r="O80" s="9">
        <f t="shared" si="4"/>
        <v>0</v>
      </c>
      <c r="P80" s="16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x14ac:dyDescent="0.25">
      <c r="A81" s="4">
        <v>39660</v>
      </c>
      <c r="B81" s="9">
        <f t="shared" si="3"/>
        <v>40240.567000000003</v>
      </c>
      <c r="C81" s="9">
        <v>4775.567</v>
      </c>
      <c r="D81" s="9">
        <v>4723.5349999999999</v>
      </c>
      <c r="E81" s="9">
        <v>52.033000000000001</v>
      </c>
      <c r="F81" s="9"/>
      <c r="G81" s="9">
        <v>35465</v>
      </c>
      <c r="H81" s="9">
        <v>30042.594395446296</v>
      </c>
      <c r="I81" s="9"/>
      <c r="J81" s="9">
        <v>37.299999999999997</v>
      </c>
      <c r="K81" s="9">
        <v>600.87494839557019</v>
      </c>
      <c r="L81" s="9">
        <v>1843.0992619002936</v>
      </c>
      <c r="M81" s="9">
        <v>1365.4909864264725</v>
      </c>
      <c r="N81" s="9">
        <v>1568.8404078313615</v>
      </c>
      <c r="O81" s="9">
        <f t="shared" si="4"/>
        <v>6.8000000000101863</v>
      </c>
      <c r="P81" s="16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x14ac:dyDescent="0.25">
      <c r="A82" s="4">
        <v>39691</v>
      </c>
      <c r="B82" s="9">
        <f t="shared" si="3"/>
        <v>40708.076999999997</v>
      </c>
      <c r="C82" s="9">
        <v>4785.5770000000002</v>
      </c>
      <c r="D82" s="9">
        <v>4733.6850000000004</v>
      </c>
      <c r="E82" s="9">
        <v>51.893000000000001</v>
      </c>
      <c r="F82" s="9"/>
      <c r="G82" s="9">
        <v>35922.5</v>
      </c>
      <c r="H82" s="9">
        <v>30314.094395446296</v>
      </c>
      <c r="I82" s="9"/>
      <c r="J82" s="9">
        <v>69.900000000000006</v>
      </c>
      <c r="K82" s="9">
        <v>633.17494839557014</v>
      </c>
      <c r="L82" s="9">
        <v>1907.8992619002936</v>
      </c>
      <c r="M82" s="9">
        <v>1400.6909864264726</v>
      </c>
      <c r="N82" s="9">
        <v>1597.8404078313615</v>
      </c>
      <c r="O82" s="9">
        <f t="shared" si="4"/>
        <v>-1.0999999999985448</v>
      </c>
      <c r="P82" s="16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x14ac:dyDescent="0.25">
      <c r="A83" s="4">
        <v>39721</v>
      </c>
      <c r="B83" s="9">
        <f t="shared" si="3"/>
        <v>41300.856</v>
      </c>
      <c r="C83" s="9">
        <v>4778.8559999999998</v>
      </c>
      <c r="D83" s="9">
        <v>4712.0349999999999</v>
      </c>
      <c r="E83" s="9">
        <v>66.820999999999998</v>
      </c>
      <c r="F83" s="9"/>
      <c r="G83" s="9">
        <v>36522</v>
      </c>
      <c r="H83" s="9">
        <v>30738.64005024224</v>
      </c>
      <c r="I83" s="9"/>
      <c r="J83" s="9">
        <v>87.378431724383944</v>
      </c>
      <c r="K83" s="9">
        <v>689.19738022608874</v>
      </c>
      <c r="L83" s="9">
        <v>1926.6944195226981</v>
      </c>
      <c r="M83" s="9">
        <v>1474.5110353490049</v>
      </c>
      <c r="N83" s="9">
        <v>1605.5786829355811</v>
      </c>
      <c r="O83" s="9">
        <f t="shared" si="4"/>
        <v>0</v>
      </c>
      <c r="P83" s="16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x14ac:dyDescent="0.25">
      <c r="A84" s="4">
        <v>39752</v>
      </c>
      <c r="B84" s="9">
        <f t="shared" si="3"/>
        <v>41476.973000000005</v>
      </c>
      <c r="C84" s="9">
        <v>4826.1729999999998</v>
      </c>
      <c r="D84" s="9">
        <v>4759.415</v>
      </c>
      <c r="E84" s="9">
        <v>66.759</v>
      </c>
      <c r="F84" s="9"/>
      <c r="G84" s="9">
        <v>36650.800000000003</v>
      </c>
      <c r="H84" s="9">
        <v>30920.540050242242</v>
      </c>
      <c r="I84" s="9"/>
      <c r="J84" s="9">
        <v>103.17843172438394</v>
      </c>
      <c r="K84" s="9">
        <v>734.29738022608876</v>
      </c>
      <c r="L84" s="9">
        <v>1779.794419522698</v>
      </c>
      <c r="M84" s="9">
        <v>1569.3110353490049</v>
      </c>
      <c r="N84" s="9">
        <v>1606.2786829355812</v>
      </c>
      <c r="O84" s="9">
        <f t="shared" si="4"/>
        <v>-62.599999999998545</v>
      </c>
      <c r="P84" s="16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x14ac:dyDescent="0.25">
      <c r="A85" s="4">
        <v>39782</v>
      </c>
      <c r="B85" s="9">
        <f t="shared" si="3"/>
        <v>41974.851000000002</v>
      </c>
      <c r="C85" s="9">
        <v>4872.3509999999997</v>
      </c>
      <c r="D85" s="9">
        <v>4785.915</v>
      </c>
      <c r="E85" s="9">
        <v>86.436999999999998</v>
      </c>
      <c r="F85" s="9"/>
      <c r="G85" s="9">
        <v>37102.5</v>
      </c>
      <c r="H85" s="9">
        <v>31398.040050242242</v>
      </c>
      <c r="I85" s="9"/>
      <c r="J85" s="9">
        <v>138.67843172438393</v>
      </c>
      <c r="K85" s="9">
        <v>719.99738022608881</v>
      </c>
      <c r="L85" s="9">
        <v>1708.094419522698</v>
      </c>
      <c r="M85" s="9">
        <v>1626.6110353490049</v>
      </c>
      <c r="N85" s="9">
        <v>1613.1786829355813</v>
      </c>
      <c r="O85" s="9">
        <f t="shared" si="4"/>
        <v>-102.10000000000582</v>
      </c>
      <c r="P85" s="16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x14ac:dyDescent="0.25">
      <c r="A86" s="4">
        <v>39813</v>
      </c>
      <c r="B86" s="9">
        <f t="shared" si="3"/>
        <v>42855.336000000003</v>
      </c>
      <c r="C86" s="9">
        <v>4875.3360000000002</v>
      </c>
      <c r="D86" s="9">
        <v>4789.1049999999996</v>
      </c>
      <c r="E86" s="9">
        <v>86.231999999999999</v>
      </c>
      <c r="F86" s="9"/>
      <c r="G86" s="9">
        <v>37980</v>
      </c>
      <c r="H86" s="9">
        <v>32135.167796755646</v>
      </c>
      <c r="I86" s="9"/>
      <c r="J86" s="9">
        <v>170.5965153205718</v>
      </c>
      <c r="K86" s="9">
        <v>742.14917174491359</v>
      </c>
      <c r="L86" s="9">
        <v>1517.9830057505794</v>
      </c>
      <c r="M86" s="9">
        <v>1774.4210797356457</v>
      </c>
      <c r="N86" s="9">
        <v>1639.6824306926433</v>
      </c>
      <c r="O86" s="9">
        <f t="shared" si="4"/>
        <v>0</v>
      </c>
      <c r="P86" s="16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x14ac:dyDescent="0.25">
      <c r="A87" s="4">
        <v>39844</v>
      </c>
      <c r="B87" s="9">
        <f t="shared" si="3"/>
        <v>44228.264999999999</v>
      </c>
      <c r="C87" s="9">
        <v>4849.2650000000003</v>
      </c>
      <c r="D87" s="9">
        <v>4763.1049999999996</v>
      </c>
      <c r="E87" s="9">
        <v>86.16</v>
      </c>
      <c r="F87" s="9"/>
      <c r="G87" s="9">
        <v>39379</v>
      </c>
      <c r="H87" s="9">
        <v>33752.867796755643</v>
      </c>
      <c r="I87" s="9"/>
      <c r="J87" s="9">
        <v>196.79651532057179</v>
      </c>
      <c r="K87" s="9">
        <v>707.54917174491356</v>
      </c>
      <c r="L87" s="9">
        <v>1294.7830057505794</v>
      </c>
      <c r="M87" s="9">
        <v>1825.1210797356457</v>
      </c>
      <c r="N87" s="9">
        <v>1641.0824306926434</v>
      </c>
      <c r="O87" s="9">
        <f t="shared" si="4"/>
        <v>-39.19999999999709</v>
      </c>
      <c r="P87" s="16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x14ac:dyDescent="0.25">
      <c r="A88" s="4">
        <v>39872</v>
      </c>
      <c r="B88" s="9">
        <f t="shared" si="3"/>
        <v>45366.259999999995</v>
      </c>
      <c r="C88" s="9">
        <v>4874.16</v>
      </c>
      <c r="D88" s="9">
        <v>4788.0349999999999</v>
      </c>
      <c r="E88" s="9">
        <v>86.125</v>
      </c>
      <c r="F88" s="9"/>
      <c r="G88" s="9">
        <v>40492.1</v>
      </c>
      <c r="H88" s="9">
        <v>34824.367796755643</v>
      </c>
      <c r="I88" s="9"/>
      <c r="J88" s="9">
        <v>231.4965153205718</v>
      </c>
      <c r="K88" s="9">
        <v>711.34917174491352</v>
      </c>
      <c r="L88" s="9">
        <v>1264.2830057505794</v>
      </c>
      <c r="M88" s="9">
        <v>1869.8210797356458</v>
      </c>
      <c r="N88" s="9">
        <v>1645.8824306926433</v>
      </c>
      <c r="O88" s="9">
        <f t="shared" si="4"/>
        <v>-55.099999999991269</v>
      </c>
      <c r="P88" s="16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x14ac:dyDescent="0.25">
      <c r="A89" s="4">
        <v>39903</v>
      </c>
      <c r="B89" s="9">
        <f t="shared" si="3"/>
        <v>46159.114999999998</v>
      </c>
      <c r="C89" s="9">
        <v>4900.1149999999998</v>
      </c>
      <c r="D89" s="9">
        <v>4814.0349999999999</v>
      </c>
      <c r="E89" s="9">
        <v>86.08</v>
      </c>
      <c r="F89" s="9">
        <v>48.8</v>
      </c>
      <c r="G89" s="9">
        <v>41259</v>
      </c>
      <c r="H89" s="9">
        <v>35521.909475913184</v>
      </c>
      <c r="I89" s="9"/>
      <c r="J89" s="9">
        <v>269.38115404976014</v>
      </c>
      <c r="K89" s="9">
        <v>663.57210920365924</v>
      </c>
      <c r="L89" s="9">
        <v>1289.7012780760797</v>
      </c>
      <c r="M89" s="9">
        <v>1926.2312637071775</v>
      </c>
      <c r="N89" s="9">
        <v>1588.2047190501389</v>
      </c>
      <c r="O89" s="9">
        <f t="shared" si="4"/>
        <v>0</v>
      </c>
      <c r="P89" s="16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x14ac:dyDescent="0.25">
      <c r="A90" s="4">
        <v>39933</v>
      </c>
      <c r="B90" s="9">
        <f t="shared" si="3"/>
        <v>46819.544999999998</v>
      </c>
      <c r="C90" s="9">
        <v>5015.3450000000003</v>
      </c>
      <c r="D90" s="9">
        <v>4842.4350000000004</v>
      </c>
      <c r="E90" s="9">
        <v>117.111</v>
      </c>
      <c r="F90" s="9">
        <v>55.8</v>
      </c>
      <c r="G90" s="9">
        <v>41804.199999999997</v>
      </c>
      <c r="H90" s="9">
        <v>36113.709475913187</v>
      </c>
      <c r="I90" s="9"/>
      <c r="J90" s="9">
        <v>303.28115404976012</v>
      </c>
      <c r="K90" s="9">
        <v>671.07210920365924</v>
      </c>
      <c r="L90" s="9">
        <v>965.00127807607964</v>
      </c>
      <c r="M90" s="9">
        <v>2081.9312637071775</v>
      </c>
      <c r="N90" s="9">
        <v>1601.904719050139</v>
      </c>
      <c r="O90" s="9">
        <f t="shared" si="4"/>
        <v>67.299999999995634</v>
      </c>
      <c r="P90" s="16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x14ac:dyDescent="0.25">
      <c r="A91" s="4">
        <v>39964</v>
      </c>
      <c r="B91" s="9">
        <f t="shared" si="3"/>
        <v>48470.047999999995</v>
      </c>
      <c r="C91" s="9">
        <v>5169.9480000000003</v>
      </c>
      <c r="D91" s="9">
        <v>4941.085</v>
      </c>
      <c r="E91" s="9">
        <v>117.06399999999999</v>
      </c>
      <c r="F91" s="9">
        <v>111.8</v>
      </c>
      <c r="G91" s="9">
        <v>43300.1</v>
      </c>
      <c r="H91" s="9">
        <v>36780.609475913188</v>
      </c>
      <c r="I91" s="9"/>
      <c r="J91" s="9">
        <v>365.1811540497601</v>
      </c>
      <c r="K91" s="9">
        <v>700.27210920365928</v>
      </c>
      <c r="L91" s="9">
        <v>1468.5012780760796</v>
      </c>
      <c r="M91" s="9">
        <v>2169.5312637071775</v>
      </c>
      <c r="N91" s="9">
        <v>1625.7047190501389</v>
      </c>
      <c r="O91" s="9">
        <f t="shared" si="4"/>
        <v>190.29999999999563</v>
      </c>
      <c r="P91" s="16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x14ac:dyDescent="0.25">
      <c r="A92" s="4">
        <v>39994</v>
      </c>
      <c r="B92" s="9">
        <f t="shared" si="3"/>
        <v>49833.976999999999</v>
      </c>
      <c r="C92" s="9">
        <v>5344.9769999999999</v>
      </c>
      <c r="D92" s="9">
        <v>5076.7449999999999</v>
      </c>
      <c r="E92" s="9">
        <v>114.133</v>
      </c>
      <c r="F92" s="9">
        <v>154.1</v>
      </c>
      <c r="G92" s="9">
        <v>44489</v>
      </c>
      <c r="H92" s="9">
        <v>37925.453118870151</v>
      </c>
      <c r="I92" s="9"/>
      <c r="J92" s="9">
        <v>434.28442526480808</v>
      </c>
      <c r="K92" s="9">
        <v>722.780698313063</v>
      </c>
      <c r="L92" s="9">
        <v>1519.4821498626914</v>
      </c>
      <c r="M92" s="9">
        <v>2278.196547665752</v>
      </c>
      <c r="N92" s="9">
        <v>1626.2565712043931</v>
      </c>
      <c r="O92" s="9">
        <f t="shared" si="4"/>
        <v>-17.453511180858186</v>
      </c>
      <c r="P92" s="16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x14ac:dyDescent="0.25">
      <c r="A93" s="4">
        <v>40025</v>
      </c>
      <c r="B93" s="9">
        <f t="shared" si="3"/>
        <v>50731.812000000005</v>
      </c>
      <c r="C93" s="9">
        <v>5504.0119999999997</v>
      </c>
      <c r="D93" s="9">
        <v>5171.3450000000003</v>
      </c>
      <c r="E93" s="9">
        <v>154.86799999999999</v>
      </c>
      <c r="F93" s="9">
        <v>177.8</v>
      </c>
      <c r="G93" s="9">
        <v>45227.8</v>
      </c>
      <c r="H93" s="9">
        <v>38294.55311887015</v>
      </c>
      <c r="I93" s="9">
        <v>57.746488819145839</v>
      </c>
      <c r="J93" s="9">
        <v>484.48442526480807</v>
      </c>
      <c r="K93" s="9">
        <v>779.98069831306304</v>
      </c>
      <c r="L93" s="9">
        <v>1548.9821498626914</v>
      </c>
      <c r="M93" s="9">
        <v>2336.8965476657518</v>
      </c>
      <c r="N93" s="9">
        <v>1705.0565712043931</v>
      </c>
      <c r="O93" s="9">
        <f t="shared" si="4"/>
        <v>20.099999999998545</v>
      </c>
      <c r="P93" s="16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x14ac:dyDescent="0.25">
      <c r="A94" s="4">
        <v>40056</v>
      </c>
      <c r="B94" s="9">
        <f t="shared" si="3"/>
        <v>51546.935000000005</v>
      </c>
      <c r="C94" s="9">
        <v>5554.1350000000002</v>
      </c>
      <c r="D94" s="9">
        <v>5221.6549999999997</v>
      </c>
      <c r="E94" s="9">
        <v>154.68</v>
      </c>
      <c r="F94" s="9">
        <v>177.8</v>
      </c>
      <c r="G94" s="9">
        <v>45992.800000000003</v>
      </c>
      <c r="H94" s="9">
        <v>38704.953118870151</v>
      </c>
      <c r="I94" s="9">
        <v>189.24648881914584</v>
      </c>
      <c r="J94" s="9">
        <v>562.08442526480803</v>
      </c>
      <c r="K94" s="9">
        <v>828.18069831306309</v>
      </c>
      <c r="L94" s="9">
        <v>1538.6821498626914</v>
      </c>
      <c r="M94" s="9">
        <v>2400.2965476657519</v>
      </c>
      <c r="N94" s="9">
        <v>1728.4565712043932</v>
      </c>
      <c r="O94" s="9">
        <f t="shared" si="4"/>
        <v>40.900000000001455</v>
      </c>
      <c r="P94" s="16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x14ac:dyDescent="0.25">
      <c r="A95" s="4">
        <v>40086</v>
      </c>
      <c r="B95" s="9">
        <f t="shared" si="3"/>
        <v>53542.091</v>
      </c>
      <c r="C95" s="9">
        <v>5655.0910000000003</v>
      </c>
      <c r="D95" s="9">
        <v>5260.5050000000001</v>
      </c>
      <c r="E95" s="9">
        <v>194.58699999999999</v>
      </c>
      <c r="F95" s="9">
        <v>200</v>
      </c>
      <c r="G95" s="9">
        <v>47887</v>
      </c>
      <c r="H95" s="9">
        <v>39836.005941499083</v>
      </c>
      <c r="I95" s="9">
        <v>324.12416209628361</v>
      </c>
      <c r="J95" s="9">
        <v>690.97851919561049</v>
      </c>
      <c r="K95" s="9">
        <v>933.81109079829253</v>
      </c>
      <c r="L95" s="9">
        <v>1698.7858013406458</v>
      </c>
      <c r="M95" s="9">
        <v>2614.879494210847</v>
      </c>
      <c r="N95" s="9">
        <v>1788.4149908592306</v>
      </c>
      <c r="O95" s="9">
        <f t="shared" si="4"/>
        <v>0</v>
      </c>
      <c r="P95" s="16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x14ac:dyDescent="0.25">
      <c r="A96" s="4">
        <v>40117</v>
      </c>
      <c r="B96" s="9">
        <f t="shared" si="3"/>
        <v>54114.618999999999</v>
      </c>
      <c r="C96" s="9">
        <v>5629.1189999999997</v>
      </c>
      <c r="D96" s="9">
        <v>5249.8450000000003</v>
      </c>
      <c r="E96" s="9">
        <v>179.274</v>
      </c>
      <c r="F96" s="9">
        <v>200</v>
      </c>
      <c r="G96" s="9">
        <v>48485.5</v>
      </c>
      <c r="H96" s="9">
        <v>40089.005941499083</v>
      </c>
      <c r="I96" s="9">
        <v>435.3241620962836</v>
      </c>
      <c r="J96" s="9">
        <v>761.77851919561044</v>
      </c>
      <c r="K96" s="9">
        <v>955.61109079829248</v>
      </c>
      <c r="L96" s="9">
        <v>1720.4858013406458</v>
      </c>
      <c r="M96" s="9">
        <v>2687.1794942108472</v>
      </c>
      <c r="N96" s="9">
        <v>1818.6149908592306</v>
      </c>
      <c r="O96" s="9">
        <f t="shared" si="4"/>
        <v>17.5</v>
      </c>
      <c r="P96" s="16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x14ac:dyDescent="0.25">
      <c r="A97" s="4">
        <v>40147</v>
      </c>
      <c r="B97" s="9">
        <f t="shared" si="3"/>
        <v>55181.512000000002</v>
      </c>
      <c r="C97" s="9">
        <v>5745.9120000000003</v>
      </c>
      <c r="D97" s="9">
        <v>5337.0550000000003</v>
      </c>
      <c r="E97" s="9">
        <v>208.858</v>
      </c>
      <c r="F97" s="9">
        <v>200</v>
      </c>
      <c r="G97" s="9">
        <v>49435.6</v>
      </c>
      <c r="H97" s="9">
        <v>40383.805941499086</v>
      </c>
      <c r="I97" s="9">
        <v>548.42416209628357</v>
      </c>
      <c r="J97" s="9">
        <v>828.77851919561044</v>
      </c>
      <c r="K97" s="9">
        <v>1085.0110907982926</v>
      </c>
      <c r="L97" s="9">
        <v>1838.2858013406458</v>
      </c>
      <c r="M97" s="9">
        <v>2878.0794942108473</v>
      </c>
      <c r="N97" s="9">
        <v>1835.4149908592306</v>
      </c>
      <c r="O97" s="9">
        <f t="shared" si="4"/>
        <v>37.799999999995634</v>
      </c>
      <c r="P97" s="16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x14ac:dyDescent="0.25">
      <c r="A98" s="4">
        <v>40178</v>
      </c>
      <c r="B98" s="9">
        <f t="shared" si="3"/>
        <v>56921.137000000002</v>
      </c>
      <c r="C98" s="9">
        <v>5741.1369999999997</v>
      </c>
      <c r="D98" s="9">
        <v>5332.7449999999999</v>
      </c>
      <c r="E98" s="9">
        <v>208.393</v>
      </c>
      <c r="F98" s="9">
        <v>200</v>
      </c>
      <c r="G98" s="9">
        <v>51180</v>
      </c>
      <c r="H98" s="9">
        <v>41538.79058004063</v>
      </c>
      <c r="I98" s="9">
        <v>595.21497574526381</v>
      </c>
      <c r="J98" s="9">
        <v>886.98702267921374</v>
      </c>
      <c r="K98" s="9">
        <v>1186.1859944442128</v>
      </c>
      <c r="L98" s="9">
        <v>1970.2570587503628</v>
      </c>
      <c r="M98" s="9">
        <v>3045.0391807288861</v>
      </c>
      <c r="N98" s="9">
        <v>1957.5251876114255</v>
      </c>
      <c r="O98" s="9">
        <f t="shared" si="4"/>
        <v>0</v>
      </c>
      <c r="P98" s="16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x14ac:dyDescent="0.25">
      <c r="A99" s="4">
        <v>40209</v>
      </c>
      <c r="B99" s="9">
        <f t="shared" si="3"/>
        <v>58922.347000000002</v>
      </c>
      <c r="C99" s="9">
        <v>5687.3469999999998</v>
      </c>
      <c r="D99" s="9">
        <v>5279.2349999999997</v>
      </c>
      <c r="E99" s="9">
        <v>208.11199999999999</v>
      </c>
      <c r="F99" s="9">
        <v>200</v>
      </c>
      <c r="G99" s="9">
        <v>53235</v>
      </c>
      <c r="H99" s="9">
        <v>42932.190580040631</v>
      </c>
      <c r="I99" s="9">
        <v>659.31497574526384</v>
      </c>
      <c r="J99" s="9">
        <v>972.68702267921378</v>
      </c>
      <c r="K99" s="9">
        <v>1212.6859944442128</v>
      </c>
      <c r="L99" s="9">
        <v>2315.1570587503629</v>
      </c>
      <c r="M99" s="9">
        <v>3111.4391807288862</v>
      </c>
      <c r="N99" s="9">
        <v>2009.4251876114256</v>
      </c>
      <c r="O99" s="9">
        <f t="shared" si="4"/>
        <v>22.099999999998545</v>
      </c>
      <c r="P99" s="16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x14ac:dyDescent="0.25">
      <c r="A100" s="4">
        <v>40237</v>
      </c>
      <c r="B100" s="9">
        <f t="shared" si="3"/>
        <v>59961.852999999996</v>
      </c>
      <c r="C100" s="9">
        <v>5639.1530000000002</v>
      </c>
      <c r="D100" s="9">
        <v>5231.2349999999997</v>
      </c>
      <c r="E100" s="9">
        <v>207.91800000000001</v>
      </c>
      <c r="F100" s="9">
        <v>200</v>
      </c>
      <c r="G100" s="9">
        <v>54322.7</v>
      </c>
      <c r="H100" s="9">
        <v>43632.090580040633</v>
      </c>
      <c r="I100" s="9">
        <v>725.61497574526379</v>
      </c>
      <c r="J100" s="9">
        <v>982.28702267921381</v>
      </c>
      <c r="K100" s="9">
        <v>1262.2859944442127</v>
      </c>
      <c r="L100" s="9">
        <v>2457.6570587503629</v>
      </c>
      <c r="M100" s="9">
        <v>3180.2391807288864</v>
      </c>
      <c r="N100" s="9">
        <v>2046.0251876114255</v>
      </c>
      <c r="O100" s="9">
        <f t="shared" si="4"/>
        <v>36.5</v>
      </c>
      <c r="P100" s="16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x14ac:dyDescent="0.25">
      <c r="A101" s="4">
        <v>40268</v>
      </c>
      <c r="B101" s="9">
        <f t="shared" si="3"/>
        <v>60327.050999999999</v>
      </c>
      <c r="C101" s="9">
        <v>5717.0510000000004</v>
      </c>
      <c r="D101" s="9">
        <v>5309.2349999999997</v>
      </c>
      <c r="E101" s="9">
        <v>207.81700000000001</v>
      </c>
      <c r="F101" s="9">
        <v>200</v>
      </c>
      <c r="G101" s="9">
        <v>54610</v>
      </c>
      <c r="H101" s="9">
        <v>43262.750128076201</v>
      </c>
      <c r="I101" s="9">
        <v>785.42739502495181</v>
      </c>
      <c r="J101" s="9">
        <v>1023.7496916684041</v>
      </c>
      <c r="K101" s="9">
        <v>1380.1969527351371</v>
      </c>
      <c r="L101" s="9">
        <v>2865.0484792137063</v>
      </c>
      <c r="M101" s="9">
        <v>3251.5450733354837</v>
      </c>
      <c r="N101" s="9">
        <v>2041.2822799461119</v>
      </c>
      <c r="O101" s="9">
        <f t="shared" si="4"/>
        <v>0</v>
      </c>
      <c r="P101" s="16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x14ac:dyDescent="0.25">
      <c r="A102" s="4">
        <v>40298</v>
      </c>
      <c r="B102" s="9">
        <f t="shared" si="3"/>
        <v>61870.578999999998</v>
      </c>
      <c r="C102" s="9">
        <v>5768.6790000000001</v>
      </c>
      <c r="D102" s="9">
        <v>5321.2150000000001</v>
      </c>
      <c r="E102" s="9">
        <v>247.464</v>
      </c>
      <c r="F102" s="9">
        <v>200</v>
      </c>
      <c r="G102" s="9">
        <v>56101.9</v>
      </c>
      <c r="H102" s="9">
        <v>44036.750128076201</v>
      </c>
      <c r="I102" s="9">
        <v>820.32739502495178</v>
      </c>
      <c r="J102" s="9">
        <v>1087.249691668404</v>
      </c>
      <c r="K102" s="9">
        <v>1584.0969527351372</v>
      </c>
      <c r="L102" s="9">
        <v>3095.9484792137064</v>
      </c>
      <c r="M102" s="9">
        <v>3370.7450733354835</v>
      </c>
      <c r="N102" s="9">
        <v>2084.4822799461117</v>
      </c>
      <c r="O102" s="9">
        <f t="shared" si="4"/>
        <v>22.30000000000291</v>
      </c>
      <c r="P102" s="16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x14ac:dyDescent="0.25">
      <c r="A103" s="4">
        <v>40329</v>
      </c>
      <c r="B103" s="9">
        <f t="shared" si="3"/>
        <v>63037.857000000004</v>
      </c>
      <c r="C103" s="9">
        <v>5855.4570000000003</v>
      </c>
      <c r="D103" s="9">
        <v>5408.2650000000003</v>
      </c>
      <c r="E103" s="9">
        <v>247.19200000000001</v>
      </c>
      <c r="F103" s="9">
        <v>200</v>
      </c>
      <c r="G103" s="9">
        <v>57182.400000000001</v>
      </c>
      <c r="H103" s="9">
        <v>44686.050128076204</v>
      </c>
      <c r="I103" s="9">
        <v>809.12739502495174</v>
      </c>
      <c r="J103" s="9">
        <v>1149.549691668404</v>
      </c>
      <c r="K103" s="9">
        <v>1660.2969527351372</v>
      </c>
      <c r="L103" s="9">
        <v>3217.2484792137066</v>
      </c>
      <c r="M103" s="9">
        <v>3506.3450733354834</v>
      </c>
      <c r="N103" s="9">
        <v>2109.7822799461119</v>
      </c>
      <c r="O103" s="9">
        <f t="shared" si="4"/>
        <v>44</v>
      </c>
      <c r="P103" s="16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x14ac:dyDescent="0.25">
      <c r="A104" s="4">
        <v>40359</v>
      </c>
      <c r="B104" s="9">
        <f t="shared" si="3"/>
        <v>64059.538999999997</v>
      </c>
      <c r="C104" s="9">
        <v>6068.5389999999998</v>
      </c>
      <c r="D104" s="9">
        <v>5547.7849999999999</v>
      </c>
      <c r="E104" s="9">
        <v>276.95400000000001</v>
      </c>
      <c r="F104" s="9">
        <v>243.8</v>
      </c>
      <c r="G104" s="9">
        <v>57991</v>
      </c>
      <c r="H104" s="9">
        <v>45149.384165213996</v>
      </c>
      <c r="I104" s="9">
        <v>804.59959443594653</v>
      </c>
      <c r="J104" s="9">
        <v>1192.4578604717333</v>
      </c>
      <c r="K104" s="9">
        <v>1774.2452595254172</v>
      </c>
      <c r="L104" s="9">
        <v>3329.8044754349135</v>
      </c>
      <c r="M104" s="9">
        <v>3589.7520367142197</v>
      </c>
      <c r="N104" s="9">
        <v>2150.756608203777</v>
      </c>
      <c r="O104" s="9">
        <f t="shared" si="4"/>
        <v>0</v>
      </c>
      <c r="P104" s="16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x14ac:dyDescent="0.25">
      <c r="A105" s="4">
        <v>40390</v>
      </c>
      <c r="B105" s="9">
        <f t="shared" si="3"/>
        <v>64821.186999999998</v>
      </c>
      <c r="C105" s="9">
        <v>6109.9870000000001</v>
      </c>
      <c r="D105" s="9">
        <v>5566.2250000000004</v>
      </c>
      <c r="E105" s="9">
        <v>276.76299999999998</v>
      </c>
      <c r="F105" s="9">
        <v>267</v>
      </c>
      <c r="G105" s="9">
        <v>58711.199999999997</v>
      </c>
      <c r="H105" s="9">
        <v>45682.084165213993</v>
      </c>
      <c r="I105" s="9">
        <v>766.79959443594657</v>
      </c>
      <c r="J105" s="9">
        <v>1263.0578604717332</v>
      </c>
      <c r="K105" s="9">
        <v>1797.3452595254171</v>
      </c>
      <c r="L105" s="9">
        <v>3419.8044754349135</v>
      </c>
      <c r="M105" s="9">
        <v>3582.8520367142196</v>
      </c>
      <c r="N105" s="9">
        <v>2176.9566082037768</v>
      </c>
      <c r="O105" s="9">
        <f t="shared" si="4"/>
        <v>22.299999999995634</v>
      </c>
      <c r="P105" s="16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x14ac:dyDescent="0.25">
      <c r="A106" s="4">
        <v>40421</v>
      </c>
      <c r="B106" s="9">
        <f t="shared" si="3"/>
        <v>66111.766000000003</v>
      </c>
      <c r="C106" s="9">
        <v>6335.9660000000003</v>
      </c>
      <c r="D106" s="9">
        <v>5705.8850000000002</v>
      </c>
      <c r="E106" s="9">
        <v>296.58199999999999</v>
      </c>
      <c r="F106" s="9">
        <v>333.5</v>
      </c>
      <c r="G106" s="9">
        <v>59775.799999999996</v>
      </c>
      <c r="H106" s="9">
        <v>46226.684165213992</v>
      </c>
      <c r="I106" s="9">
        <v>783.3995944359466</v>
      </c>
      <c r="J106" s="9">
        <v>1315.1578604717331</v>
      </c>
      <c r="K106" s="9">
        <v>1721.2452595254172</v>
      </c>
      <c r="L106" s="9">
        <v>3757.9044754349134</v>
      </c>
      <c r="M106" s="9">
        <v>3703.6520367142198</v>
      </c>
      <c r="N106" s="9">
        <v>2218.8566082037769</v>
      </c>
      <c r="O106" s="9">
        <f t="shared" si="4"/>
        <v>48.899999999986903</v>
      </c>
      <c r="P106" s="16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x14ac:dyDescent="0.25">
      <c r="A107" s="4">
        <v>40451</v>
      </c>
      <c r="B107" s="9">
        <f t="shared" si="3"/>
        <v>67940.372999999992</v>
      </c>
      <c r="C107" s="9">
        <v>6398.3729999999996</v>
      </c>
      <c r="D107" s="9">
        <v>5752.6949999999997</v>
      </c>
      <c r="E107" s="9">
        <v>276.37799999999999</v>
      </c>
      <c r="F107" s="9">
        <v>369.3</v>
      </c>
      <c r="G107" s="9">
        <v>61542</v>
      </c>
      <c r="H107" s="9">
        <v>47365.576620825152</v>
      </c>
      <c r="I107" s="9">
        <v>887.00362441569075</v>
      </c>
      <c r="J107" s="9">
        <v>1397.7342659711385</v>
      </c>
      <c r="K107" s="9">
        <v>1663.5226610663219</v>
      </c>
      <c r="L107" s="9">
        <v>3985.783618996003</v>
      </c>
      <c r="M107" s="9">
        <v>3942.006706862679</v>
      </c>
      <c r="N107" s="9">
        <v>2300.3725018630162</v>
      </c>
      <c r="O107" s="9">
        <f t="shared" si="4"/>
        <v>0</v>
      </c>
      <c r="P107" s="16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x14ac:dyDescent="0.25">
      <c r="A108" s="4">
        <v>40482</v>
      </c>
      <c r="B108" s="9">
        <f t="shared" si="3"/>
        <v>68846.885999999999</v>
      </c>
      <c r="C108" s="9">
        <v>6444.0860000000002</v>
      </c>
      <c r="D108" s="9">
        <v>5789.0550000000003</v>
      </c>
      <c r="E108" s="9">
        <v>285.73099999999999</v>
      </c>
      <c r="F108" s="9">
        <v>369.3</v>
      </c>
      <c r="G108" s="9">
        <v>62402.8</v>
      </c>
      <c r="H108" s="9">
        <v>47953.276620825149</v>
      </c>
      <c r="I108" s="9">
        <v>921.60362441569077</v>
      </c>
      <c r="J108" s="9">
        <v>1500.4342659711385</v>
      </c>
      <c r="K108" s="9">
        <v>1633.8226610663219</v>
      </c>
      <c r="L108" s="9">
        <v>4016.383618996003</v>
      </c>
      <c r="M108" s="9">
        <v>4004.9067068626791</v>
      </c>
      <c r="N108" s="9">
        <v>2348.6725018630164</v>
      </c>
      <c r="O108" s="9">
        <f t="shared" si="4"/>
        <v>23.700000000004366</v>
      </c>
      <c r="P108" s="16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x14ac:dyDescent="0.25">
      <c r="A109" s="4">
        <v>40512</v>
      </c>
      <c r="B109" s="9">
        <f t="shared" si="3"/>
        <v>70002.194000000003</v>
      </c>
      <c r="C109" s="9">
        <v>6543.9939999999997</v>
      </c>
      <c r="D109" s="9">
        <v>5843.5550000000003</v>
      </c>
      <c r="E109" s="9">
        <v>300.43900000000002</v>
      </c>
      <c r="F109" s="9">
        <v>400</v>
      </c>
      <c r="G109" s="9">
        <v>63458.200000000004</v>
      </c>
      <c r="H109" s="9">
        <v>48522.17662082515</v>
      </c>
      <c r="I109" s="9">
        <v>974.2036244156908</v>
      </c>
      <c r="J109" s="9">
        <v>1612.5342659711384</v>
      </c>
      <c r="K109" s="9">
        <v>1601.4226610663218</v>
      </c>
      <c r="L109" s="9">
        <v>4195.9836189960033</v>
      </c>
      <c r="M109" s="9">
        <v>4076.8067068626792</v>
      </c>
      <c r="N109" s="9">
        <v>2420.8725018630162</v>
      </c>
      <c r="O109" s="9">
        <f t="shared" si="4"/>
        <v>54.200000000004366</v>
      </c>
      <c r="P109" s="16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x14ac:dyDescent="0.25">
      <c r="A110" s="4">
        <v>40543</v>
      </c>
      <c r="B110" s="9">
        <f t="shared" si="3"/>
        <v>71652.828999999998</v>
      </c>
      <c r="C110" s="9">
        <v>6662.8289999999997</v>
      </c>
      <c r="D110" s="9">
        <v>5962.7849999999999</v>
      </c>
      <c r="E110" s="9">
        <v>300.04399999999998</v>
      </c>
      <c r="F110" s="9">
        <v>400</v>
      </c>
      <c r="G110" s="9">
        <v>64989.999999999993</v>
      </c>
      <c r="H110" s="9">
        <v>49401.802871029722</v>
      </c>
      <c r="I110" s="9">
        <v>1098.750666085356</v>
      </c>
      <c r="J110" s="9">
        <v>1795.5705727526658</v>
      </c>
      <c r="K110" s="9">
        <v>1579.3884932745545</v>
      </c>
      <c r="L110" s="9">
        <v>4399.20037462255</v>
      </c>
      <c r="M110" s="9">
        <v>4172.5240194416183</v>
      </c>
      <c r="N110" s="9">
        <v>2542.7630027935202</v>
      </c>
      <c r="O110" s="9">
        <f t="shared" si="4"/>
        <v>0</v>
      </c>
      <c r="P110" s="16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x14ac:dyDescent="0.25">
      <c r="A111" s="4">
        <v>40574</v>
      </c>
      <c r="B111" s="9">
        <f t="shared" si="3"/>
        <v>73386.752999999997</v>
      </c>
      <c r="C111" s="9">
        <v>6640.7529999999997</v>
      </c>
      <c r="D111" s="9">
        <v>5940.9750000000004</v>
      </c>
      <c r="E111" s="9">
        <v>299.779</v>
      </c>
      <c r="F111" s="9">
        <v>400</v>
      </c>
      <c r="G111" s="9">
        <v>66746</v>
      </c>
      <c r="H111" s="9">
        <v>50428.102871029725</v>
      </c>
      <c r="I111" s="9">
        <v>1184.950666085356</v>
      </c>
      <c r="J111" s="9">
        <v>1922.7705727526659</v>
      </c>
      <c r="K111" s="9">
        <v>1569.5884932745546</v>
      </c>
      <c r="L111" s="9">
        <v>4714.9003746225499</v>
      </c>
      <c r="M111" s="9">
        <v>4273.7240194416181</v>
      </c>
      <c r="N111" s="9">
        <v>2615.8630027935201</v>
      </c>
      <c r="O111" s="9">
        <f t="shared" si="4"/>
        <v>36.100000000020373</v>
      </c>
      <c r="P111" s="16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x14ac:dyDescent="0.25">
      <c r="A112" s="4">
        <v>40602</v>
      </c>
      <c r="B112" s="9">
        <f t="shared" si="3"/>
        <v>74014.506999999998</v>
      </c>
      <c r="C112" s="9">
        <v>6621.7070000000003</v>
      </c>
      <c r="D112" s="9">
        <v>5922.0550000000003</v>
      </c>
      <c r="E112" s="9">
        <v>299.65300000000002</v>
      </c>
      <c r="F112" s="9">
        <v>400</v>
      </c>
      <c r="G112" s="9">
        <v>67392.800000000003</v>
      </c>
      <c r="H112" s="9">
        <v>50965.802871029722</v>
      </c>
      <c r="I112" s="9">
        <v>1219.6506660853561</v>
      </c>
      <c r="J112" s="9">
        <v>1964.670572752666</v>
      </c>
      <c r="K112" s="9">
        <v>1583.6884932745545</v>
      </c>
      <c r="L112" s="9">
        <v>4597.3003746225495</v>
      </c>
      <c r="M112" s="9">
        <v>4361.4240194416179</v>
      </c>
      <c r="N112" s="9">
        <v>2642.8630027935201</v>
      </c>
      <c r="O112" s="9">
        <f t="shared" si="4"/>
        <v>57.400000000023283</v>
      </c>
      <c r="P112" s="16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x14ac:dyDescent="0.25">
      <c r="A113" s="4">
        <v>40633</v>
      </c>
      <c r="B113" s="9">
        <f t="shared" si="3"/>
        <v>74571.054000000004</v>
      </c>
      <c r="C113" s="9">
        <v>6667.0540000000001</v>
      </c>
      <c r="D113" s="9">
        <v>5967.5450000000001</v>
      </c>
      <c r="E113" s="9">
        <v>299.51</v>
      </c>
      <c r="F113" s="9">
        <v>400</v>
      </c>
      <c r="G113" s="9">
        <v>67904</v>
      </c>
      <c r="H113" s="9">
        <v>50702.90046015985</v>
      </c>
      <c r="I113" s="9">
        <v>1259.1184306127398</v>
      </c>
      <c r="J113" s="9">
        <v>2087.5669653669152</v>
      </c>
      <c r="K113" s="9">
        <v>1556.1675950593351</v>
      </c>
      <c r="L113" s="9">
        <v>5090.9498667958333</v>
      </c>
      <c r="M113" s="9">
        <v>4556.4669411479781</v>
      </c>
      <c r="N113" s="9">
        <v>2650.8297408573494</v>
      </c>
      <c r="O113" s="9">
        <f t="shared" si="4"/>
        <v>0</v>
      </c>
      <c r="P113" s="16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x14ac:dyDescent="0.25">
      <c r="A114" s="4">
        <v>40663</v>
      </c>
      <c r="B114" s="9">
        <f t="shared" si="3"/>
        <v>76006.201000000001</v>
      </c>
      <c r="C114" s="9">
        <v>6734.9009999999998</v>
      </c>
      <c r="D114" s="9">
        <v>6008.7749999999996</v>
      </c>
      <c r="E114" s="9">
        <v>326.12599999999998</v>
      </c>
      <c r="F114" s="9">
        <v>400</v>
      </c>
      <c r="G114" s="9">
        <v>69271.3</v>
      </c>
      <c r="H114" s="9">
        <v>51445.90046015985</v>
      </c>
      <c r="I114" s="9">
        <v>1308.3184306127398</v>
      </c>
      <c r="J114" s="9">
        <v>2228.266965366915</v>
      </c>
      <c r="K114" s="9">
        <v>1606.267595059335</v>
      </c>
      <c r="L114" s="9">
        <v>5324.1498667958331</v>
      </c>
      <c r="M114" s="9">
        <v>4632.5669411479785</v>
      </c>
      <c r="N114" s="9">
        <v>2695.6297408573496</v>
      </c>
      <c r="O114" s="9">
        <f t="shared" si="4"/>
        <v>30.200000000011642</v>
      </c>
      <c r="P114" s="16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x14ac:dyDescent="0.25">
      <c r="A115" s="4">
        <v>40694</v>
      </c>
      <c r="B115" s="9">
        <f t="shared" si="3"/>
        <v>77185.974000000002</v>
      </c>
      <c r="C115" s="9">
        <v>6829.2740000000003</v>
      </c>
      <c r="D115" s="9">
        <v>6097.3249999999998</v>
      </c>
      <c r="E115" s="9">
        <v>331.94900000000001</v>
      </c>
      <c r="F115" s="9">
        <v>400</v>
      </c>
      <c r="G115" s="9">
        <v>70356.7</v>
      </c>
      <c r="H115" s="9">
        <v>51997.500460159848</v>
      </c>
      <c r="I115" s="9">
        <v>1392.5184306127398</v>
      </c>
      <c r="J115" s="9">
        <v>2349.8669653669149</v>
      </c>
      <c r="K115" s="9">
        <v>1624.267595059335</v>
      </c>
      <c r="L115" s="9">
        <v>5493.6498667958331</v>
      </c>
      <c r="M115" s="9">
        <v>4704.6669411479788</v>
      </c>
      <c r="N115" s="9">
        <v>2730.7297408573495</v>
      </c>
      <c r="O115" s="9">
        <f t="shared" si="4"/>
        <v>63.5</v>
      </c>
      <c r="P115" s="16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x14ac:dyDescent="0.25">
      <c r="A116" s="4">
        <v>40724</v>
      </c>
      <c r="B116" s="9">
        <f t="shared" si="3"/>
        <v>77727.952999999994</v>
      </c>
      <c r="C116" s="9">
        <v>6942.9530000000004</v>
      </c>
      <c r="D116" s="9">
        <v>6231.5749999999998</v>
      </c>
      <c r="E116" s="9">
        <v>311.37900000000002</v>
      </c>
      <c r="F116" s="9">
        <v>400</v>
      </c>
      <c r="G116" s="9">
        <v>70785</v>
      </c>
      <c r="H116" s="9">
        <v>52207.655413572764</v>
      </c>
      <c r="I116" s="9">
        <v>1408.732731825246</v>
      </c>
      <c r="J116" s="9">
        <v>2458.9159903298191</v>
      </c>
      <c r="K116" s="9">
        <v>1625.6959074425813</v>
      </c>
      <c r="L116" s="9">
        <v>5621.6890433431163</v>
      </c>
      <c r="M116" s="9">
        <v>4721.2409342082528</v>
      </c>
      <c r="N116" s="9">
        <v>2741.0699792781888</v>
      </c>
      <c r="O116" s="9">
        <f t="shared" si="4"/>
        <v>0</v>
      </c>
      <c r="P116" s="16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x14ac:dyDescent="0.25">
      <c r="A117" s="4">
        <v>40755</v>
      </c>
      <c r="B117" s="9">
        <f t="shared" si="3"/>
        <v>78374.019</v>
      </c>
      <c r="C117" s="9">
        <v>7049.7190000000001</v>
      </c>
      <c r="D117" s="9">
        <v>6269.7650000000003</v>
      </c>
      <c r="E117" s="9">
        <v>330.61399999999998</v>
      </c>
      <c r="F117" s="9">
        <v>449.34</v>
      </c>
      <c r="G117" s="9">
        <v>71324.3</v>
      </c>
      <c r="H117" s="9">
        <v>52699.255413572762</v>
      </c>
      <c r="I117" s="9">
        <v>1409.6327318252461</v>
      </c>
      <c r="J117" s="9">
        <v>2582.1159903298189</v>
      </c>
      <c r="K117" s="9">
        <v>1622.8959074425813</v>
      </c>
      <c r="L117" s="9">
        <v>5449.0890433431159</v>
      </c>
      <c r="M117" s="9">
        <v>4763.4409342082527</v>
      </c>
      <c r="N117" s="9">
        <v>2766.2699792781887</v>
      </c>
      <c r="O117" s="9">
        <f t="shared" si="4"/>
        <v>31.600000000034925</v>
      </c>
      <c r="P117" s="16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x14ac:dyDescent="0.25">
      <c r="A118" s="4">
        <v>40786</v>
      </c>
      <c r="B118" s="9">
        <f t="shared" si="3"/>
        <v>79577.427000000011</v>
      </c>
      <c r="C118" s="9">
        <v>7179.027</v>
      </c>
      <c r="D118" s="9">
        <v>6343.4750000000004</v>
      </c>
      <c r="E118" s="9">
        <v>317.952</v>
      </c>
      <c r="F118" s="9">
        <v>517.6</v>
      </c>
      <c r="G118" s="9">
        <v>72398.400000000009</v>
      </c>
      <c r="H118" s="9">
        <v>53247.655413572764</v>
      </c>
      <c r="I118" s="9">
        <v>1447.232731825246</v>
      </c>
      <c r="J118" s="9">
        <v>2723.015990329819</v>
      </c>
      <c r="K118" s="9">
        <v>1640.4959074425813</v>
      </c>
      <c r="L118" s="9">
        <v>5614.2890433431157</v>
      </c>
      <c r="M118" s="9">
        <v>4853.2409342082528</v>
      </c>
      <c r="N118" s="9">
        <v>2801.2699792781887</v>
      </c>
      <c r="O118" s="9">
        <f t="shared" si="4"/>
        <v>71.200000000040745</v>
      </c>
      <c r="P118" s="16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x14ac:dyDescent="0.25">
      <c r="A119" s="4">
        <v>40816</v>
      </c>
      <c r="B119" s="9">
        <f t="shared" si="3"/>
        <v>81088.399000000005</v>
      </c>
      <c r="C119" s="9">
        <v>7276.3990000000003</v>
      </c>
      <c r="D119" s="9">
        <v>6403.4949999999999</v>
      </c>
      <c r="E119" s="9">
        <v>331.30399999999997</v>
      </c>
      <c r="F119" s="9">
        <v>541.6</v>
      </c>
      <c r="G119" s="9">
        <v>73812</v>
      </c>
      <c r="H119" s="9">
        <v>54528.388939446988</v>
      </c>
      <c r="I119" s="9">
        <v>1574.9315785789299</v>
      </c>
      <c r="J119" s="9">
        <v>2871.8732656632815</v>
      </c>
      <c r="K119" s="9">
        <v>1641.070437521875</v>
      </c>
      <c r="L119" s="9">
        <v>5347.9467973398678</v>
      </c>
      <c r="M119" s="9">
        <v>4980.0493944697255</v>
      </c>
      <c r="N119" s="9">
        <v>2867.739586979349</v>
      </c>
      <c r="O119" s="9">
        <f t="shared" si="4"/>
        <v>0</v>
      </c>
      <c r="P119" s="16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x14ac:dyDescent="0.25">
      <c r="A120" s="4">
        <v>40847</v>
      </c>
      <c r="B120" s="9">
        <f t="shared" si="3"/>
        <v>81926.222000000009</v>
      </c>
      <c r="C120" s="9">
        <v>7323.4219999999996</v>
      </c>
      <c r="D120" s="9">
        <v>6389.9350000000004</v>
      </c>
      <c r="E120" s="9">
        <v>356.38799999999998</v>
      </c>
      <c r="F120" s="9">
        <v>577.1</v>
      </c>
      <c r="G120" s="9">
        <v>74602.8</v>
      </c>
      <c r="H120" s="9">
        <v>55115.188939446991</v>
      </c>
      <c r="I120" s="9">
        <v>1616.4315785789299</v>
      </c>
      <c r="J120" s="9">
        <v>2923.6732656632817</v>
      </c>
      <c r="K120" s="9">
        <v>1650.070437521875</v>
      </c>
      <c r="L120" s="9">
        <v>5229.3467973398674</v>
      </c>
      <c r="M120" s="9">
        <v>5143.9493944697251</v>
      </c>
      <c r="N120" s="9">
        <v>2892.1395869793491</v>
      </c>
      <c r="O120" s="9">
        <f t="shared" si="4"/>
        <v>31.999999999970896</v>
      </c>
      <c r="P120" s="16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x14ac:dyDescent="0.25">
      <c r="A121" s="4">
        <v>40877</v>
      </c>
      <c r="B121" s="9">
        <f t="shared" si="3"/>
        <v>82885.25</v>
      </c>
      <c r="C121" s="9">
        <v>7326.15</v>
      </c>
      <c r="D121" s="9">
        <v>6397.3450000000003</v>
      </c>
      <c r="E121" s="9">
        <v>331.00599999999997</v>
      </c>
      <c r="F121" s="9">
        <v>597.79999999999995</v>
      </c>
      <c r="G121" s="9">
        <v>75559.100000000006</v>
      </c>
      <c r="H121" s="9">
        <v>55678.088939446992</v>
      </c>
      <c r="I121" s="9">
        <v>1621.33157857893</v>
      </c>
      <c r="J121" s="9">
        <v>2983.1732656632817</v>
      </c>
      <c r="K121" s="9">
        <v>1721.6704375218749</v>
      </c>
      <c r="L121" s="9">
        <v>5206.6467973398676</v>
      </c>
      <c r="M121" s="9">
        <v>5351.6493944697249</v>
      </c>
      <c r="N121" s="9">
        <v>2918.9395869793493</v>
      </c>
      <c r="O121" s="9">
        <f t="shared" si="4"/>
        <v>77.599999999976717</v>
      </c>
      <c r="P121" s="16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x14ac:dyDescent="0.25">
      <c r="A122" s="4">
        <v>40908</v>
      </c>
      <c r="B122" s="9">
        <f t="shared" si="3"/>
        <v>84133.907000000007</v>
      </c>
      <c r="C122" s="9">
        <v>7383.9070000000002</v>
      </c>
      <c r="D122" s="9">
        <v>6453.3450000000003</v>
      </c>
      <c r="E122" s="9">
        <v>330.56299999999999</v>
      </c>
      <c r="F122" s="9">
        <v>600</v>
      </c>
      <c r="G122" s="9">
        <v>76750</v>
      </c>
      <c r="H122" s="9">
        <v>56345.578043627444</v>
      </c>
      <c r="I122" s="9">
        <v>1671.105219953977</v>
      </c>
      <c r="J122" s="9">
        <v>3106.7271332642508</v>
      </c>
      <c r="K122" s="9">
        <v>1764.0591567870149</v>
      </c>
      <c r="L122" s="9">
        <v>5390.2955147959219</v>
      </c>
      <c r="M122" s="9">
        <v>5517.3325618010776</v>
      </c>
      <c r="N122" s="9">
        <v>2954.9023697702883</v>
      </c>
      <c r="O122" s="9">
        <f t="shared" si="4"/>
        <v>0</v>
      </c>
      <c r="P122" s="16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x14ac:dyDescent="0.25">
      <c r="A123" s="4">
        <v>40939</v>
      </c>
      <c r="B123" s="9">
        <f t="shared" si="3"/>
        <v>85037.53</v>
      </c>
      <c r="C123" s="9">
        <v>7312.13</v>
      </c>
      <c r="D123" s="9">
        <v>6381.875</v>
      </c>
      <c r="E123" s="9">
        <v>330.255</v>
      </c>
      <c r="F123" s="9">
        <v>600</v>
      </c>
      <c r="G123" s="9">
        <v>77725.399999999994</v>
      </c>
      <c r="H123" s="9">
        <v>57083.678043627442</v>
      </c>
      <c r="I123" s="9">
        <v>1656.305219953977</v>
      </c>
      <c r="J123" s="9">
        <v>3271.3271332642507</v>
      </c>
      <c r="K123" s="9">
        <v>1788.7591567870149</v>
      </c>
      <c r="L123" s="9">
        <v>5368.8955147959223</v>
      </c>
      <c r="M123" s="9">
        <v>5561.5325618010775</v>
      </c>
      <c r="N123" s="9">
        <v>2963.0023697702882</v>
      </c>
      <c r="O123" s="9">
        <f t="shared" si="4"/>
        <v>31.900000000023283</v>
      </c>
      <c r="P123" s="16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x14ac:dyDescent="0.25">
      <c r="A124" s="4">
        <v>40968</v>
      </c>
      <c r="B124" s="9">
        <f t="shared" si="3"/>
        <v>86164.464000000007</v>
      </c>
      <c r="C124" s="9">
        <v>7395.9639999999999</v>
      </c>
      <c r="D124" s="9">
        <v>6465.875</v>
      </c>
      <c r="E124" s="9">
        <v>330.09</v>
      </c>
      <c r="F124" s="9">
        <v>600</v>
      </c>
      <c r="G124" s="9">
        <v>78768.5</v>
      </c>
      <c r="H124" s="9">
        <v>57794.378043627439</v>
      </c>
      <c r="I124" s="9">
        <v>1708.9052199539769</v>
      </c>
      <c r="J124" s="9">
        <v>3310.7271332642508</v>
      </c>
      <c r="K124" s="9">
        <v>1840.959156787015</v>
      </c>
      <c r="L124" s="9">
        <v>5340.4955147959226</v>
      </c>
      <c r="M124" s="9">
        <v>5715.9325618010771</v>
      </c>
      <c r="N124" s="9">
        <v>2985.9023697702883</v>
      </c>
      <c r="O124" s="9">
        <f t="shared" si="4"/>
        <v>71.200000000026193</v>
      </c>
      <c r="P124" s="16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x14ac:dyDescent="0.25">
      <c r="A125" s="4">
        <v>40999</v>
      </c>
      <c r="B125" s="9">
        <f t="shared" si="3"/>
        <v>87796.373999999996</v>
      </c>
      <c r="C125" s="9">
        <v>7420.3739999999998</v>
      </c>
      <c r="D125" s="9">
        <v>6443.5249999999996</v>
      </c>
      <c r="E125" s="9">
        <v>379.84899999999999</v>
      </c>
      <c r="F125" s="9">
        <v>597</v>
      </c>
      <c r="G125" s="9">
        <v>80376</v>
      </c>
      <c r="H125" s="9">
        <v>58692.042111734467</v>
      </c>
      <c r="I125" s="9">
        <v>1802.5356182279277</v>
      </c>
      <c r="J125" s="9">
        <v>3385.8021978021975</v>
      </c>
      <c r="K125" s="9">
        <v>1942.5383846922309</v>
      </c>
      <c r="L125" s="9">
        <v>5611.4344117421069</v>
      </c>
      <c r="M125" s="9">
        <v>5906.8814262660462</v>
      </c>
      <c r="N125" s="9">
        <v>3034.7658495350815</v>
      </c>
      <c r="O125" s="9">
        <f t="shared" si="4"/>
        <v>0</v>
      </c>
      <c r="P125" s="16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x14ac:dyDescent="0.25">
      <c r="A126" s="4">
        <v>41029</v>
      </c>
      <c r="B126" s="9">
        <f t="shared" si="3"/>
        <v>88763.898000000001</v>
      </c>
      <c r="C126" s="9">
        <v>7424.1660000000002</v>
      </c>
      <c r="D126" s="9">
        <v>6531.835</v>
      </c>
      <c r="E126" s="9">
        <v>348.13099999999997</v>
      </c>
      <c r="F126" s="9">
        <v>544.20000000000005</v>
      </c>
      <c r="G126" s="9">
        <v>81339.732000000004</v>
      </c>
      <c r="H126" s="9">
        <v>59373.821111734469</v>
      </c>
      <c r="I126" s="9">
        <v>1812.1166182279276</v>
      </c>
      <c r="J126" s="9">
        <v>3487.3011978021973</v>
      </c>
      <c r="K126" s="9">
        <v>1946.2783846922309</v>
      </c>
      <c r="L126" s="9">
        <v>5639.3744117421065</v>
      </c>
      <c r="M126" s="9">
        <v>5995.536426266046</v>
      </c>
      <c r="N126" s="9">
        <v>3053.7408495350815</v>
      </c>
      <c r="O126" s="9">
        <f t="shared" si="4"/>
        <v>31.562999999950989</v>
      </c>
      <c r="P126" s="16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x14ac:dyDescent="0.25">
      <c r="A127" s="4">
        <v>41060</v>
      </c>
      <c r="B127" s="9">
        <f t="shared" si="3"/>
        <v>89880.032999999996</v>
      </c>
      <c r="C127" s="9">
        <v>7397.15</v>
      </c>
      <c r="D127" s="9">
        <v>6536.9849999999997</v>
      </c>
      <c r="E127" s="9">
        <v>371.96600000000001</v>
      </c>
      <c r="F127" s="9">
        <v>488.2</v>
      </c>
      <c r="G127" s="9">
        <v>82482.883000000002</v>
      </c>
      <c r="H127" s="9">
        <v>60167.053111734465</v>
      </c>
      <c r="I127" s="9">
        <v>1842.3126182279275</v>
      </c>
      <c r="J127" s="9">
        <v>3508.7531978021975</v>
      </c>
      <c r="K127" s="9">
        <v>2001.958384692231</v>
      </c>
      <c r="L127" s="9">
        <v>5677.3544117421061</v>
      </c>
      <c r="M127" s="9">
        <v>6139.6414262660455</v>
      </c>
      <c r="N127" s="9">
        <v>3072.1658495350816</v>
      </c>
      <c r="O127" s="9">
        <f t="shared" si="4"/>
        <v>73.643999999942025</v>
      </c>
      <c r="P127" s="16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x14ac:dyDescent="0.25">
      <c r="A128" s="4">
        <v>41090</v>
      </c>
      <c r="B128" s="9">
        <f t="shared" si="3"/>
        <v>91505.463000000003</v>
      </c>
      <c r="C128" s="9">
        <v>7500.4629999999997</v>
      </c>
      <c r="D128" s="9">
        <v>6674.1750000000002</v>
      </c>
      <c r="E128" s="9">
        <v>371.58800000000002</v>
      </c>
      <c r="F128" s="9">
        <v>454.7</v>
      </c>
      <c r="G128" s="9">
        <v>84005</v>
      </c>
      <c r="H128" s="9">
        <v>60975.393661343747</v>
      </c>
      <c r="I128" s="9">
        <v>1944.9640793187295</v>
      </c>
      <c r="J128" s="9">
        <v>3583.0446442752923</v>
      </c>
      <c r="K128" s="9">
        <v>2098.9190196341938</v>
      </c>
      <c r="L128" s="9">
        <v>5981.6626143902631</v>
      </c>
      <c r="M128" s="9">
        <v>6331.6535120407589</v>
      </c>
      <c r="N128" s="9">
        <v>3089.3624689970311</v>
      </c>
      <c r="O128" s="9">
        <f t="shared" si="4"/>
        <v>0</v>
      </c>
      <c r="P128" s="16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x14ac:dyDescent="0.25">
      <c r="A129" s="4">
        <v>41121</v>
      </c>
      <c r="B129" s="9">
        <f t="shared" si="3"/>
        <v>92687.487999999998</v>
      </c>
      <c r="C129" s="9">
        <v>7630.33</v>
      </c>
      <c r="D129" s="9">
        <v>6736.8450000000003</v>
      </c>
      <c r="E129" s="9">
        <v>358.786</v>
      </c>
      <c r="F129" s="9">
        <v>534.70000000000005</v>
      </c>
      <c r="G129" s="9">
        <v>85057.157999999996</v>
      </c>
      <c r="H129" s="9">
        <v>61515.514661343746</v>
      </c>
      <c r="I129" s="9">
        <v>1951.9310793187296</v>
      </c>
      <c r="J129" s="9">
        <v>3710.9096442752921</v>
      </c>
      <c r="K129" s="9">
        <v>2137.2780196341937</v>
      </c>
      <c r="L129" s="9">
        <v>6003.4826143902628</v>
      </c>
      <c r="M129" s="9">
        <v>6580.283512040759</v>
      </c>
      <c r="N129" s="9">
        <v>3121.0084689970313</v>
      </c>
      <c r="O129" s="9">
        <f t="shared" si="4"/>
        <v>36.75</v>
      </c>
      <c r="P129" s="16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x14ac:dyDescent="0.25">
      <c r="A130" s="4">
        <v>41152</v>
      </c>
      <c r="B130" s="9">
        <f t="shared" si="3"/>
        <v>94115.388999999996</v>
      </c>
      <c r="C130" s="9">
        <v>7810.6980000000003</v>
      </c>
      <c r="D130" s="9">
        <v>6852.9650000000001</v>
      </c>
      <c r="E130" s="9">
        <v>358.334</v>
      </c>
      <c r="F130" s="9">
        <v>599.4</v>
      </c>
      <c r="G130" s="9">
        <v>86304.690999999992</v>
      </c>
      <c r="H130" s="9">
        <v>62219.459661343746</v>
      </c>
      <c r="I130" s="9">
        <v>2026.2650793187297</v>
      </c>
      <c r="J130" s="9">
        <v>3815.4856442752921</v>
      </c>
      <c r="K130" s="9">
        <v>2261.0950196341937</v>
      </c>
      <c r="L130" s="9">
        <v>5918.8726143902632</v>
      </c>
      <c r="M130" s="9">
        <v>6838.1605120407594</v>
      </c>
      <c r="N130" s="9">
        <v>3141.8234689970313</v>
      </c>
      <c r="O130" s="9">
        <f t="shared" si="4"/>
        <v>83.528999999994994</v>
      </c>
      <c r="P130" s="16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x14ac:dyDescent="0.25">
      <c r="A131" s="4">
        <v>41182</v>
      </c>
      <c r="B131" s="9">
        <f t="shared" si="3"/>
        <v>95679.11</v>
      </c>
      <c r="C131" s="9">
        <v>7915.11</v>
      </c>
      <c r="D131" s="9">
        <v>6911.9250000000002</v>
      </c>
      <c r="E131" s="9">
        <v>355.88499999999999</v>
      </c>
      <c r="F131" s="9">
        <v>647.29999999999995</v>
      </c>
      <c r="G131" s="9">
        <v>87764</v>
      </c>
      <c r="H131" s="9">
        <v>62775.944809553257</v>
      </c>
      <c r="I131" s="9">
        <v>2205.7022190575135</v>
      </c>
      <c r="J131" s="9">
        <v>3962.6828533741086</v>
      </c>
      <c r="K131" s="9">
        <v>2466.9442375710582</v>
      </c>
      <c r="L131" s="9">
        <v>6127.4059322726343</v>
      </c>
      <c r="M131" s="9">
        <v>7071.9751129373026</v>
      </c>
      <c r="N131" s="9">
        <v>3153.3448352341029</v>
      </c>
      <c r="O131" s="9">
        <f t="shared" si="4"/>
        <v>0</v>
      </c>
      <c r="P131" s="16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x14ac:dyDescent="0.25">
      <c r="A132" s="4">
        <v>41213</v>
      </c>
      <c r="B132" s="9">
        <f t="shared" ref="B132:B175" si="5">C132+G132</f>
        <v>97034.814000000013</v>
      </c>
      <c r="C132" s="9">
        <v>7980.2439999999997</v>
      </c>
      <c r="D132" s="9">
        <v>6977.7449999999999</v>
      </c>
      <c r="E132" s="9">
        <v>352.5</v>
      </c>
      <c r="F132" s="9">
        <v>650</v>
      </c>
      <c r="G132" s="9">
        <v>89054.57</v>
      </c>
      <c r="H132" s="9">
        <v>63281.315809553256</v>
      </c>
      <c r="I132" s="9">
        <v>2334.7362190575136</v>
      </c>
      <c r="J132" s="9">
        <v>4056.7788533741086</v>
      </c>
      <c r="K132" s="9">
        <v>2611.3062375710583</v>
      </c>
      <c r="L132" s="9">
        <v>6200.265932272634</v>
      </c>
      <c r="M132" s="9">
        <v>7371.1741129373022</v>
      </c>
      <c r="N132" s="9">
        <v>3162.159835234103</v>
      </c>
      <c r="O132" s="9">
        <f t="shared" si="4"/>
        <v>36.833000000027823</v>
      </c>
      <c r="P132" s="16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x14ac:dyDescent="0.25">
      <c r="A133" s="4">
        <v>41243</v>
      </c>
      <c r="B133" s="9">
        <f t="shared" si="5"/>
        <v>98194.271000000008</v>
      </c>
      <c r="C133" s="9">
        <v>8017.2489999999998</v>
      </c>
      <c r="D133" s="9">
        <v>7010.4250000000002</v>
      </c>
      <c r="E133" s="9">
        <v>356.82400000000001</v>
      </c>
      <c r="F133" s="9">
        <v>650</v>
      </c>
      <c r="G133" s="9">
        <v>90177.022000000012</v>
      </c>
      <c r="H133" s="9">
        <v>63803.352809553253</v>
      </c>
      <c r="I133" s="9">
        <v>2439.2012190575138</v>
      </c>
      <c r="J133" s="9">
        <v>4178.5468533741087</v>
      </c>
      <c r="K133" s="9">
        <v>2791.4582375710584</v>
      </c>
      <c r="L133" s="9">
        <v>6151.3259322726344</v>
      </c>
      <c r="M133" s="9">
        <v>7553.1581129373026</v>
      </c>
      <c r="N133" s="9">
        <v>3172.878835234103</v>
      </c>
      <c r="O133" s="9">
        <f t="shared" si="4"/>
        <v>87.100000000020373</v>
      </c>
      <c r="P133" s="16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x14ac:dyDescent="0.25">
      <c r="A134" s="4">
        <v>41274</v>
      </c>
      <c r="B134" s="9">
        <f t="shared" si="5"/>
        <v>99493.592999999993</v>
      </c>
      <c r="C134" s="9">
        <v>8073.5929999999998</v>
      </c>
      <c r="D134" s="9">
        <v>7067.4350000000004</v>
      </c>
      <c r="E134" s="9">
        <v>356.15800000000002</v>
      </c>
      <c r="F134" s="9">
        <v>650</v>
      </c>
      <c r="G134" s="9">
        <v>91420</v>
      </c>
      <c r="H134" s="9">
        <v>64065.662728633026</v>
      </c>
      <c r="I134" s="9">
        <v>2587.8207561917966</v>
      </c>
      <c r="J134" s="9">
        <v>4381.4306451973107</v>
      </c>
      <c r="K134" s="9">
        <v>3054.3430779194678</v>
      </c>
      <c r="L134" s="9">
        <v>6399.6245840498477</v>
      </c>
      <c r="M134" s="9">
        <v>7755.2955758536773</v>
      </c>
      <c r="N134" s="9">
        <v>3175.8226321549014</v>
      </c>
      <c r="O134" s="9">
        <f t="shared" si="4"/>
        <v>0</v>
      </c>
      <c r="P134" s="16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x14ac:dyDescent="0.25">
      <c r="A135" s="4">
        <v>41305</v>
      </c>
      <c r="B135" s="9">
        <f t="shared" si="5"/>
        <v>102033.982</v>
      </c>
      <c r="C135" s="9">
        <v>8069.348</v>
      </c>
      <c r="D135" s="9">
        <v>7063.7449999999999</v>
      </c>
      <c r="E135" s="9">
        <v>355.60300000000001</v>
      </c>
      <c r="F135" s="9">
        <v>650</v>
      </c>
      <c r="G135" s="9">
        <v>93964.634000000005</v>
      </c>
      <c r="H135" s="9">
        <v>65137.790728633023</v>
      </c>
      <c r="I135" s="9">
        <v>2767.3627561917965</v>
      </c>
      <c r="J135" s="9">
        <v>4587.5736451973107</v>
      </c>
      <c r="K135" s="9">
        <v>3265.1200779194678</v>
      </c>
      <c r="L135" s="9">
        <v>6979.4545840498477</v>
      </c>
      <c r="M135" s="9">
        <v>7980.1955758536769</v>
      </c>
      <c r="N135" s="9">
        <v>3200.2426321549015</v>
      </c>
      <c r="O135" s="9">
        <f t="shared" si="4"/>
        <v>46.894000000000233</v>
      </c>
      <c r="P135" s="16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x14ac:dyDescent="0.25">
      <c r="A136" s="4">
        <v>41333</v>
      </c>
      <c r="B136" s="9">
        <f t="shared" si="5"/>
        <v>103081.776</v>
      </c>
      <c r="C136" s="9">
        <v>8046.6310000000003</v>
      </c>
      <c r="D136" s="9">
        <v>7041.4350000000004</v>
      </c>
      <c r="E136" s="9">
        <v>355.19600000000003</v>
      </c>
      <c r="F136" s="9">
        <v>650</v>
      </c>
      <c r="G136" s="9">
        <v>95035.145000000004</v>
      </c>
      <c r="H136" s="9">
        <v>65757.779728633017</v>
      </c>
      <c r="I136" s="9">
        <v>2882.2487561917965</v>
      </c>
      <c r="J136" s="9">
        <v>4730.1616451973105</v>
      </c>
      <c r="K136" s="9">
        <v>3447.5750779194677</v>
      </c>
      <c r="L136" s="9">
        <v>6797.1345840498479</v>
      </c>
      <c r="M136" s="9">
        <v>8125.6195758536769</v>
      </c>
      <c r="N136" s="9">
        <v>3216.7406321549015</v>
      </c>
      <c r="O136" s="9">
        <f t="shared" si="4"/>
        <v>77.884999999980209</v>
      </c>
      <c r="P136" s="16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x14ac:dyDescent="0.25">
      <c r="A137" s="4">
        <v>41364</v>
      </c>
      <c r="B137" s="9">
        <f t="shared" si="5"/>
        <v>103424.15399999999</v>
      </c>
      <c r="C137" s="9">
        <v>8071.1540000000005</v>
      </c>
      <c r="D137" s="9">
        <v>7066.4350000000004</v>
      </c>
      <c r="E137" s="9">
        <v>354.71899999999999</v>
      </c>
      <c r="F137" s="9">
        <v>650</v>
      </c>
      <c r="G137" s="9">
        <v>95353</v>
      </c>
      <c r="H137" s="9">
        <v>65347.634343582315</v>
      </c>
      <c r="I137" s="9">
        <v>2972.7048657244191</v>
      </c>
      <c r="J137" s="9">
        <v>4804.2102796405352</v>
      </c>
      <c r="K137" s="9">
        <v>3806.6583112766361</v>
      </c>
      <c r="L137" s="9">
        <v>6923.0106604454568</v>
      </c>
      <c r="M137" s="9">
        <v>8333.549143712009</v>
      </c>
      <c r="N137" s="9">
        <v>3165.2323956186501</v>
      </c>
      <c r="O137" s="9">
        <f t="shared" si="4"/>
        <v>0</v>
      </c>
      <c r="P137" s="16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x14ac:dyDescent="0.25">
      <c r="A138" s="4">
        <v>41394</v>
      </c>
      <c r="B138" s="9">
        <f t="shared" si="5"/>
        <v>105335.67199999999</v>
      </c>
      <c r="C138" s="9">
        <v>8219.7530000000006</v>
      </c>
      <c r="D138" s="9">
        <v>7185.5450000000001</v>
      </c>
      <c r="E138" s="9">
        <v>384.209</v>
      </c>
      <c r="F138" s="9">
        <v>650</v>
      </c>
      <c r="G138" s="9">
        <v>97115.918999999994</v>
      </c>
      <c r="H138" s="9">
        <v>66139.930343582309</v>
      </c>
      <c r="I138" s="9">
        <v>3057.4238657244191</v>
      </c>
      <c r="J138" s="9">
        <v>4996.8002796405353</v>
      </c>
      <c r="K138" s="9">
        <v>4000.856311276636</v>
      </c>
      <c r="L138" s="9">
        <v>7144.7606604454568</v>
      </c>
      <c r="M138" s="9">
        <v>8537.4071437120092</v>
      </c>
      <c r="N138" s="9">
        <v>3192.6353956186499</v>
      </c>
      <c r="O138" s="9">
        <f t="shared" si="4"/>
        <v>46.104999999966822</v>
      </c>
      <c r="P138" s="16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x14ac:dyDescent="0.25">
      <c r="A139" s="4">
        <v>41425</v>
      </c>
      <c r="B139" s="9">
        <f t="shared" si="5"/>
        <v>106692.147</v>
      </c>
      <c r="C139" s="9">
        <v>8389.1280000000006</v>
      </c>
      <c r="D139" s="9">
        <v>7305.652</v>
      </c>
      <c r="E139" s="9">
        <v>433.476</v>
      </c>
      <c r="F139" s="9">
        <v>650</v>
      </c>
      <c r="G139" s="9">
        <v>98303.019</v>
      </c>
      <c r="H139" s="9">
        <v>66809.349343582304</v>
      </c>
      <c r="I139" s="9">
        <v>3093.110865724419</v>
      </c>
      <c r="J139" s="9">
        <v>5193.4842796405355</v>
      </c>
      <c r="K139" s="9">
        <v>4097.9753112766357</v>
      </c>
      <c r="L139" s="9">
        <v>7030.7006604454564</v>
      </c>
      <c r="M139" s="9">
        <v>8760.4071437120092</v>
      </c>
      <c r="N139" s="9">
        <v>3215.6933956186499</v>
      </c>
      <c r="O139" s="9">
        <f t="shared" si="4"/>
        <v>102.29799999999523</v>
      </c>
      <c r="P139" s="16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x14ac:dyDescent="0.25">
      <c r="A140" s="4">
        <v>41455</v>
      </c>
      <c r="B140" s="9">
        <f t="shared" si="5"/>
        <v>107785.181</v>
      </c>
      <c r="C140" s="9">
        <v>8438.1810000000005</v>
      </c>
      <c r="D140" s="9">
        <v>7351.9750000000004</v>
      </c>
      <c r="E140" s="9">
        <v>422.60599999999999</v>
      </c>
      <c r="F140" s="9">
        <v>663.6</v>
      </c>
      <c r="G140" s="9">
        <v>99347</v>
      </c>
      <c r="H140" s="9">
        <v>67786.014113268306</v>
      </c>
      <c r="I140" s="9">
        <v>3112.0265365657392</v>
      </c>
      <c r="J140" s="9">
        <v>5400.5752741172919</v>
      </c>
      <c r="K140" s="9">
        <v>4225.3205512523882</v>
      </c>
      <c r="L140" s="9">
        <v>6781.6994467357426</v>
      </c>
      <c r="M140" s="9">
        <v>8807.4148576601965</v>
      </c>
      <c r="N140" s="9">
        <v>3233.9492204003632</v>
      </c>
      <c r="O140" s="9">
        <f t="shared" si="4"/>
        <v>0</v>
      </c>
      <c r="P140" s="16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x14ac:dyDescent="0.25">
      <c r="A141" s="4">
        <v>41486</v>
      </c>
      <c r="B141" s="9">
        <f t="shared" si="5"/>
        <v>108784.773</v>
      </c>
      <c r="C141" s="9">
        <v>8618.6730000000007</v>
      </c>
      <c r="D141" s="9">
        <v>7467.9750000000004</v>
      </c>
      <c r="E141" s="9">
        <v>461.798</v>
      </c>
      <c r="F141" s="9">
        <v>688.9</v>
      </c>
      <c r="G141" s="9">
        <v>100166.1</v>
      </c>
      <c r="H141" s="9">
        <v>68485.747113268299</v>
      </c>
      <c r="I141" s="9">
        <v>2996.3525365657392</v>
      </c>
      <c r="J141" s="9">
        <v>5593.2592741172921</v>
      </c>
      <c r="K141" s="9">
        <v>4340.4095512523882</v>
      </c>
      <c r="L141" s="9">
        <v>6603.9594467357429</v>
      </c>
      <c r="M141" s="9">
        <v>8855.0148576601969</v>
      </c>
      <c r="N141" s="9">
        <v>3246.7152204003633</v>
      </c>
      <c r="O141" s="9">
        <f t="shared" si="4"/>
        <v>44.641999999977998</v>
      </c>
      <c r="P141" s="16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x14ac:dyDescent="0.25">
      <c r="A142" s="4">
        <v>41517</v>
      </c>
      <c r="B142" s="9">
        <f t="shared" si="5"/>
        <v>110565.296</v>
      </c>
      <c r="C142" s="9">
        <v>8815.1959999999999</v>
      </c>
      <c r="D142" s="9">
        <v>7572.0349999999999</v>
      </c>
      <c r="E142" s="9">
        <v>492.76100000000002</v>
      </c>
      <c r="F142" s="9">
        <v>750.4</v>
      </c>
      <c r="G142" s="9">
        <v>101750.1</v>
      </c>
      <c r="H142" s="9">
        <v>69198.514113268306</v>
      </c>
      <c r="I142" s="9">
        <v>2960.3555365657394</v>
      </c>
      <c r="J142" s="9">
        <v>5887.0382741172925</v>
      </c>
      <c r="K142" s="9">
        <v>4461.3305512523884</v>
      </c>
      <c r="L142" s="9">
        <v>6908.9094467357427</v>
      </c>
      <c r="M142" s="9">
        <v>8978.8148576601961</v>
      </c>
      <c r="N142" s="9">
        <v>3260.330220400363</v>
      </c>
      <c r="O142" s="9">
        <f t="shared" si="4"/>
        <v>94.806999999971595</v>
      </c>
      <c r="P142" s="16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x14ac:dyDescent="0.25">
      <c r="A143" s="4">
        <v>41547</v>
      </c>
      <c r="B143" s="9">
        <f t="shared" si="5"/>
        <v>112382.148</v>
      </c>
      <c r="C143" s="9">
        <v>8895.1479999999992</v>
      </c>
      <c r="D143" s="9">
        <v>7598.3850000000002</v>
      </c>
      <c r="E143" s="9">
        <v>491.464</v>
      </c>
      <c r="F143" s="9">
        <v>805.3</v>
      </c>
      <c r="G143" s="9">
        <v>103487</v>
      </c>
      <c r="H143" s="9">
        <v>70307.586287521583</v>
      </c>
      <c r="I143" s="9">
        <v>3063.2248384655686</v>
      </c>
      <c r="J143" s="9">
        <v>6136.489745231579</v>
      </c>
      <c r="K143" s="9">
        <v>4595.3392611133731</v>
      </c>
      <c r="L143" s="9">
        <v>6932.6671614568168</v>
      </c>
      <c r="M143" s="9">
        <v>9164.5743446455926</v>
      </c>
      <c r="N143" s="9">
        <v>3287.1183615654768</v>
      </c>
      <c r="O143" s="9">
        <f t="shared" ref="O143:O174" si="6">G143-SUM(H143:N143)</f>
        <v>0</v>
      </c>
      <c r="P143" s="16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x14ac:dyDescent="0.25">
      <c r="A144" s="4">
        <v>41578</v>
      </c>
      <c r="B144" s="9">
        <f t="shared" si="5"/>
        <v>113408.054</v>
      </c>
      <c r="C144" s="9">
        <v>9056.5540000000001</v>
      </c>
      <c r="D144" s="9">
        <v>7670.2849999999999</v>
      </c>
      <c r="E144" s="9">
        <v>521.96900000000005</v>
      </c>
      <c r="F144" s="9">
        <v>864.3</v>
      </c>
      <c r="G144" s="9">
        <v>104351.5</v>
      </c>
      <c r="H144" s="9">
        <v>70813.586287521583</v>
      </c>
      <c r="I144" s="9">
        <v>3068.5248384655688</v>
      </c>
      <c r="J144" s="9">
        <v>6319.8897452315787</v>
      </c>
      <c r="K144" s="9">
        <v>4638.4392611133735</v>
      </c>
      <c r="L144" s="9">
        <v>6898.1671614568168</v>
      </c>
      <c r="M144" s="9">
        <v>9272.3743446455919</v>
      </c>
      <c r="N144" s="9">
        <v>3294.918361565477</v>
      </c>
      <c r="O144" s="9">
        <f t="shared" si="6"/>
        <v>45.600000000020373</v>
      </c>
      <c r="P144" s="16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x14ac:dyDescent="0.25">
      <c r="A145" s="4">
        <v>41608</v>
      </c>
      <c r="B145" s="9">
        <f t="shared" si="5"/>
        <v>114691.325</v>
      </c>
      <c r="C145" s="9">
        <v>9108.8250000000007</v>
      </c>
      <c r="D145" s="9">
        <v>7741.7950000000001</v>
      </c>
      <c r="E145" s="9">
        <v>505.43</v>
      </c>
      <c r="F145" s="9">
        <v>861.6</v>
      </c>
      <c r="G145" s="9">
        <v>105582.5</v>
      </c>
      <c r="H145" s="9">
        <v>71438.186287521588</v>
      </c>
      <c r="I145" s="9">
        <v>3080.7248384655686</v>
      </c>
      <c r="J145" s="9">
        <v>6590.2897452315783</v>
      </c>
      <c r="K145" s="9">
        <v>4739.0392611133739</v>
      </c>
      <c r="L145" s="9">
        <v>6904.1671614568168</v>
      </c>
      <c r="M145" s="9">
        <v>9414.7743446455916</v>
      </c>
      <c r="N145" s="9">
        <v>3309.6183615654768</v>
      </c>
      <c r="O145" s="9">
        <f t="shared" si="6"/>
        <v>105.70000000001164</v>
      </c>
      <c r="P145" s="16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x14ac:dyDescent="0.25">
      <c r="A146" s="4">
        <v>41639</v>
      </c>
      <c r="B146" s="9">
        <f t="shared" si="5"/>
        <v>116638.065</v>
      </c>
      <c r="C146" s="9">
        <v>9178.0650000000005</v>
      </c>
      <c r="D146" s="9">
        <v>7812.2849999999999</v>
      </c>
      <c r="E146" s="9">
        <v>504.18</v>
      </c>
      <c r="F146" s="9">
        <v>861.6</v>
      </c>
      <c r="G146" s="9">
        <v>107460</v>
      </c>
      <c r="H146" s="9">
        <v>72480.411245221898</v>
      </c>
      <c r="I146" s="9">
        <v>3155.5890937164581</v>
      </c>
      <c r="J146" s="9">
        <v>6919.2285386107251</v>
      </c>
      <c r="K146" s="9">
        <v>4888.6843542282522</v>
      </c>
      <c r="L146" s="9">
        <v>7126.6334004933396</v>
      </c>
      <c r="M146" s="9">
        <v>9517.3538328280611</v>
      </c>
      <c r="N146" s="9">
        <v>3372.0995349012351</v>
      </c>
      <c r="O146" s="9">
        <f t="shared" si="6"/>
        <v>0</v>
      </c>
      <c r="P146" s="16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x14ac:dyDescent="0.25">
      <c r="A147" s="4">
        <v>41670</v>
      </c>
      <c r="B147" s="9">
        <f t="shared" si="5"/>
        <v>119214.928</v>
      </c>
      <c r="C147" s="9">
        <v>9154.5339999999997</v>
      </c>
      <c r="D147" s="9">
        <v>7790.0889999999999</v>
      </c>
      <c r="E147" s="9">
        <v>502.84500000000003</v>
      </c>
      <c r="F147" s="9">
        <v>861.6</v>
      </c>
      <c r="G147" s="9">
        <v>110060.394</v>
      </c>
      <c r="H147" s="9">
        <v>73799.4232452219</v>
      </c>
      <c r="I147" s="9">
        <v>3314.3960937164579</v>
      </c>
      <c r="J147" s="9">
        <v>7316.317538610725</v>
      </c>
      <c r="K147" s="9">
        <v>4994.6143542282525</v>
      </c>
      <c r="L147" s="9">
        <v>7616.8434004933397</v>
      </c>
      <c r="M147" s="9">
        <v>9554.8238328280604</v>
      </c>
      <c r="N147" s="9">
        <v>3417.5415349012351</v>
      </c>
      <c r="O147" s="9">
        <f t="shared" si="6"/>
        <v>46.434000000037486</v>
      </c>
      <c r="P147" s="16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x14ac:dyDescent="0.25">
      <c r="A148" s="4">
        <v>41698</v>
      </c>
      <c r="B148" s="9">
        <f t="shared" si="5"/>
        <v>120148.406</v>
      </c>
      <c r="C148" s="9">
        <v>9151.0349999999999</v>
      </c>
      <c r="D148" s="9">
        <v>7787.2849999999999</v>
      </c>
      <c r="E148" s="9">
        <v>502.15100000000001</v>
      </c>
      <c r="F148" s="9">
        <v>861.6</v>
      </c>
      <c r="G148" s="9">
        <v>110997.371</v>
      </c>
      <c r="H148" s="9">
        <v>74444.246245221904</v>
      </c>
      <c r="I148" s="9">
        <v>3444.5620937164581</v>
      </c>
      <c r="J148" s="9">
        <v>7396.1895386107253</v>
      </c>
      <c r="K148" s="9">
        <v>5069.3643542282525</v>
      </c>
      <c r="L148" s="9">
        <v>7474.98340049334</v>
      </c>
      <c r="M148" s="9">
        <v>9657.4118328280601</v>
      </c>
      <c r="N148" s="9">
        <v>3434.4375349012353</v>
      </c>
      <c r="O148" s="9">
        <f t="shared" si="6"/>
        <v>76.176000000021304</v>
      </c>
      <c r="P148" s="16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x14ac:dyDescent="0.25">
      <c r="A149" s="4">
        <v>41729</v>
      </c>
      <c r="B149" s="9">
        <f t="shared" si="5"/>
        <v>120317.23699999999</v>
      </c>
      <c r="C149" s="9">
        <v>9136.2369999999992</v>
      </c>
      <c r="D149" s="9">
        <v>7773.335</v>
      </c>
      <c r="E149" s="9">
        <v>501.30200000000002</v>
      </c>
      <c r="F149" s="9">
        <v>861.6</v>
      </c>
      <c r="G149" s="9">
        <v>111181</v>
      </c>
      <c r="H149" s="9">
        <v>74294.831722076007</v>
      </c>
      <c r="I149" s="9">
        <v>3527.0911792613279</v>
      </c>
      <c r="J149" s="9">
        <v>7520.9447070197084</v>
      </c>
      <c r="K149" s="9">
        <v>5095.5719068335202</v>
      </c>
      <c r="L149" s="9">
        <v>7581.6536691909687</v>
      </c>
      <c r="M149" s="9">
        <v>9746.2765007071612</v>
      </c>
      <c r="N149" s="9">
        <v>3414.6303149112905</v>
      </c>
      <c r="O149" s="9">
        <f t="shared" si="6"/>
        <v>0</v>
      </c>
      <c r="P149" s="16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x14ac:dyDescent="0.25">
      <c r="A150" s="4">
        <v>41759</v>
      </c>
      <c r="B150" s="9">
        <f t="shared" si="5"/>
        <v>121920.96800000001</v>
      </c>
      <c r="C150" s="9">
        <v>9214.0229999999992</v>
      </c>
      <c r="D150" s="9">
        <v>7836.9949999999999</v>
      </c>
      <c r="E150" s="9">
        <v>515.42899999999997</v>
      </c>
      <c r="F150" s="9">
        <v>861.6</v>
      </c>
      <c r="G150" s="9">
        <v>112706.94500000001</v>
      </c>
      <c r="H150" s="9">
        <v>75069.368722076004</v>
      </c>
      <c r="I150" s="9">
        <v>3545.6441792613277</v>
      </c>
      <c r="J150" s="9">
        <v>7671.451707019708</v>
      </c>
      <c r="K150" s="9">
        <v>5135.3439068335201</v>
      </c>
      <c r="L150" s="9">
        <v>7660.583669190969</v>
      </c>
      <c r="M150" s="9">
        <v>10112.631500707161</v>
      </c>
      <c r="N150" s="9">
        <v>3472.8123149112903</v>
      </c>
      <c r="O150" s="9">
        <f t="shared" si="6"/>
        <v>39.109000000040396</v>
      </c>
      <c r="P150" s="16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x14ac:dyDescent="0.25">
      <c r="A151" s="4">
        <v>41790</v>
      </c>
      <c r="B151" s="9">
        <f t="shared" si="5"/>
        <v>123421.65200000002</v>
      </c>
      <c r="C151" s="9">
        <v>9313.3799999999992</v>
      </c>
      <c r="D151" s="9">
        <v>7951.3779999999997</v>
      </c>
      <c r="E151" s="9">
        <v>500.40199999999999</v>
      </c>
      <c r="F151" s="9">
        <v>861.6</v>
      </c>
      <c r="G151" s="9">
        <v>114108.27200000001</v>
      </c>
      <c r="H151" s="9">
        <v>75940.207722076011</v>
      </c>
      <c r="I151" s="9">
        <v>3529.4361792613277</v>
      </c>
      <c r="J151" s="9">
        <v>7870.1947070197084</v>
      </c>
      <c r="K151" s="9">
        <v>5147.8769068335205</v>
      </c>
      <c r="L151" s="9">
        <v>7651.1536691909687</v>
      </c>
      <c r="M151" s="9">
        <v>10392.374500707161</v>
      </c>
      <c r="N151" s="9">
        <v>3489.0593149112901</v>
      </c>
      <c r="O151" s="9">
        <f t="shared" si="6"/>
        <v>87.969000000026426</v>
      </c>
      <c r="P151" s="16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x14ac:dyDescent="0.25">
      <c r="A152" s="4">
        <v>41820</v>
      </c>
      <c r="B152" s="9">
        <f t="shared" si="5"/>
        <v>124502.128</v>
      </c>
      <c r="C152" s="9">
        <v>9461.1280000000006</v>
      </c>
      <c r="D152" s="9">
        <v>7975.2449999999999</v>
      </c>
      <c r="E152" s="9">
        <v>539.58299999999997</v>
      </c>
      <c r="F152" s="9">
        <v>946.3</v>
      </c>
      <c r="G152" s="9">
        <v>115041</v>
      </c>
      <c r="H152" s="9">
        <v>76425.017231313439</v>
      </c>
      <c r="I152" s="9">
        <v>3537.9300273022304</v>
      </c>
      <c r="J152" s="9">
        <v>8067.5076669471273</v>
      </c>
      <c r="K152" s="9">
        <v>5226.891598124902</v>
      </c>
      <c r="L152" s="9">
        <v>7735.641533732849</v>
      </c>
      <c r="M152" s="9">
        <v>10570.33142160482</v>
      </c>
      <c r="N152" s="9">
        <v>3477.6805209746376</v>
      </c>
      <c r="O152" s="9">
        <f t="shared" si="6"/>
        <v>0</v>
      </c>
      <c r="P152" s="16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x14ac:dyDescent="0.25">
      <c r="A153" s="4">
        <v>41851</v>
      </c>
      <c r="B153" s="9">
        <f t="shared" si="5"/>
        <v>125036.314</v>
      </c>
      <c r="C153" s="9">
        <v>9721.6200000000008</v>
      </c>
      <c r="D153" s="9">
        <v>8091.835</v>
      </c>
      <c r="E153" s="9">
        <v>557.63499999999999</v>
      </c>
      <c r="F153" s="9">
        <v>1072.1500000000001</v>
      </c>
      <c r="G153" s="9">
        <v>115314.694</v>
      </c>
      <c r="H153" s="9">
        <v>76810.214231313439</v>
      </c>
      <c r="I153" s="9">
        <v>3521.0710273022305</v>
      </c>
      <c r="J153" s="9">
        <v>8189.3976669471276</v>
      </c>
      <c r="K153" s="9">
        <v>5211.1025981249022</v>
      </c>
      <c r="L153" s="9">
        <v>7319.9115337328494</v>
      </c>
      <c r="M153" s="9">
        <v>10713.78742160482</v>
      </c>
      <c r="N153" s="9">
        <v>3510.8465209746378</v>
      </c>
      <c r="O153" s="9">
        <f t="shared" si="6"/>
        <v>38.362999999997555</v>
      </c>
      <c r="P153" s="16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x14ac:dyDescent="0.25">
      <c r="A154" s="4">
        <v>41882</v>
      </c>
      <c r="B154" s="9">
        <f t="shared" si="5"/>
        <v>126142.41</v>
      </c>
      <c r="C154" s="9">
        <v>9870.0159999999996</v>
      </c>
      <c r="D154" s="9">
        <v>8152.3450000000003</v>
      </c>
      <c r="E154" s="9">
        <v>596.37099999999998</v>
      </c>
      <c r="F154" s="9">
        <v>1121.3</v>
      </c>
      <c r="G154" s="9">
        <v>116272.394</v>
      </c>
      <c r="H154" s="9">
        <v>77512.764231313442</v>
      </c>
      <c r="I154" s="9">
        <v>3500.9220273022306</v>
      </c>
      <c r="J154" s="9">
        <v>8364.5246669471271</v>
      </c>
      <c r="K154" s="9">
        <v>5159.5945981249024</v>
      </c>
      <c r="L154" s="9">
        <v>7208.3115337328491</v>
      </c>
      <c r="M154" s="9">
        <v>10907.18742160482</v>
      </c>
      <c r="N154" s="9">
        <v>3532.5325209746379</v>
      </c>
      <c r="O154" s="9">
        <f t="shared" si="6"/>
        <v>86.556999999986147</v>
      </c>
      <c r="P154" s="16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x14ac:dyDescent="0.25">
      <c r="A155" s="4">
        <v>41912</v>
      </c>
      <c r="B155" s="9">
        <f t="shared" si="5"/>
        <v>129100.14</v>
      </c>
      <c r="C155" s="9">
        <v>10015.14</v>
      </c>
      <c r="D155" s="9">
        <v>8247.0550000000003</v>
      </c>
      <c r="E155" s="9">
        <v>580.88599999999997</v>
      </c>
      <c r="F155" s="9">
        <v>1187.2</v>
      </c>
      <c r="G155" s="9">
        <v>119085</v>
      </c>
      <c r="H155" s="9">
        <v>79573.915574350482</v>
      </c>
      <c r="I155" s="9">
        <v>3505.0964551673001</v>
      </c>
      <c r="J155" s="9">
        <v>8653.3949691680373</v>
      </c>
      <c r="K155" s="9">
        <v>5208.4890656063581</v>
      </c>
      <c r="L155" s="9">
        <v>7186.7518617110863</v>
      </c>
      <c r="M155" s="9">
        <v>11308.801470835997</v>
      </c>
      <c r="N155" s="9">
        <v>3648.5506031606956</v>
      </c>
      <c r="O155" s="9">
        <f t="shared" si="6"/>
        <v>0</v>
      </c>
      <c r="P155" s="16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x14ac:dyDescent="0.25">
      <c r="A156" s="4">
        <v>41943</v>
      </c>
      <c r="B156" s="9">
        <f t="shared" si="5"/>
        <v>129890.995</v>
      </c>
      <c r="C156" s="9">
        <v>10125.295</v>
      </c>
      <c r="D156" s="9">
        <v>8356.2549999999992</v>
      </c>
      <c r="E156" s="9">
        <v>595.24</v>
      </c>
      <c r="F156" s="9">
        <v>1173.8</v>
      </c>
      <c r="G156" s="9">
        <v>119765.7</v>
      </c>
      <c r="H156" s="9">
        <v>80122.215574350485</v>
      </c>
      <c r="I156" s="9">
        <v>3433.4964551673002</v>
      </c>
      <c r="J156" s="9">
        <v>8791.094969168038</v>
      </c>
      <c r="K156" s="9">
        <v>5186.9890656063581</v>
      </c>
      <c r="L156" s="9">
        <v>6945.651861711086</v>
      </c>
      <c r="M156" s="9">
        <v>11567.801470835997</v>
      </c>
      <c r="N156" s="9">
        <v>3676.4506031606957</v>
      </c>
      <c r="O156" s="9">
        <f t="shared" si="6"/>
        <v>42.000000000014552</v>
      </c>
      <c r="P156" s="16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x14ac:dyDescent="0.25">
      <c r="A157" s="4">
        <v>41973</v>
      </c>
      <c r="B157" s="9">
        <f t="shared" si="5"/>
        <v>131129.64499999999</v>
      </c>
      <c r="C157" s="9">
        <v>10218.045</v>
      </c>
      <c r="D157" s="9">
        <v>8461.9249999999993</v>
      </c>
      <c r="E157" s="9">
        <v>593.77099999999996</v>
      </c>
      <c r="F157" s="9">
        <v>1162.3499999999999</v>
      </c>
      <c r="G157" s="9">
        <v>120911.59999999999</v>
      </c>
      <c r="H157" s="9">
        <v>80974.915574350482</v>
      </c>
      <c r="I157" s="9">
        <v>3430.8964551673002</v>
      </c>
      <c r="J157" s="9">
        <v>8918.094969168038</v>
      </c>
      <c r="K157" s="9">
        <v>5155.5890656063584</v>
      </c>
      <c r="L157" s="9">
        <v>6878.8518617110858</v>
      </c>
      <c r="M157" s="9">
        <v>11748.501470835998</v>
      </c>
      <c r="N157" s="9">
        <v>3714.3506031606958</v>
      </c>
      <c r="O157" s="9">
        <f t="shared" si="6"/>
        <v>90.400000000037835</v>
      </c>
      <c r="P157" s="16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x14ac:dyDescent="0.25">
      <c r="A158" s="4">
        <v>42004</v>
      </c>
      <c r="B158" s="9">
        <f t="shared" si="5"/>
        <v>133167.549</v>
      </c>
      <c r="C158" s="9">
        <v>10307.549000000001</v>
      </c>
      <c r="D158" s="9">
        <v>8552.9549999999999</v>
      </c>
      <c r="E158" s="9">
        <v>592.24400000000003</v>
      </c>
      <c r="F158" s="9">
        <v>1162.3499999999999</v>
      </c>
      <c r="G158" s="9">
        <v>122860</v>
      </c>
      <c r="H158" s="9">
        <v>81951.624980542852</v>
      </c>
      <c r="I158" s="9">
        <v>3496.6831881897065</v>
      </c>
      <c r="J158" s="9">
        <v>9407.0239138805391</v>
      </c>
      <c r="K158" s="9">
        <v>5383.925841573614</v>
      </c>
      <c r="L158" s="9">
        <v>6961.1574350949932</v>
      </c>
      <c r="M158" s="9">
        <v>11865.97527506288</v>
      </c>
      <c r="N158" s="9">
        <v>3793.6093656554413</v>
      </c>
      <c r="O158" s="9">
        <f t="shared" si="6"/>
        <v>0</v>
      </c>
      <c r="P158" s="16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x14ac:dyDescent="0.25">
      <c r="A159" s="4">
        <v>42035</v>
      </c>
      <c r="B159" s="9">
        <f t="shared" si="5"/>
        <v>135183.171</v>
      </c>
      <c r="C159" s="9">
        <v>10276.304</v>
      </c>
      <c r="D159" s="9">
        <v>8522.9549999999999</v>
      </c>
      <c r="E159" s="9">
        <v>591</v>
      </c>
      <c r="F159" s="9">
        <v>1162.3499999999999</v>
      </c>
      <c r="G159" s="9">
        <v>124906.867</v>
      </c>
      <c r="H159" s="9">
        <v>83422.412980542853</v>
      </c>
      <c r="I159" s="9">
        <v>3517.8341881897063</v>
      </c>
      <c r="J159" s="9">
        <v>9490.1919138805388</v>
      </c>
      <c r="K159" s="9">
        <v>5389.1328415736143</v>
      </c>
      <c r="L159" s="9">
        <v>7155.7674350949928</v>
      </c>
      <c r="M159" s="9">
        <v>12048.03027506288</v>
      </c>
      <c r="N159" s="9">
        <v>3846.2153656554415</v>
      </c>
      <c r="O159" s="9">
        <f t="shared" si="6"/>
        <v>37.281999999962864</v>
      </c>
      <c r="P159" s="16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x14ac:dyDescent="0.25">
      <c r="A160" s="4">
        <v>42063</v>
      </c>
      <c r="B160" s="9">
        <f t="shared" si="5"/>
        <v>136509.68100000001</v>
      </c>
      <c r="C160" s="9">
        <v>10246.396000000001</v>
      </c>
      <c r="D160" s="9">
        <v>8493.9850000000006</v>
      </c>
      <c r="E160" s="9">
        <v>590.06100000000004</v>
      </c>
      <c r="F160" s="9">
        <v>1162.3499999999999</v>
      </c>
      <c r="G160" s="9">
        <v>126263.285</v>
      </c>
      <c r="H160" s="9">
        <v>84566.110980542857</v>
      </c>
      <c r="I160" s="9">
        <v>3503.2101881897065</v>
      </c>
      <c r="J160" s="9">
        <v>9620.1059138805394</v>
      </c>
      <c r="K160" s="9">
        <v>5392.9238415736145</v>
      </c>
      <c r="L160" s="9">
        <v>7096.5174350949928</v>
      </c>
      <c r="M160" s="9">
        <v>12115.05627506288</v>
      </c>
      <c r="N160" s="9">
        <v>3900.4603656554414</v>
      </c>
      <c r="O160" s="9">
        <f t="shared" si="6"/>
        <v>68.899999999965075</v>
      </c>
      <c r="P160" s="16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x14ac:dyDescent="0.25">
      <c r="A161" s="4">
        <v>42094</v>
      </c>
      <c r="B161" s="9">
        <f t="shared" si="5"/>
        <v>137942.894</v>
      </c>
      <c r="C161" s="9">
        <v>10262.894</v>
      </c>
      <c r="D161" s="9">
        <v>8543.9850000000006</v>
      </c>
      <c r="E161" s="9">
        <v>556.55899999999997</v>
      </c>
      <c r="F161" s="9">
        <v>1162.3499999999999</v>
      </c>
      <c r="G161" s="9">
        <v>127680</v>
      </c>
      <c r="H161" s="9">
        <v>85775.234486025569</v>
      </c>
      <c r="I161" s="9">
        <v>3508.0246328754138</v>
      </c>
      <c r="J161" s="9">
        <v>9747.8730459497838</v>
      </c>
      <c r="K161" s="9">
        <v>5393.083846518236</v>
      </c>
      <c r="L161" s="9">
        <v>7016.0492657508275</v>
      </c>
      <c r="M161" s="9">
        <v>12268.005684509706</v>
      </c>
      <c r="N161" s="9">
        <v>3971.7290383704394</v>
      </c>
      <c r="O161" s="9">
        <f t="shared" si="6"/>
        <v>0</v>
      </c>
      <c r="P161" s="16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x14ac:dyDescent="0.25">
      <c r="A162" s="4">
        <v>42124</v>
      </c>
      <c r="B162" s="9">
        <f t="shared" si="5"/>
        <v>139100.58199999999</v>
      </c>
      <c r="C162" s="9">
        <v>10364.888999999999</v>
      </c>
      <c r="D162" s="9">
        <v>8607.5349999999999</v>
      </c>
      <c r="E162" s="9">
        <v>595.00400000000002</v>
      </c>
      <c r="F162" s="9">
        <v>1162.3499999999999</v>
      </c>
      <c r="G162" s="9">
        <v>128735.693</v>
      </c>
      <c r="H162" s="9">
        <v>86579.740486025563</v>
      </c>
      <c r="I162" s="9">
        <v>3481.4956328754138</v>
      </c>
      <c r="J162" s="9">
        <v>9782.2660459497838</v>
      </c>
      <c r="K162" s="9">
        <v>5388.516846518236</v>
      </c>
      <c r="L162" s="9">
        <v>7008.6692657508274</v>
      </c>
      <c r="M162" s="9">
        <v>12427.092684509706</v>
      </c>
      <c r="N162" s="9">
        <v>4031.4590383704394</v>
      </c>
      <c r="O162" s="9">
        <f t="shared" si="6"/>
        <v>36.453000000037719</v>
      </c>
      <c r="P162" s="16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x14ac:dyDescent="0.25">
      <c r="A163" s="4">
        <v>42155</v>
      </c>
      <c r="B163" s="9">
        <f t="shared" si="5"/>
        <v>140460.481</v>
      </c>
      <c r="C163" s="9">
        <v>10488.638000000001</v>
      </c>
      <c r="D163" s="9">
        <v>8694.7649999999994</v>
      </c>
      <c r="E163" s="9">
        <v>573.42399999999998</v>
      </c>
      <c r="F163" s="9">
        <v>1220.45</v>
      </c>
      <c r="G163" s="9">
        <v>129971.84299999999</v>
      </c>
      <c r="H163" s="9">
        <v>87430.758486025559</v>
      </c>
      <c r="I163" s="9">
        <v>3489.5566328754139</v>
      </c>
      <c r="J163" s="9">
        <v>9814.6740459497832</v>
      </c>
      <c r="K163" s="9">
        <v>5369.0248465182358</v>
      </c>
      <c r="L163" s="9">
        <v>7104.7492657508274</v>
      </c>
      <c r="M163" s="9">
        <v>12594.563684509705</v>
      </c>
      <c r="N163" s="9">
        <v>4089.8860383704396</v>
      </c>
      <c r="O163" s="9">
        <f t="shared" si="6"/>
        <v>78.63000000003376</v>
      </c>
      <c r="P163" s="16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x14ac:dyDescent="0.25">
      <c r="A164" s="4">
        <v>42185</v>
      </c>
      <c r="B164" s="9">
        <f t="shared" si="5"/>
        <v>142983.79699999999</v>
      </c>
      <c r="C164" s="9">
        <v>11283.797</v>
      </c>
      <c r="D164" s="9">
        <v>8801.3549999999996</v>
      </c>
      <c r="E164" s="9">
        <v>608.36699999999996</v>
      </c>
      <c r="F164" s="9">
        <v>1874.075</v>
      </c>
      <c r="G164" s="9">
        <v>131700</v>
      </c>
      <c r="H164" s="9">
        <v>88784.59124311083</v>
      </c>
      <c r="I164" s="9">
        <v>3528.398652786283</v>
      </c>
      <c r="J164" s="9">
        <v>9950.0842008573145</v>
      </c>
      <c r="K164" s="9">
        <v>5423.6527862829153</v>
      </c>
      <c r="L164" s="9">
        <v>6996.3104715248019</v>
      </c>
      <c r="M164" s="9">
        <v>12823.20881812615</v>
      </c>
      <c r="N164" s="9">
        <v>4193.7538273116961</v>
      </c>
      <c r="O164" s="9">
        <f t="shared" si="6"/>
        <v>0</v>
      </c>
      <c r="P164" s="16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x14ac:dyDescent="0.25">
      <c r="A165" s="4">
        <v>42216</v>
      </c>
      <c r="B165" s="9">
        <f t="shared" si="5"/>
        <v>144439.45200000002</v>
      </c>
      <c r="C165" s="9">
        <v>11997.585999999999</v>
      </c>
      <c r="D165" s="9">
        <v>8917.4249999999993</v>
      </c>
      <c r="E165" s="9">
        <v>623.48800000000006</v>
      </c>
      <c r="F165" s="9">
        <v>2456.6729999999998</v>
      </c>
      <c r="G165" s="9">
        <v>132441.86600000001</v>
      </c>
      <c r="H165" s="9">
        <v>89373.638243110836</v>
      </c>
      <c r="I165" s="9">
        <v>3515.1286527862831</v>
      </c>
      <c r="J165" s="9">
        <v>10063.819200857315</v>
      </c>
      <c r="K165" s="9">
        <v>5433.5247862829156</v>
      </c>
      <c r="L165" s="9">
        <v>6664.5704715248021</v>
      </c>
      <c r="M165" s="9">
        <v>13097.17681812615</v>
      </c>
      <c r="N165" s="9">
        <v>4255.2238273116964</v>
      </c>
      <c r="O165" s="9">
        <f t="shared" si="6"/>
        <v>38.784000000014203</v>
      </c>
      <c r="P165" s="16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x14ac:dyDescent="0.25">
      <c r="A166" s="4">
        <v>42247</v>
      </c>
      <c r="B166" s="9">
        <f t="shared" si="5"/>
        <v>146035.83500000002</v>
      </c>
      <c r="C166" s="9">
        <v>12508.322</v>
      </c>
      <c r="D166" s="9">
        <v>8997.6049999999996</v>
      </c>
      <c r="E166" s="9">
        <v>659.76800000000003</v>
      </c>
      <c r="F166" s="9">
        <v>2850.9490000000001</v>
      </c>
      <c r="G166" s="9">
        <v>133527.51300000001</v>
      </c>
      <c r="H166" s="9">
        <v>90149.23024311084</v>
      </c>
      <c r="I166" s="9">
        <v>3453.1266527862831</v>
      </c>
      <c r="J166" s="9">
        <v>10183.662200857316</v>
      </c>
      <c r="K166" s="9">
        <v>5465.2427862829154</v>
      </c>
      <c r="L166" s="9">
        <v>6506.8304715248023</v>
      </c>
      <c r="M166" s="9">
        <v>13385.19181812615</v>
      </c>
      <c r="N166" s="9">
        <v>4303.1158273116962</v>
      </c>
      <c r="O166" s="9">
        <f t="shared" si="6"/>
        <v>81.112999999983003</v>
      </c>
      <c r="P166" s="16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x14ac:dyDescent="0.25">
      <c r="A167" s="4">
        <v>42277</v>
      </c>
      <c r="B167" s="9">
        <f t="shared" si="5"/>
        <v>147963.32800000001</v>
      </c>
      <c r="C167" s="9">
        <v>13263.328</v>
      </c>
      <c r="D167" s="9">
        <v>9160.1949999999997</v>
      </c>
      <c r="E167" s="9">
        <v>646.69100000000003</v>
      </c>
      <c r="F167" s="9">
        <v>3456.442</v>
      </c>
      <c r="G167" s="9">
        <v>134700</v>
      </c>
      <c r="H167" s="9">
        <v>91184.019153074958</v>
      </c>
      <c r="I167" s="9">
        <v>3355.9105192278917</v>
      </c>
      <c r="J167" s="9">
        <v>10430.5326948975</v>
      </c>
      <c r="K167" s="9">
        <v>5452.0948675744421</v>
      </c>
      <c r="L167" s="9">
        <v>6369.1755199760582</v>
      </c>
      <c r="M167" s="9">
        <v>13574.809217417327</v>
      </c>
      <c r="N167" s="9">
        <v>4333.4580278318117</v>
      </c>
      <c r="O167" s="9">
        <f t="shared" si="6"/>
        <v>0</v>
      </c>
      <c r="P167" s="16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x14ac:dyDescent="0.25">
      <c r="A168" s="4">
        <v>42308</v>
      </c>
      <c r="B168" s="9">
        <f t="shared" si="5"/>
        <v>148939.51699999999</v>
      </c>
      <c r="C168" s="9">
        <v>13709.178</v>
      </c>
      <c r="D168" s="9">
        <v>9213.6749999999993</v>
      </c>
      <c r="E168" s="9">
        <v>645.69200000000001</v>
      </c>
      <c r="F168" s="9">
        <v>3849.8110000000001</v>
      </c>
      <c r="G168" s="9">
        <v>135230.33900000001</v>
      </c>
      <c r="H168" s="9">
        <v>91741.395153074962</v>
      </c>
      <c r="I168" s="9">
        <v>3224.1865192278915</v>
      </c>
      <c r="J168" s="9">
        <v>10569.4996948975</v>
      </c>
      <c r="K168" s="9">
        <v>5432.0428675744424</v>
      </c>
      <c r="L168" s="9">
        <v>5999.455519976058</v>
      </c>
      <c r="M168" s="9">
        <v>13878.861217417327</v>
      </c>
      <c r="N168" s="9">
        <v>4345.5560278318117</v>
      </c>
      <c r="O168" s="9">
        <f t="shared" si="6"/>
        <v>39.342000000004191</v>
      </c>
      <c r="P168" s="16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x14ac:dyDescent="0.25">
      <c r="A169" s="4">
        <v>42338</v>
      </c>
      <c r="B169" s="9">
        <f t="shared" si="5"/>
        <v>150861.38800000001</v>
      </c>
      <c r="C169" s="9">
        <v>14608.621999999999</v>
      </c>
      <c r="D169" s="9">
        <v>9383.875</v>
      </c>
      <c r="E169" s="9">
        <v>662.06899999999996</v>
      </c>
      <c r="F169" s="9">
        <v>4562.6790000000001</v>
      </c>
      <c r="G169" s="9">
        <v>136252.766</v>
      </c>
      <c r="H169" s="9">
        <v>92628.685153074955</v>
      </c>
      <c r="I169" s="9">
        <v>3109.9785192278914</v>
      </c>
      <c r="J169" s="9">
        <v>10660.5436948975</v>
      </c>
      <c r="K169" s="9">
        <v>5401.9488675744424</v>
      </c>
      <c r="L169" s="9">
        <v>5745.0055199760582</v>
      </c>
      <c r="M169" s="9">
        <v>14213.600217417326</v>
      </c>
      <c r="N169" s="9">
        <v>4402.379027831812</v>
      </c>
      <c r="O169" s="9">
        <f t="shared" si="6"/>
        <v>90.625000000029104</v>
      </c>
      <c r="P169" s="16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x14ac:dyDescent="0.25">
      <c r="A170" s="4">
        <v>42369</v>
      </c>
      <c r="B170" s="9">
        <f t="shared" si="5"/>
        <v>153115.78099999999</v>
      </c>
      <c r="C170" s="9">
        <v>14975.781000000001</v>
      </c>
      <c r="D170" s="9">
        <v>9488.9549999999999</v>
      </c>
      <c r="E170" s="9">
        <v>660.81500000000005</v>
      </c>
      <c r="F170" s="9">
        <v>4826.0119999999997</v>
      </c>
      <c r="G170" s="9">
        <v>138140</v>
      </c>
      <c r="H170" s="9">
        <v>93453.57403355214</v>
      </c>
      <c r="I170" s="9">
        <v>3042.90882567469</v>
      </c>
      <c r="J170" s="9">
        <v>11012.911743253098</v>
      </c>
      <c r="K170" s="9">
        <v>5430.8869438366155</v>
      </c>
      <c r="L170" s="9">
        <v>5894.3763676148792</v>
      </c>
      <c r="M170" s="9">
        <v>14740.978847556527</v>
      </c>
      <c r="N170" s="9">
        <v>4564.3632385120354</v>
      </c>
      <c r="O170" s="9">
        <f t="shared" si="6"/>
        <v>0</v>
      </c>
      <c r="P170" s="16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x14ac:dyDescent="0.25">
      <c r="A171" s="4">
        <v>42400</v>
      </c>
      <c r="B171" s="9">
        <f t="shared" si="5"/>
        <v>156611.815</v>
      </c>
      <c r="C171" s="9">
        <v>15041.815000000001</v>
      </c>
      <c r="D171" s="9">
        <v>9556.1170000000002</v>
      </c>
      <c r="E171" s="9">
        <v>659.68600000000004</v>
      </c>
      <c r="F171" s="9">
        <v>4826.0119999999997</v>
      </c>
      <c r="G171" s="9">
        <v>141570</v>
      </c>
      <c r="H171" s="9">
        <v>95290</v>
      </c>
      <c r="I171" s="9">
        <v>2870</v>
      </c>
      <c r="J171" s="9">
        <v>11230</v>
      </c>
      <c r="K171" s="9">
        <v>5510</v>
      </c>
      <c r="L171" s="9">
        <v>5990</v>
      </c>
      <c r="M171" s="9">
        <v>14970</v>
      </c>
      <c r="N171" s="9">
        <v>4670</v>
      </c>
      <c r="O171" s="9">
        <f t="shared" si="6"/>
        <v>1040</v>
      </c>
      <c r="P171" s="16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x14ac:dyDescent="0.25">
      <c r="A172" s="4">
        <v>42429</v>
      </c>
      <c r="B172" s="9">
        <f t="shared" si="5"/>
        <v>157572.815</v>
      </c>
      <c r="C172" s="9">
        <v>15052.815000000001</v>
      </c>
      <c r="D172" s="9">
        <v>9427.0550000000003</v>
      </c>
      <c r="E172" s="9">
        <v>659.03499999999997</v>
      </c>
      <c r="F172" s="9">
        <v>4966.7250000000004</v>
      </c>
      <c r="G172" s="9">
        <v>142520</v>
      </c>
      <c r="H172" s="9">
        <v>96100</v>
      </c>
      <c r="I172" s="9">
        <v>2810</v>
      </c>
      <c r="J172" s="9">
        <v>11390</v>
      </c>
      <c r="K172" s="9">
        <v>5540</v>
      </c>
      <c r="L172" s="9">
        <v>5620</v>
      </c>
      <c r="M172" s="9">
        <v>15260</v>
      </c>
      <c r="N172" s="9">
        <v>4750</v>
      </c>
      <c r="O172" s="9">
        <f t="shared" si="6"/>
        <v>1050</v>
      </c>
      <c r="P172" s="16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x14ac:dyDescent="0.25">
      <c r="A173" s="4">
        <v>42460</v>
      </c>
      <c r="B173" s="9">
        <f t="shared" si="5"/>
        <v>160594.96100000001</v>
      </c>
      <c r="C173" s="9">
        <v>15844.960999999999</v>
      </c>
      <c r="D173" s="9">
        <v>9487.9150000000009</v>
      </c>
      <c r="E173" s="9">
        <v>658.28300000000002</v>
      </c>
      <c r="F173" s="9">
        <v>5698.7629999999999</v>
      </c>
      <c r="G173" s="9">
        <v>144750</v>
      </c>
      <c r="H173" s="9">
        <v>97420</v>
      </c>
      <c r="I173" s="9">
        <v>2780</v>
      </c>
      <c r="J173" s="9">
        <v>11560</v>
      </c>
      <c r="K173" s="9">
        <v>5610</v>
      </c>
      <c r="L173" s="9">
        <v>5630</v>
      </c>
      <c r="M173" s="9">
        <v>15890</v>
      </c>
      <c r="N173" s="9">
        <v>4810</v>
      </c>
      <c r="O173" s="9">
        <f t="shared" si="6"/>
        <v>1050</v>
      </c>
      <c r="P173" s="16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x14ac:dyDescent="0.25">
      <c r="A174" s="4">
        <v>42490</v>
      </c>
      <c r="B174" s="9">
        <f t="shared" si="5"/>
        <v>162591.63200000001</v>
      </c>
      <c r="C174" s="9">
        <v>17001.632000000001</v>
      </c>
      <c r="D174" s="9">
        <v>9633.5450000000001</v>
      </c>
      <c r="E174" s="9">
        <v>656.33100000000002</v>
      </c>
      <c r="F174" s="9">
        <v>6711.7560000000003</v>
      </c>
      <c r="G174" s="9">
        <v>145590</v>
      </c>
      <c r="H174" s="9">
        <v>97980</v>
      </c>
      <c r="I174" s="9">
        <v>2700</v>
      </c>
      <c r="J174" s="9">
        <v>11730</v>
      </c>
      <c r="K174" s="9">
        <v>5640</v>
      </c>
      <c r="L174" s="9">
        <v>5360</v>
      </c>
      <c r="M174" s="9">
        <v>16230</v>
      </c>
      <c r="N174" s="9">
        <v>4900</v>
      </c>
      <c r="O174" s="9">
        <f t="shared" si="6"/>
        <v>1050</v>
      </c>
      <c r="P174" s="16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x14ac:dyDescent="0.25">
      <c r="A175" s="4">
        <v>42521</v>
      </c>
      <c r="B175" s="9">
        <f t="shared" si="5"/>
        <v>164032.86799999999</v>
      </c>
      <c r="C175" s="9">
        <v>17702.867999999999</v>
      </c>
      <c r="D175" s="9">
        <v>9868.1149999999998</v>
      </c>
      <c r="E175" s="9">
        <v>620.02599999999995</v>
      </c>
      <c r="F175" s="9">
        <v>7214.7280000000001</v>
      </c>
      <c r="G175" s="9">
        <v>146330</v>
      </c>
      <c r="H175" s="9">
        <v>98920</v>
      </c>
      <c r="I175" s="9">
        <v>2700</v>
      </c>
      <c r="J175" s="9">
        <v>11880</v>
      </c>
      <c r="K175" s="9">
        <v>5650</v>
      </c>
      <c r="L175" s="9">
        <v>4850</v>
      </c>
      <c r="M175" s="9">
        <v>16260</v>
      </c>
      <c r="N175" s="9">
        <v>5010</v>
      </c>
      <c r="O175" s="9">
        <f>G175-SUM(H175:N175)</f>
        <v>1060</v>
      </c>
      <c r="P175" s="16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x14ac:dyDescent="0.25">
      <c r="B176" s="10"/>
      <c r="C176" s="10"/>
      <c r="D176" s="10"/>
      <c r="E176" s="10"/>
      <c r="F176" s="10"/>
      <c r="G176" s="10"/>
      <c r="Q176" s="10"/>
    </row>
    <row r="177" spans="2:17" x14ac:dyDescent="0.25">
      <c r="B177" s="15">
        <v>207533.71</v>
      </c>
      <c r="C177" s="17">
        <f>B177/10</f>
        <v>20753.370999999999</v>
      </c>
      <c r="Q177" s="10"/>
    </row>
    <row r="178" spans="2:17" x14ac:dyDescent="0.25">
      <c r="B178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9.7109375" bestFit="1" customWidth="1"/>
    <col min="2" max="2" width="58.28515625" bestFit="1" customWidth="1"/>
    <col min="3" max="3" width="11.28515625" bestFit="1" customWidth="1"/>
    <col min="4" max="4" width="16.7109375" bestFit="1" customWidth="1"/>
    <col min="5" max="5" width="22.5703125" bestFit="1" customWidth="1"/>
    <col min="6" max="6" width="25.7109375" bestFit="1" customWidth="1"/>
    <col min="7" max="7" width="28.85546875" bestFit="1" customWidth="1"/>
    <col min="8" max="8" width="25.140625" bestFit="1" customWidth="1"/>
    <col min="9" max="9" width="19.5703125" bestFit="1" customWidth="1"/>
    <col min="10" max="10" width="30.85546875" bestFit="1" customWidth="1"/>
    <col min="11" max="11" width="19.28515625" bestFit="1" customWidth="1"/>
    <col min="12" max="12" width="15" bestFit="1" customWidth="1"/>
    <col min="13" max="13" width="38" bestFit="1" customWidth="1"/>
    <col min="14" max="14" width="35.42578125" bestFit="1" customWidth="1"/>
    <col min="15" max="15" width="41.85546875" bestFit="1" customWidth="1"/>
    <col min="16" max="17" width="21" bestFit="1" customWidth="1"/>
  </cols>
  <sheetData>
    <row r="1" spans="1:19" x14ac:dyDescent="0.25">
      <c r="A1" s="2" t="s">
        <v>0</v>
      </c>
      <c r="B1" s="3" t="s">
        <v>27</v>
      </c>
      <c r="C1" s="3" t="s">
        <v>25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18</v>
      </c>
      <c r="Q1" s="3" t="s">
        <v>26</v>
      </c>
    </row>
    <row r="2" spans="1:19" x14ac:dyDescent="0.25">
      <c r="A2" s="4">
        <v>37256</v>
      </c>
      <c r="B2" s="13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>
        <v>234.12</v>
      </c>
      <c r="R2" s="10">
        <f t="shared" ref="R2:R65" si="0">Q2/4</f>
        <v>58.53</v>
      </c>
      <c r="S2" s="10"/>
    </row>
    <row r="3" spans="1:19" x14ac:dyDescent="0.25">
      <c r="A3" s="4">
        <v>37287</v>
      </c>
      <c r="B3" s="13"/>
      <c r="C3" s="9">
        <f>D3+H3</f>
        <v>-47.2</v>
      </c>
      <c r="D3" s="9">
        <v>0</v>
      </c>
      <c r="E3" s="9">
        <v>0</v>
      </c>
      <c r="F3" s="9"/>
      <c r="G3" s="9"/>
      <c r="H3" s="9">
        <v>-47.2</v>
      </c>
      <c r="I3" s="9">
        <v>24</v>
      </c>
      <c r="J3" s="9">
        <v>-1.1000000000000001</v>
      </c>
      <c r="K3" s="9">
        <v>-1.2</v>
      </c>
      <c r="L3" s="9"/>
      <c r="M3" s="9">
        <v>-75.5</v>
      </c>
      <c r="N3" s="9">
        <v>0</v>
      </c>
      <c r="O3" s="9">
        <v>4</v>
      </c>
      <c r="P3" s="9">
        <f t="shared" ref="P3:P66" si="1">H3-SUM(I3:O3)</f>
        <v>2.5999999999999943</v>
      </c>
      <c r="Q3" s="9">
        <v>234.12</v>
      </c>
      <c r="R3" s="10">
        <f t="shared" si="0"/>
        <v>58.53</v>
      </c>
      <c r="S3" s="10"/>
    </row>
    <row r="4" spans="1:19" x14ac:dyDescent="0.25">
      <c r="A4" s="4">
        <v>37315</v>
      </c>
      <c r="B4" s="13"/>
      <c r="C4" s="9">
        <f t="shared" ref="C4:C67" si="2">D4+H4</f>
        <v>28.9</v>
      </c>
      <c r="D4" s="9">
        <v>0</v>
      </c>
      <c r="E4" s="9">
        <v>0</v>
      </c>
      <c r="F4" s="9"/>
      <c r="G4" s="9"/>
      <c r="H4" s="9">
        <v>28.9</v>
      </c>
      <c r="I4" s="9">
        <v>53</v>
      </c>
      <c r="J4" s="9">
        <v>9.1999999999999993</v>
      </c>
      <c r="K4" s="9">
        <v>1.6</v>
      </c>
      <c r="L4" s="9"/>
      <c r="M4" s="9">
        <v>-40.200000000000003</v>
      </c>
      <c r="N4" s="9">
        <v>0</v>
      </c>
      <c r="O4" s="9">
        <v>2.7</v>
      </c>
      <c r="P4" s="9">
        <f t="shared" si="1"/>
        <v>2.5999999999999979</v>
      </c>
      <c r="Q4" s="9">
        <v>234.12</v>
      </c>
      <c r="R4" s="10">
        <f t="shared" si="0"/>
        <v>58.53</v>
      </c>
      <c r="S4" s="10"/>
    </row>
    <row r="5" spans="1:19" x14ac:dyDescent="0.25">
      <c r="A5" s="4">
        <v>37346</v>
      </c>
      <c r="B5" s="13"/>
      <c r="C5" s="9">
        <f t="shared" si="2"/>
        <v>333.6</v>
      </c>
      <c r="D5" s="9">
        <v>20</v>
      </c>
      <c r="E5" s="9">
        <v>20</v>
      </c>
      <c r="F5" s="9"/>
      <c r="G5" s="9"/>
      <c r="H5" s="9">
        <v>313.60000000000002</v>
      </c>
      <c r="I5" s="9">
        <v>255.4</v>
      </c>
      <c r="J5" s="9">
        <v>6.5</v>
      </c>
      <c r="K5" s="9">
        <v>-0.3</v>
      </c>
      <c r="L5" s="9"/>
      <c r="M5" s="9">
        <v>31.5</v>
      </c>
      <c r="N5" s="9">
        <v>0</v>
      </c>
      <c r="O5" s="9">
        <v>17.3</v>
      </c>
      <c r="P5" s="9">
        <f t="shared" si="1"/>
        <v>3.2000000000000455</v>
      </c>
      <c r="Q5" s="9">
        <f>total_credit_gdp_data!P5-total_credit_gdp_data!P2</f>
        <v>268.56000000000131</v>
      </c>
      <c r="R5" s="10">
        <f t="shared" si="0"/>
        <v>67.140000000000327</v>
      </c>
      <c r="S5" s="10"/>
    </row>
    <row r="6" spans="1:19" x14ac:dyDescent="0.25">
      <c r="A6" s="4">
        <v>37376</v>
      </c>
      <c r="B6" s="13"/>
      <c r="C6" s="9">
        <f t="shared" si="2"/>
        <v>171.1</v>
      </c>
      <c r="D6" s="9">
        <v>56</v>
      </c>
      <c r="E6" s="9">
        <v>56</v>
      </c>
      <c r="F6" s="9"/>
      <c r="G6" s="9"/>
      <c r="H6" s="9">
        <v>115.1</v>
      </c>
      <c r="I6" s="9">
        <v>93.7</v>
      </c>
      <c r="J6" s="9">
        <v>5.4</v>
      </c>
      <c r="K6" s="9">
        <v>11.9</v>
      </c>
      <c r="L6" s="9"/>
      <c r="M6" s="9">
        <v>5.0999999999999996</v>
      </c>
      <c r="N6" s="9">
        <v>1</v>
      </c>
      <c r="O6" s="9">
        <v>-5.6</v>
      </c>
      <c r="P6" s="9">
        <f t="shared" si="1"/>
        <v>3.5999999999999801</v>
      </c>
      <c r="Q6" s="9">
        <f>total_credit_gdp_data!P6-total_credit_gdp_data!P3</f>
        <v>268.56000000000131</v>
      </c>
      <c r="R6" s="10">
        <f t="shared" si="0"/>
        <v>67.140000000000327</v>
      </c>
      <c r="S6" s="10"/>
    </row>
    <row r="7" spans="1:19" x14ac:dyDescent="0.25">
      <c r="A7" s="4">
        <v>37407</v>
      </c>
      <c r="B7" s="13"/>
      <c r="C7" s="9">
        <f t="shared" si="2"/>
        <v>229.4</v>
      </c>
      <c r="D7" s="9">
        <v>52</v>
      </c>
      <c r="E7" s="9">
        <v>52</v>
      </c>
      <c r="F7" s="9"/>
      <c r="G7" s="9"/>
      <c r="H7" s="9">
        <v>177.4</v>
      </c>
      <c r="I7" s="9">
        <v>111</v>
      </c>
      <c r="J7" s="9">
        <v>7.3</v>
      </c>
      <c r="K7" s="9">
        <v>7.4</v>
      </c>
      <c r="L7" s="9"/>
      <c r="M7" s="9">
        <v>42.6</v>
      </c>
      <c r="N7" s="9">
        <v>1</v>
      </c>
      <c r="O7" s="9">
        <v>5</v>
      </c>
      <c r="P7" s="9">
        <f t="shared" si="1"/>
        <v>3.0999999999999943</v>
      </c>
      <c r="Q7" s="9">
        <f>total_credit_gdp_data!P7-total_credit_gdp_data!P4</f>
        <v>268.56000000000131</v>
      </c>
      <c r="R7" s="10">
        <f t="shared" si="0"/>
        <v>67.140000000000327</v>
      </c>
      <c r="S7" s="10"/>
    </row>
    <row r="8" spans="1:19" x14ac:dyDescent="0.25">
      <c r="A8" s="4">
        <v>37437</v>
      </c>
      <c r="B8" s="13"/>
      <c r="C8" s="9">
        <f t="shared" si="2"/>
        <v>334.1</v>
      </c>
      <c r="D8" s="9">
        <v>72</v>
      </c>
      <c r="E8" s="9">
        <v>72</v>
      </c>
      <c r="F8" s="9"/>
      <c r="G8" s="9"/>
      <c r="H8" s="9">
        <v>262.10000000000002</v>
      </c>
      <c r="I8" s="9">
        <v>292.89999999999998</v>
      </c>
      <c r="J8" s="9">
        <v>8.8000000000000007</v>
      </c>
      <c r="K8" s="9">
        <v>1.8</v>
      </c>
      <c r="L8" s="9"/>
      <c r="M8" s="9">
        <v>-58.9</v>
      </c>
      <c r="N8" s="9">
        <v>7.8</v>
      </c>
      <c r="O8" s="9">
        <v>5.5</v>
      </c>
      <c r="P8" s="9">
        <f t="shared" si="1"/>
        <v>4.2000000000000455</v>
      </c>
      <c r="Q8" s="9">
        <f>total_credit_gdp_data!P8-total_credit_gdp_data!P5</f>
        <v>291.39999999999964</v>
      </c>
      <c r="R8" s="10">
        <f t="shared" si="0"/>
        <v>72.849999999999909</v>
      </c>
      <c r="S8" s="10"/>
    </row>
    <row r="9" spans="1:19" x14ac:dyDescent="0.25">
      <c r="A9" s="4">
        <v>37468</v>
      </c>
      <c r="B9" s="13"/>
      <c r="C9" s="9">
        <f t="shared" si="2"/>
        <v>125.13</v>
      </c>
      <c r="D9" s="9">
        <v>43.83</v>
      </c>
      <c r="E9" s="9">
        <v>43.83</v>
      </c>
      <c r="F9" s="9"/>
      <c r="G9" s="9"/>
      <c r="H9" s="9">
        <v>81.3</v>
      </c>
      <c r="I9" s="9">
        <v>62</v>
      </c>
      <c r="J9" s="9">
        <v>3.3</v>
      </c>
      <c r="K9" s="9">
        <v>4.5</v>
      </c>
      <c r="L9" s="9"/>
      <c r="M9" s="9">
        <v>3.6</v>
      </c>
      <c r="N9" s="9">
        <v>1</v>
      </c>
      <c r="O9" s="9">
        <v>3.4</v>
      </c>
      <c r="P9" s="9">
        <f t="shared" si="1"/>
        <v>3.5</v>
      </c>
      <c r="Q9" s="9">
        <f>total_credit_gdp_data!P9-total_credit_gdp_data!P6</f>
        <v>291.39999999999964</v>
      </c>
      <c r="R9" s="10">
        <f t="shared" si="0"/>
        <v>72.849999999999909</v>
      </c>
      <c r="S9" s="10"/>
    </row>
    <row r="10" spans="1:19" x14ac:dyDescent="0.25">
      <c r="A10" s="4">
        <v>37499</v>
      </c>
      <c r="B10" s="13"/>
      <c r="C10" s="9">
        <f t="shared" si="2"/>
        <v>198.5</v>
      </c>
      <c r="D10" s="9">
        <v>40</v>
      </c>
      <c r="E10" s="9">
        <v>40</v>
      </c>
      <c r="F10" s="9"/>
      <c r="G10" s="9"/>
      <c r="H10" s="9">
        <v>158.5</v>
      </c>
      <c r="I10" s="9">
        <v>173.6</v>
      </c>
      <c r="J10" s="9">
        <v>-1.5</v>
      </c>
      <c r="K10" s="9">
        <v>-1.4</v>
      </c>
      <c r="L10" s="9"/>
      <c r="M10" s="9">
        <v>-23.3</v>
      </c>
      <c r="N10" s="9">
        <v>2.2999999999999998</v>
      </c>
      <c r="O10" s="9">
        <v>4.8</v>
      </c>
      <c r="P10" s="9">
        <f t="shared" si="1"/>
        <v>4</v>
      </c>
      <c r="Q10" s="9">
        <f>total_credit_gdp_data!P10-total_credit_gdp_data!P7</f>
        <v>291.39999999999964</v>
      </c>
      <c r="R10" s="10">
        <f t="shared" si="0"/>
        <v>72.849999999999909</v>
      </c>
      <c r="S10" s="10"/>
    </row>
    <row r="11" spans="1:19" x14ac:dyDescent="0.25">
      <c r="A11" s="4">
        <v>37529</v>
      </c>
      <c r="B11" s="13"/>
      <c r="C11" s="9">
        <f t="shared" si="2"/>
        <v>393.8</v>
      </c>
      <c r="D11" s="9">
        <v>43.1</v>
      </c>
      <c r="E11" s="9">
        <v>43.1</v>
      </c>
      <c r="F11" s="9"/>
      <c r="G11" s="9"/>
      <c r="H11" s="9">
        <v>350.7</v>
      </c>
      <c r="I11" s="9">
        <v>288.5</v>
      </c>
      <c r="J11" s="9">
        <v>8.8000000000000007</v>
      </c>
      <c r="K11" s="9">
        <v>-2.2999999999999998</v>
      </c>
      <c r="L11" s="9"/>
      <c r="M11" s="9">
        <v>29.6</v>
      </c>
      <c r="N11" s="9">
        <v>5.8</v>
      </c>
      <c r="O11" s="9">
        <v>16.2</v>
      </c>
      <c r="P11" s="9">
        <f t="shared" si="1"/>
        <v>4.0999999999999659</v>
      </c>
      <c r="Q11" s="9">
        <f>total_credit_gdp_data!P11-total_credit_gdp_data!P8</f>
        <v>340.31999999999971</v>
      </c>
      <c r="R11" s="10">
        <f t="shared" si="0"/>
        <v>85.079999999999927</v>
      </c>
      <c r="S11" s="10">
        <f>R11+R8+R5+R2</f>
        <v>283.60000000000014</v>
      </c>
    </row>
    <row r="12" spans="1:19" x14ac:dyDescent="0.25">
      <c r="A12" s="4">
        <v>37560</v>
      </c>
      <c r="B12" s="13"/>
      <c r="C12" s="9">
        <f t="shared" si="2"/>
        <v>101.9</v>
      </c>
      <c r="D12" s="9">
        <v>22.4</v>
      </c>
      <c r="E12" s="9">
        <v>22.4</v>
      </c>
      <c r="F12" s="9"/>
      <c r="G12" s="9"/>
      <c r="H12" s="9">
        <v>79.5</v>
      </c>
      <c r="I12" s="9">
        <v>72.2</v>
      </c>
      <c r="J12" s="9">
        <v>1.6</v>
      </c>
      <c r="K12" s="9">
        <v>-2.7</v>
      </c>
      <c r="L12" s="9"/>
      <c r="M12" s="9">
        <v>-6.1</v>
      </c>
      <c r="N12" s="9">
        <v>8.6999999999999993</v>
      </c>
      <c r="O12" s="9">
        <v>2.7</v>
      </c>
      <c r="P12" s="9">
        <f t="shared" si="1"/>
        <v>3.0999999999999943</v>
      </c>
      <c r="Q12" s="9">
        <f>total_credit_gdp_data!P12-total_credit_gdp_data!P9</f>
        <v>340.31999999999971</v>
      </c>
      <c r="R12" s="10">
        <f t="shared" si="0"/>
        <v>85.079999999999927</v>
      </c>
      <c r="S12" s="10">
        <f t="shared" ref="S12:S73" si="3">R12+R9+R6+R3</f>
        <v>283.60000000000014</v>
      </c>
    </row>
    <row r="13" spans="1:19" x14ac:dyDescent="0.25">
      <c r="A13" s="4">
        <v>37590</v>
      </c>
      <c r="B13" s="13"/>
      <c r="C13" s="9">
        <f t="shared" si="2"/>
        <v>180.5</v>
      </c>
      <c r="D13" s="9">
        <v>0</v>
      </c>
      <c r="E13" s="9">
        <v>0</v>
      </c>
      <c r="F13" s="9"/>
      <c r="G13" s="9"/>
      <c r="H13" s="9">
        <v>180.5</v>
      </c>
      <c r="I13" s="9">
        <v>153.9</v>
      </c>
      <c r="J13" s="9">
        <v>4.2</v>
      </c>
      <c r="K13" s="9">
        <v>-1.6</v>
      </c>
      <c r="L13" s="9"/>
      <c r="M13" s="9">
        <v>10.7</v>
      </c>
      <c r="N13" s="9">
        <v>6</v>
      </c>
      <c r="O13" s="9">
        <v>3.4</v>
      </c>
      <c r="P13" s="9">
        <f t="shared" si="1"/>
        <v>3.9000000000000057</v>
      </c>
      <c r="Q13" s="9">
        <f>total_credit_gdp_data!P13-total_credit_gdp_data!P10</f>
        <v>340.31999999999971</v>
      </c>
      <c r="R13" s="10">
        <f t="shared" si="0"/>
        <v>85.079999999999927</v>
      </c>
      <c r="S13" s="10">
        <f t="shared" si="3"/>
        <v>283.60000000000014</v>
      </c>
    </row>
    <row r="14" spans="1:19" x14ac:dyDescent="0.25">
      <c r="A14" s="4">
        <v>37621</v>
      </c>
      <c r="B14" s="13">
        <f>SUM(Q14,Q11,Q8,Q5)/SUM(C3:C14)</f>
        <v>0.50400416693795214</v>
      </c>
      <c r="C14" s="9">
        <f t="shared" si="2"/>
        <v>407.71</v>
      </c>
      <c r="D14" s="9">
        <v>96.81</v>
      </c>
      <c r="E14" s="9">
        <v>96.81</v>
      </c>
      <c r="F14" s="9"/>
      <c r="G14" s="9"/>
      <c r="H14" s="9">
        <v>310.89999999999998</v>
      </c>
      <c r="I14" s="9">
        <v>267.3</v>
      </c>
      <c r="J14" s="9">
        <v>20.5</v>
      </c>
      <c r="K14" s="9">
        <v>0</v>
      </c>
      <c r="L14" s="9"/>
      <c r="M14" s="9">
        <v>11.3</v>
      </c>
      <c r="N14" s="9">
        <v>3</v>
      </c>
      <c r="O14" s="9">
        <v>3.4</v>
      </c>
      <c r="P14" s="9">
        <f t="shared" si="1"/>
        <v>5.3999999999999773</v>
      </c>
      <c r="Q14" s="9">
        <f>total_credit_gdp_data!P14-total_credit_gdp_data!P11</f>
        <v>338.28000000000065</v>
      </c>
      <c r="R14" s="10">
        <f t="shared" si="0"/>
        <v>84.570000000000164</v>
      </c>
      <c r="S14" s="10">
        <f t="shared" si="3"/>
        <v>309.64000000000033</v>
      </c>
    </row>
    <row r="15" spans="1:19" x14ac:dyDescent="0.25">
      <c r="A15" s="4">
        <v>37652</v>
      </c>
      <c r="B15" s="13">
        <f t="shared" ref="B15:B78" si="4">SUM(Q15,Q12,Q9,Q6)/SUM(C4:C15)</f>
        <v>0.43561570602552063</v>
      </c>
      <c r="C15" s="9">
        <f t="shared" si="2"/>
        <v>338.6</v>
      </c>
      <c r="D15" s="9">
        <v>0</v>
      </c>
      <c r="E15" s="9">
        <v>0</v>
      </c>
      <c r="F15" s="9"/>
      <c r="G15" s="9"/>
      <c r="H15" s="9">
        <v>338.6</v>
      </c>
      <c r="I15" s="9">
        <v>326.60000000000002</v>
      </c>
      <c r="J15" s="9">
        <v>10.6</v>
      </c>
      <c r="K15" s="9">
        <v>3.7</v>
      </c>
      <c r="L15" s="9"/>
      <c r="M15" s="9">
        <v>-11.3</v>
      </c>
      <c r="N15" s="9">
        <v>2.5</v>
      </c>
      <c r="O15" s="9">
        <v>2.9</v>
      </c>
      <c r="P15" s="9">
        <f t="shared" si="1"/>
        <v>3.6000000000000227</v>
      </c>
      <c r="Q15" s="9">
        <f>total_credit_gdp_data!P15-total_credit_gdp_data!P12</f>
        <v>338.28000000000065</v>
      </c>
      <c r="R15" s="10">
        <f t="shared" si="0"/>
        <v>84.570000000000164</v>
      </c>
      <c r="S15" s="10">
        <f t="shared" si="3"/>
        <v>309.64000000000033</v>
      </c>
    </row>
    <row r="16" spans="1:19" x14ac:dyDescent="0.25">
      <c r="A16" s="4">
        <v>37680</v>
      </c>
      <c r="B16" s="13">
        <f t="shared" si="4"/>
        <v>0.41997328034613529</v>
      </c>
      <c r="C16" s="9">
        <f t="shared" si="2"/>
        <v>134.80000000000001</v>
      </c>
      <c r="D16" s="9">
        <v>35</v>
      </c>
      <c r="E16" s="9">
        <v>35</v>
      </c>
      <c r="F16" s="9"/>
      <c r="G16" s="9"/>
      <c r="H16" s="9">
        <v>99.8</v>
      </c>
      <c r="I16" s="9">
        <v>109.1</v>
      </c>
      <c r="J16" s="9">
        <v>5.3</v>
      </c>
      <c r="K16" s="9">
        <v>1.8</v>
      </c>
      <c r="L16" s="9"/>
      <c r="M16" s="9">
        <v>-27.7</v>
      </c>
      <c r="N16" s="9">
        <v>5.6</v>
      </c>
      <c r="O16" s="9">
        <v>2</v>
      </c>
      <c r="P16" s="9">
        <f t="shared" si="1"/>
        <v>3.7000000000000171</v>
      </c>
      <c r="Q16" s="9">
        <f>total_credit_gdp_data!P16-total_credit_gdp_data!P13</f>
        <v>338.28000000000065</v>
      </c>
      <c r="R16" s="10">
        <f t="shared" si="0"/>
        <v>84.570000000000164</v>
      </c>
      <c r="S16" s="10">
        <f t="shared" si="3"/>
        <v>309.64000000000033</v>
      </c>
    </row>
    <row r="17" spans="1:19" x14ac:dyDescent="0.25">
      <c r="A17" s="4">
        <v>37711</v>
      </c>
      <c r="B17" s="13">
        <f t="shared" si="4"/>
        <v>0.48864103005656262</v>
      </c>
      <c r="C17" s="9">
        <f t="shared" si="2"/>
        <v>404.1</v>
      </c>
      <c r="D17" s="9">
        <v>0</v>
      </c>
      <c r="E17" s="9">
        <v>0</v>
      </c>
      <c r="F17" s="9"/>
      <c r="G17" s="9"/>
      <c r="H17" s="9">
        <v>404.1</v>
      </c>
      <c r="I17" s="9">
        <v>372.5</v>
      </c>
      <c r="J17" s="9">
        <v>27.1</v>
      </c>
      <c r="K17" s="9">
        <v>2.2999999999999998</v>
      </c>
      <c r="L17" s="9"/>
      <c r="M17" s="9">
        <v>-4.0999999999999996</v>
      </c>
      <c r="N17" s="9">
        <v>0</v>
      </c>
      <c r="O17" s="9">
        <v>2.6</v>
      </c>
      <c r="P17" s="9">
        <f t="shared" si="1"/>
        <v>3.6999999999999886</v>
      </c>
      <c r="Q17" s="9">
        <f>total_credit_gdp_data!P17-total_credit_gdp_data!P14</f>
        <v>505.51999999999862</v>
      </c>
      <c r="R17" s="10">
        <f t="shared" si="0"/>
        <v>126.37999999999965</v>
      </c>
      <c r="S17" s="10">
        <f t="shared" si="3"/>
        <v>368.87999999999965</v>
      </c>
    </row>
    <row r="18" spans="1:19" x14ac:dyDescent="0.25">
      <c r="A18" s="4">
        <v>37741</v>
      </c>
      <c r="B18" s="13">
        <f t="shared" si="4"/>
        <v>0.4627282249415125</v>
      </c>
      <c r="C18" s="9">
        <f t="shared" si="2"/>
        <v>340.2</v>
      </c>
      <c r="D18" s="9">
        <v>78</v>
      </c>
      <c r="E18" s="9">
        <v>78</v>
      </c>
      <c r="F18" s="9"/>
      <c r="G18" s="9"/>
      <c r="H18" s="9">
        <v>262.2</v>
      </c>
      <c r="I18" s="9">
        <v>194.5</v>
      </c>
      <c r="J18" s="9">
        <v>22.7</v>
      </c>
      <c r="K18" s="9">
        <v>6.8</v>
      </c>
      <c r="L18" s="9"/>
      <c r="M18" s="9">
        <v>28</v>
      </c>
      <c r="N18" s="9">
        <v>1.2</v>
      </c>
      <c r="O18" s="9">
        <v>4.7</v>
      </c>
      <c r="P18" s="9">
        <f t="shared" si="1"/>
        <v>4.3000000000000114</v>
      </c>
      <c r="Q18" s="9">
        <f>total_credit_gdp_data!P18-total_credit_gdp_data!P15</f>
        <v>505.51999999999862</v>
      </c>
      <c r="R18" s="10">
        <f t="shared" si="0"/>
        <v>126.37999999999965</v>
      </c>
      <c r="S18" s="10">
        <f t="shared" si="3"/>
        <v>368.87999999999965</v>
      </c>
    </row>
    <row r="19" spans="1:19" x14ac:dyDescent="0.25">
      <c r="A19" s="4">
        <v>37772</v>
      </c>
      <c r="B19" s="13">
        <f t="shared" si="4"/>
        <v>0.44829011010378395</v>
      </c>
      <c r="C19" s="9">
        <f t="shared" si="2"/>
        <v>332.1</v>
      </c>
      <c r="D19" s="9">
        <v>35</v>
      </c>
      <c r="E19" s="9">
        <v>35</v>
      </c>
      <c r="F19" s="9"/>
      <c r="G19" s="9"/>
      <c r="H19" s="9">
        <v>297.10000000000002</v>
      </c>
      <c r="I19" s="9">
        <v>253.4</v>
      </c>
      <c r="J19" s="9">
        <v>26.5</v>
      </c>
      <c r="K19" s="9">
        <v>0.2</v>
      </c>
      <c r="L19" s="9"/>
      <c r="M19" s="9">
        <v>12.1</v>
      </c>
      <c r="N19" s="9">
        <v>0.5</v>
      </c>
      <c r="O19" s="9">
        <v>0.8</v>
      </c>
      <c r="P19" s="9">
        <f t="shared" si="1"/>
        <v>3.6000000000000227</v>
      </c>
      <c r="Q19" s="9">
        <f>total_credit_gdp_data!P19-total_credit_gdp_data!P16</f>
        <v>505.51999999999862</v>
      </c>
      <c r="R19" s="10">
        <f t="shared" si="0"/>
        <v>126.37999999999965</v>
      </c>
      <c r="S19" s="10">
        <f t="shared" si="3"/>
        <v>368.87999999999965</v>
      </c>
    </row>
    <row r="20" spans="1:19" x14ac:dyDescent="0.25">
      <c r="A20" s="4">
        <v>37802</v>
      </c>
      <c r="B20" s="13">
        <f t="shared" si="4"/>
        <v>0.37538471888191832</v>
      </c>
      <c r="C20" s="9">
        <f t="shared" si="2"/>
        <v>610.20000000000005</v>
      </c>
      <c r="D20" s="9">
        <v>26</v>
      </c>
      <c r="E20" s="9">
        <v>26</v>
      </c>
      <c r="F20" s="9"/>
      <c r="G20" s="9"/>
      <c r="H20" s="9">
        <v>584.20000000000005</v>
      </c>
      <c r="I20" s="9">
        <v>525</v>
      </c>
      <c r="J20" s="9">
        <v>29.9</v>
      </c>
      <c r="K20" s="9">
        <v>17.600000000000001</v>
      </c>
      <c r="L20" s="9"/>
      <c r="M20" s="9">
        <v>1.3</v>
      </c>
      <c r="N20" s="9">
        <v>1.6</v>
      </c>
      <c r="O20" s="9">
        <v>4</v>
      </c>
      <c r="P20" s="9">
        <f t="shared" si="1"/>
        <v>4.8000000000000682</v>
      </c>
      <c r="Q20" s="9">
        <f>total_credit_gdp_data!P20-total_credit_gdp_data!P17</f>
        <v>155.07999999999993</v>
      </c>
      <c r="R20" s="10">
        <f t="shared" si="0"/>
        <v>38.769999999999982</v>
      </c>
      <c r="S20" s="10">
        <f t="shared" si="3"/>
        <v>334.79999999999973</v>
      </c>
    </row>
    <row r="21" spans="1:19" x14ac:dyDescent="0.25">
      <c r="A21" s="4">
        <v>37833</v>
      </c>
      <c r="B21" s="13">
        <f t="shared" si="4"/>
        <v>0.371709859803875</v>
      </c>
      <c r="C21" s="9">
        <f t="shared" si="2"/>
        <v>160.4</v>
      </c>
      <c r="D21" s="9">
        <v>26</v>
      </c>
      <c r="E21" s="9">
        <v>26</v>
      </c>
      <c r="F21" s="9"/>
      <c r="G21" s="9"/>
      <c r="H21" s="9">
        <v>134.4</v>
      </c>
      <c r="I21" s="9">
        <v>106.2</v>
      </c>
      <c r="J21" s="9">
        <v>10.3</v>
      </c>
      <c r="K21" s="9">
        <v>2.2000000000000002</v>
      </c>
      <c r="L21" s="9"/>
      <c r="M21" s="9">
        <v>-3.4</v>
      </c>
      <c r="N21" s="9">
        <v>5.8</v>
      </c>
      <c r="O21" s="9">
        <v>9.1999999999999993</v>
      </c>
      <c r="P21" s="9">
        <f t="shared" si="1"/>
        <v>4.1000000000000227</v>
      </c>
      <c r="Q21" s="9">
        <f>total_credit_gdp_data!P21-total_credit_gdp_data!P18</f>
        <v>155.07999999999993</v>
      </c>
      <c r="R21" s="10">
        <f t="shared" si="0"/>
        <v>38.769999999999982</v>
      </c>
      <c r="S21" s="10">
        <f t="shared" si="3"/>
        <v>334.79999999999973</v>
      </c>
    </row>
    <row r="22" spans="1:19" x14ac:dyDescent="0.25">
      <c r="A22" s="4">
        <v>37864</v>
      </c>
      <c r="B22" s="13">
        <f t="shared" si="4"/>
        <v>0.3540599776333076</v>
      </c>
      <c r="C22" s="9">
        <f t="shared" si="2"/>
        <v>378.1</v>
      </c>
      <c r="D22" s="9">
        <v>46</v>
      </c>
      <c r="E22" s="9">
        <v>46</v>
      </c>
      <c r="F22" s="9"/>
      <c r="G22" s="9"/>
      <c r="H22" s="9">
        <v>332.1</v>
      </c>
      <c r="I22" s="9">
        <v>280.8</v>
      </c>
      <c r="J22" s="9">
        <v>24.7</v>
      </c>
      <c r="K22" s="9">
        <v>10</v>
      </c>
      <c r="L22" s="9"/>
      <c r="M22" s="9">
        <v>-0.5</v>
      </c>
      <c r="N22" s="9">
        <v>5.5</v>
      </c>
      <c r="O22" s="9">
        <v>7.3</v>
      </c>
      <c r="P22" s="9">
        <f t="shared" si="1"/>
        <v>4.3000000000000114</v>
      </c>
      <c r="Q22" s="9">
        <f>total_credit_gdp_data!P22-total_credit_gdp_data!P19</f>
        <v>155.07999999999993</v>
      </c>
      <c r="R22" s="10">
        <f t="shared" si="0"/>
        <v>38.769999999999982</v>
      </c>
      <c r="S22" s="10">
        <f t="shared" si="3"/>
        <v>334.79999999999973</v>
      </c>
    </row>
    <row r="23" spans="1:19" x14ac:dyDescent="0.25">
      <c r="A23" s="4">
        <v>37894</v>
      </c>
      <c r="B23" s="13">
        <f t="shared" si="4"/>
        <v>0.41496564706129446</v>
      </c>
      <c r="C23" s="9">
        <f t="shared" si="2"/>
        <v>420.38</v>
      </c>
      <c r="D23" s="9">
        <v>16.38</v>
      </c>
      <c r="E23" s="9">
        <v>16.38</v>
      </c>
      <c r="F23" s="9"/>
      <c r="G23" s="9"/>
      <c r="H23" s="9">
        <v>404</v>
      </c>
      <c r="I23" s="9">
        <v>303.5</v>
      </c>
      <c r="J23" s="9">
        <v>40</v>
      </c>
      <c r="K23" s="9">
        <v>7.8</v>
      </c>
      <c r="L23" s="9"/>
      <c r="M23" s="9">
        <v>43.2</v>
      </c>
      <c r="N23" s="9">
        <v>1.4</v>
      </c>
      <c r="O23" s="9">
        <v>3.4</v>
      </c>
      <c r="P23" s="9">
        <f t="shared" si="1"/>
        <v>4.7000000000000455</v>
      </c>
      <c r="Q23" s="9">
        <f>total_credit_gdp_data!P23-total_credit_gdp_data!P20</f>
        <v>581.72000000000116</v>
      </c>
      <c r="R23" s="10">
        <f t="shared" si="0"/>
        <v>145.43000000000029</v>
      </c>
      <c r="S23" s="10">
        <f t="shared" si="3"/>
        <v>395.15000000000009</v>
      </c>
    </row>
    <row r="24" spans="1:19" x14ac:dyDescent="0.25">
      <c r="A24" s="4">
        <v>37925</v>
      </c>
      <c r="B24" s="13">
        <f t="shared" si="4"/>
        <v>0.41045057116666545</v>
      </c>
      <c r="C24" s="9">
        <f t="shared" si="2"/>
        <v>143.80000000000001</v>
      </c>
      <c r="D24" s="9">
        <v>22</v>
      </c>
      <c r="E24" s="9">
        <v>22</v>
      </c>
      <c r="F24" s="9"/>
      <c r="G24" s="9"/>
      <c r="H24" s="9">
        <v>121.8</v>
      </c>
      <c r="I24" s="9">
        <v>61.6</v>
      </c>
      <c r="J24" s="9">
        <v>14.8</v>
      </c>
      <c r="K24" s="9">
        <v>-1</v>
      </c>
      <c r="L24" s="9"/>
      <c r="M24" s="9">
        <v>37.799999999999997</v>
      </c>
      <c r="N24" s="9">
        <v>1.5</v>
      </c>
      <c r="O24" s="9">
        <v>3.6</v>
      </c>
      <c r="P24" s="9">
        <f t="shared" si="1"/>
        <v>3.5</v>
      </c>
      <c r="Q24" s="9">
        <f>total_credit_gdp_data!P24-total_credit_gdp_data!P21</f>
        <v>581.72000000000116</v>
      </c>
      <c r="R24" s="10">
        <f t="shared" si="0"/>
        <v>145.43000000000029</v>
      </c>
      <c r="S24" s="10">
        <f t="shared" si="3"/>
        <v>395.15000000000009</v>
      </c>
    </row>
    <row r="25" spans="1:19" x14ac:dyDescent="0.25">
      <c r="A25" s="4">
        <v>37955</v>
      </c>
      <c r="B25" s="13">
        <f t="shared" si="4"/>
        <v>0.40408120482974963</v>
      </c>
      <c r="C25" s="9">
        <f t="shared" si="2"/>
        <v>241.2</v>
      </c>
      <c r="D25" s="9">
        <v>58</v>
      </c>
      <c r="E25" s="9">
        <v>58</v>
      </c>
      <c r="F25" s="9"/>
      <c r="G25" s="9"/>
      <c r="H25" s="9">
        <v>183.2</v>
      </c>
      <c r="I25" s="9">
        <v>102.5</v>
      </c>
      <c r="J25" s="9">
        <v>20.2</v>
      </c>
      <c r="K25" s="9">
        <v>6.6</v>
      </c>
      <c r="L25" s="9"/>
      <c r="M25" s="9">
        <v>35.5</v>
      </c>
      <c r="N25" s="9">
        <v>3.4</v>
      </c>
      <c r="O25" s="9">
        <v>11</v>
      </c>
      <c r="P25" s="9">
        <f t="shared" si="1"/>
        <v>3.9999999999999716</v>
      </c>
      <c r="Q25" s="9">
        <f>total_credit_gdp_data!P25-total_credit_gdp_data!P22</f>
        <v>581.72000000000116</v>
      </c>
      <c r="R25" s="10">
        <f t="shared" si="0"/>
        <v>145.43000000000029</v>
      </c>
      <c r="S25" s="10">
        <f t="shared" si="3"/>
        <v>395.15000000000009</v>
      </c>
    </row>
    <row r="26" spans="1:19" x14ac:dyDescent="0.25">
      <c r="A26" s="4">
        <v>37986</v>
      </c>
      <c r="B26" s="13">
        <f t="shared" si="4"/>
        <v>0.4543099963418365</v>
      </c>
      <c r="C26" s="9">
        <f t="shared" si="2"/>
        <v>451.65700000000004</v>
      </c>
      <c r="D26" s="9">
        <v>201.857</v>
      </c>
      <c r="E26" s="9">
        <v>201.857</v>
      </c>
      <c r="F26" s="9"/>
      <c r="G26" s="9"/>
      <c r="H26" s="9">
        <v>249.8</v>
      </c>
      <c r="I26" s="9">
        <v>129.5</v>
      </c>
      <c r="J26" s="9">
        <v>-3.7</v>
      </c>
      <c r="K26" s="9">
        <v>2.1</v>
      </c>
      <c r="L26" s="9"/>
      <c r="M26" s="9">
        <v>90.2</v>
      </c>
      <c r="N26" s="9">
        <v>21</v>
      </c>
      <c r="O26" s="9">
        <v>4.4000000000000004</v>
      </c>
      <c r="P26" s="9">
        <f t="shared" si="1"/>
        <v>6.3000000000000114</v>
      </c>
      <c r="Q26" s="9">
        <f>total_credit_gdp_data!P26-total_credit_gdp_data!P23</f>
        <v>554.71999999999935</v>
      </c>
      <c r="R26" s="10">
        <f t="shared" si="0"/>
        <v>138.67999999999984</v>
      </c>
      <c r="S26" s="10">
        <f t="shared" si="3"/>
        <v>449.25999999999976</v>
      </c>
    </row>
    <row r="27" spans="1:19" x14ac:dyDescent="0.25">
      <c r="A27" s="4">
        <v>38017</v>
      </c>
      <c r="B27" s="13">
        <f t="shared" si="4"/>
        <v>0.46940486169321005</v>
      </c>
      <c r="C27" s="9">
        <f t="shared" si="2"/>
        <v>211.4</v>
      </c>
      <c r="D27" s="9">
        <v>0</v>
      </c>
      <c r="E27" s="9">
        <v>0</v>
      </c>
      <c r="F27" s="9"/>
      <c r="G27" s="9"/>
      <c r="H27" s="9">
        <v>211.4</v>
      </c>
      <c r="I27" s="9">
        <v>254</v>
      </c>
      <c r="J27" s="9">
        <v>18</v>
      </c>
      <c r="K27" s="9">
        <v>13.3</v>
      </c>
      <c r="L27" s="9"/>
      <c r="M27" s="9">
        <v>-85.1</v>
      </c>
      <c r="N27" s="9">
        <v>0.4</v>
      </c>
      <c r="O27" s="9">
        <v>7</v>
      </c>
      <c r="P27" s="9">
        <f t="shared" si="1"/>
        <v>3.7999999999999829</v>
      </c>
      <c r="Q27" s="9">
        <f>total_credit_gdp_data!P27-total_credit_gdp_data!P24</f>
        <v>554.71999999999935</v>
      </c>
      <c r="R27" s="10">
        <f t="shared" si="0"/>
        <v>138.67999999999984</v>
      </c>
      <c r="S27" s="10">
        <f t="shared" si="3"/>
        <v>449.25999999999976</v>
      </c>
    </row>
    <row r="28" spans="1:19" x14ac:dyDescent="0.25">
      <c r="A28" s="4">
        <v>38046</v>
      </c>
      <c r="B28" s="13">
        <f t="shared" si="4"/>
        <v>0.48083434809330777</v>
      </c>
      <c r="C28" s="9">
        <f t="shared" si="2"/>
        <v>43.8</v>
      </c>
      <c r="D28" s="9">
        <v>0</v>
      </c>
      <c r="E28" s="9">
        <v>0</v>
      </c>
      <c r="F28" s="9"/>
      <c r="G28" s="9"/>
      <c r="H28" s="9">
        <v>43.8</v>
      </c>
      <c r="I28" s="9">
        <v>208.5</v>
      </c>
      <c r="J28" s="9">
        <v>28.7</v>
      </c>
      <c r="K28" s="9">
        <v>13.8</v>
      </c>
      <c r="L28" s="9"/>
      <c r="M28" s="9">
        <v>-217.4</v>
      </c>
      <c r="N28" s="9">
        <v>4.5</v>
      </c>
      <c r="O28" s="9">
        <v>2</v>
      </c>
      <c r="P28" s="9">
        <f t="shared" si="1"/>
        <v>3.7000000000000028</v>
      </c>
      <c r="Q28" s="9">
        <f>total_credit_gdp_data!P28-total_credit_gdp_data!P25</f>
        <v>554.71999999999935</v>
      </c>
      <c r="R28" s="10">
        <f t="shared" si="0"/>
        <v>138.67999999999984</v>
      </c>
      <c r="S28" s="10">
        <f t="shared" si="3"/>
        <v>449.25999999999976</v>
      </c>
    </row>
    <row r="29" spans="1:19" x14ac:dyDescent="0.25">
      <c r="A29" s="4">
        <v>38077</v>
      </c>
      <c r="B29" s="13">
        <f t="shared" si="4"/>
        <v>0.49373531355216954</v>
      </c>
      <c r="C29" s="9">
        <f t="shared" si="2"/>
        <v>693.86</v>
      </c>
      <c r="D29" s="9">
        <v>38.159999999999997</v>
      </c>
      <c r="E29" s="9">
        <v>38.159999999999997</v>
      </c>
      <c r="F29" s="9"/>
      <c r="G29" s="9"/>
      <c r="H29" s="9">
        <v>655.7</v>
      </c>
      <c r="I29" s="9">
        <v>372.6</v>
      </c>
      <c r="J29" s="9">
        <v>31.3</v>
      </c>
      <c r="K29" s="9">
        <v>9.8000000000000007</v>
      </c>
      <c r="L29" s="9"/>
      <c r="M29" s="9">
        <v>231.6</v>
      </c>
      <c r="N29" s="9">
        <v>1</v>
      </c>
      <c r="O29" s="9">
        <v>4.5</v>
      </c>
      <c r="P29" s="9">
        <f t="shared" si="1"/>
        <v>4.8999999999999773</v>
      </c>
      <c r="Q29" s="9">
        <f>total_credit_gdp_data!P29-total_credit_gdp_data!P26</f>
        <v>696.80000000000109</v>
      </c>
      <c r="R29" s="10">
        <f t="shared" si="0"/>
        <v>174.20000000000027</v>
      </c>
      <c r="S29" s="10">
        <f t="shared" si="3"/>
        <v>497.08000000000038</v>
      </c>
    </row>
    <row r="30" spans="1:19" x14ac:dyDescent="0.25">
      <c r="A30" s="4">
        <v>38107</v>
      </c>
      <c r="B30" s="13">
        <f t="shared" si="4"/>
        <v>0.49494961312769536</v>
      </c>
      <c r="C30" s="9">
        <f t="shared" si="2"/>
        <v>330.32000000000005</v>
      </c>
      <c r="D30" s="9">
        <v>57.22</v>
      </c>
      <c r="E30" s="9">
        <v>57.22</v>
      </c>
      <c r="F30" s="9"/>
      <c r="G30" s="9"/>
      <c r="H30" s="9">
        <v>273.10000000000002</v>
      </c>
      <c r="I30" s="9">
        <v>199.5</v>
      </c>
      <c r="J30" s="9">
        <v>17.100000000000001</v>
      </c>
      <c r="K30" s="9">
        <v>9.9</v>
      </c>
      <c r="L30" s="9"/>
      <c r="M30" s="9">
        <v>33.1</v>
      </c>
      <c r="N30" s="9">
        <v>1.9</v>
      </c>
      <c r="O30" s="9">
        <v>7</v>
      </c>
      <c r="P30" s="9">
        <f t="shared" si="1"/>
        <v>4.6000000000000227</v>
      </c>
      <c r="Q30" s="9">
        <f>total_credit_gdp_data!P30-total_credit_gdp_data!P27</f>
        <v>696.80000000000109</v>
      </c>
      <c r="R30" s="10">
        <f t="shared" si="0"/>
        <v>174.20000000000027</v>
      </c>
      <c r="S30" s="10">
        <f t="shared" si="3"/>
        <v>497.08000000000038</v>
      </c>
    </row>
    <row r="31" spans="1:19" x14ac:dyDescent="0.25">
      <c r="A31" s="4">
        <v>38138</v>
      </c>
      <c r="B31" s="13">
        <f t="shared" si="4"/>
        <v>0.50132029236287856</v>
      </c>
      <c r="C31" s="9">
        <f t="shared" si="2"/>
        <v>281.05</v>
      </c>
      <c r="D31" s="9">
        <v>36.75</v>
      </c>
      <c r="E31" s="9">
        <v>36.75</v>
      </c>
      <c r="F31" s="9"/>
      <c r="G31" s="9"/>
      <c r="H31" s="9">
        <v>244.3</v>
      </c>
      <c r="I31" s="9">
        <v>113.2</v>
      </c>
      <c r="J31" s="9">
        <v>15.1</v>
      </c>
      <c r="K31" s="9">
        <v>131.6</v>
      </c>
      <c r="L31" s="9"/>
      <c r="M31" s="9">
        <v>-26.3</v>
      </c>
      <c r="N31" s="9">
        <v>2.2999999999999998</v>
      </c>
      <c r="O31" s="9">
        <v>4.2</v>
      </c>
      <c r="P31" s="9">
        <f t="shared" si="1"/>
        <v>4.2000000000000455</v>
      </c>
      <c r="Q31" s="9">
        <f>total_credit_gdp_data!P31-total_credit_gdp_data!P28</f>
        <v>696.80000000000109</v>
      </c>
      <c r="R31" s="10">
        <f t="shared" si="0"/>
        <v>174.20000000000027</v>
      </c>
      <c r="S31" s="10">
        <f t="shared" si="3"/>
        <v>497.08000000000038</v>
      </c>
    </row>
    <row r="32" spans="1:19" x14ac:dyDescent="0.25">
      <c r="A32" s="4">
        <v>38168</v>
      </c>
      <c r="B32" s="13">
        <f t="shared" si="4"/>
        <v>0.66296964208708353</v>
      </c>
      <c r="C32" s="9">
        <f t="shared" si="2"/>
        <v>379.83</v>
      </c>
      <c r="D32" s="9">
        <v>56.93</v>
      </c>
      <c r="E32" s="9">
        <v>56.93</v>
      </c>
      <c r="F32" s="9"/>
      <c r="G32" s="9"/>
      <c r="H32" s="9">
        <v>322.89999999999998</v>
      </c>
      <c r="I32" s="9">
        <v>282.10000000000002</v>
      </c>
      <c r="J32" s="9">
        <v>20.9</v>
      </c>
      <c r="K32" s="9">
        <v>14.4</v>
      </c>
      <c r="L32" s="9"/>
      <c r="M32" s="9">
        <v>-11.9</v>
      </c>
      <c r="N32" s="9">
        <v>1.7</v>
      </c>
      <c r="O32" s="9">
        <v>10.3</v>
      </c>
      <c r="P32" s="9">
        <f t="shared" si="1"/>
        <v>5.3999999999999773</v>
      </c>
      <c r="Q32" s="9">
        <f>total_credit_gdp_data!P32-total_credit_gdp_data!P29</f>
        <v>643.47999999999956</v>
      </c>
      <c r="R32" s="10">
        <f t="shared" si="0"/>
        <v>160.86999999999989</v>
      </c>
      <c r="S32" s="10">
        <f t="shared" si="3"/>
        <v>619.18000000000029</v>
      </c>
    </row>
    <row r="33" spans="1:19" x14ac:dyDescent="0.25">
      <c r="A33" s="4">
        <v>38199</v>
      </c>
      <c r="B33" s="13">
        <f t="shared" si="4"/>
        <v>0.67027198474086092</v>
      </c>
      <c r="C33" s="9">
        <f t="shared" si="2"/>
        <v>119.7</v>
      </c>
      <c r="D33" s="9">
        <v>60.7</v>
      </c>
      <c r="E33" s="9">
        <v>60.7</v>
      </c>
      <c r="F33" s="9"/>
      <c r="G33" s="9"/>
      <c r="H33" s="9">
        <v>59</v>
      </c>
      <c r="I33" s="9">
        <v>-1.9</v>
      </c>
      <c r="J33" s="9">
        <v>-6.5</v>
      </c>
      <c r="K33" s="9">
        <v>9.9</v>
      </c>
      <c r="L33" s="9"/>
      <c r="M33" s="9">
        <v>32.9</v>
      </c>
      <c r="N33" s="9">
        <v>0.4</v>
      </c>
      <c r="O33" s="9">
        <v>19.399999999999999</v>
      </c>
      <c r="P33" s="9">
        <f t="shared" si="1"/>
        <v>4.8000000000000043</v>
      </c>
      <c r="Q33" s="9">
        <f>total_credit_gdp_data!P33-total_credit_gdp_data!P30</f>
        <v>643.47999999999956</v>
      </c>
      <c r="R33" s="10">
        <f t="shared" si="0"/>
        <v>160.86999999999989</v>
      </c>
      <c r="S33" s="10">
        <f t="shared" si="3"/>
        <v>619.18000000000029</v>
      </c>
    </row>
    <row r="34" spans="1:19" x14ac:dyDescent="0.25">
      <c r="A34" s="4">
        <v>38230</v>
      </c>
      <c r="B34" s="13">
        <f t="shared" si="4"/>
        <v>0.70189339933067474</v>
      </c>
      <c r="C34" s="9">
        <f t="shared" si="2"/>
        <v>211.63</v>
      </c>
      <c r="D34" s="9">
        <v>61.53</v>
      </c>
      <c r="E34" s="9">
        <v>61.53</v>
      </c>
      <c r="F34" s="9"/>
      <c r="G34" s="9"/>
      <c r="H34" s="9">
        <v>150.1</v>
      </c>
      <c r="I34" s="9">
        <v>115.7</v>
      </c>
      <c r="J34" s="9">
        <v>5</v>
      </c>
      <c r="K34" s="9">
        <v>16.2</v>
      </c>
      <c r="L34" s="9"/>
      <c r="M34" s="9">
        <v>-0.3</v>
      </c>
      <c r="N34" s="9">
        <v>2.7</v>
      </c>
      <c r="O34" s="9">
        <v>5.9</v>
      </c>
      <c r="P34" s="9">
        <f t="shared" si="1"/>
        <v>4.9000000000000057</v>
      </c>
      <c r="Q34" s="9">
        <f>total_credit_gdp_data!P34-total_credit_gdp_data!P31</f>
        <v>643.47999999999956</v>
      </c>
      <c r="R34" s="10">
        <f t="shared" si="0"/>
        <v>160.86999999999989</v>
      </c>
      <c r="S34" s="10">
        <f t="shared" si="3"/>
        <v>619.18000000000029</v>
      </c>
    </row>
    <row r="35" spans="1:19" x14ac:dyDescent="0.25">
      <c r="A35" s="4">
        <v>38260</v>
      </c>
      <c r="B35" s="13">
        <f t="shared" si="4"/>
        <v>0.74415904836993252</v>
      </c>
      <c r="C35" s="9">
        <f t="shared" si="2"/>
        <v>344.18700000000001</v>
      </c>
      <c r="D35" s="9">
        <v>46.087000000000003</v>
      </c>
      <c r="E35" s="9">
        <v>46.087000000000003</v>
      </c>
      <c r="F35" s="9"/>
      <c r="G35" s="9"/>
      <c r="H35" s="9">
        <v>298.10000000000002</v>
      </c>
      <c r="I35" s="9">
        <v>250.2</v>
      </c>
      <c r="J35" s="9">
        <v>1.6</v>
      </c>
      <c r="K35" s="9">
        <v>11.5</v>
      </c>
      <c r="L35" s="9"/>
      <c r="M35" s="9">
        <v>13.4</v>
      </c>
      <c r="N35" s="9">
        <v>13</v>
      </c>
      <c r="O35" s="9">
        <v>2.5</v>
      </c>
      <c r="P35" s="9">
        <f t="shared" si="1"/>
        <v>5.9000000000000909</v>
      </c>
      <c r="Q35" s="9">
        <f>total_credit_gdp_data!P35-total_credit_gdp_data!P32</f>
        <v>674.15999999999985</v>
      </c>
      <c r="R35" s="10">
        <f t="shared" si="0"/>
        <v>168.53999999999996</v>
      </c>
      <c r="S35" s="10">
        <f t="shared" si="3"/>
        <v>642.29</v>
      </c>
    </row>
    <row r="36" spans="1:19" x14ac:dyDescent="0.25">
      <c r="A36" s="4">
        <v>38291</v>
      </c>
      <c r="B36" s="13">
        <f t="shared" si="4"/>
        <v>0.75774271031433305</v>
      </c>
      <c r="C36" s="9">
        <f t="shared" si="2"/>
        <v>81.91</v>
      </c>
      <c r="D36" s="9">
        <v>33.61</v>
      </c>
      <c r="E36" s="9">
        <v>33.61</v>
      </c>
      <c r="F36" s="9"/>
      <c r="G36" s="9"/>
      <c r="H36" s="9">
        <v>48.3</v>
      </c>
      <c r="I36" s="9">
        <v>25.6</v>
      </c>
      <c r="J36" s="9">
        <v>-10.5</v>
      </c>
      <c r="K36" s="9">
        <v>9.8000000000000007</v>
      </c>
      <c r="L36" s="9"/>
      <c r="M36" s="9">
        <v>10.5</v>
      </c>
      <c r="N36" s="9">
        <v>7</v>
      </c>
      <c r="O36" s="9">
        <v>1.6</v>
      </c>
      <c r="P36" s="9">
        <f t="shared" si="1"/>
        <v>4.2999999999999901</v>
      </c>
      <c r="Q36" s="9">
        <f>total_credit_gdp_data!P36-total_credit_gdp_data!P33</f>
        <v>674.15999999999985</v>
      </c>
      <c r="R36" s="10">
        <f t="shared" si="0"/>
        <v>168.53999999999996</v>
      </c>
      <c r="S36" s="10">
        <f t="shared" si="3"/>
        <v>642.29</v>
      </c>
    </row>
    <row r="37" spans="1:19" x14ac:dyDescent="0.25">
      <c r="A37" s="4">
        <v>38321</v>
      </c>
      <c r="B37" s="13">
        <f t="shared" si="4"/>
        <v>0.75313797718975373</v>
      </c>
      <c r="C37" s="9">
        <f t="shared" si="2"/>
        <v>261.93</v>
      </c>
      <c r="D37" s="9">
        <v>64.23</v>
      </c>
      <c r="E37" s="9">
        <v>64.23</v>
      </c>
      <c r="F37" s="9"/>
      <c r="G37" s="9"/>
      <c r="H37" s="9">
        <v>197.7</v>
      </c>
      <c r="I37" s="9">
        <v>149.5</v>
      </c>
      <c r="J37" s="9">
        <v>17.5</v>
      </c>
      <c r="K37" s="9">
        <v>35.799999999999997</v>
      </c>
      <c r="L37" s="9"/>
      <c r="M37" s="9">
        <v>-15.1</v>
      </c>
      <c r="N37" s="9">
        <v>3.7</v>
      </c>
      <c r="O37" s="9">
        <v>0.5</v>
      </c>
      <c r="P37" s="9">
        <f t="shared" si="1"/>
        <v>5.7999999999999829</v>
      </c>
      <c r="Q37" s="9">
        <f>total_credit_gdp_data!P37-total_credit_gdp_data!P34</f>
        <v>674.15999999999985</v>
      </c>
      <c r="R37" s="10">
        <f t="shared" si="0"/>
        <v>168.53999999999996</v>
      </c>
      <c r="S37" s="10">
        <f t="shared" si="3"/>
        <v>642.29</v>
      </c>
    </row>
    <row r="38" spans="1:19" x14ac:dyDescent="0.25">
      <c r="A38" s="4">
        <v>38352</v>
      </c>
      <c r="B38" s="13">
        <f t="shared" si="4"/>
        <v>0.77011205854760856</v>
      </c>
      <c r="C38" s="9">
        <f t="shared" si="2"/>
        <v>384.26000000000005</v>
      </c>
      <c r="D38" s="9">
        <v>25.66</v>
      </c>
      <c r="E38" s="9">
        <v>25.66</v>
      </c>
      <c r="F38" s="9"/>
      <c r="G38" s="9"/>
      <c r="H38" s="9">
        <v>358.6</v>
      </c>
      <c r="I38" s="9">
        <v>298.3</v>
      </c>
      <c r="J38" s="9">
        <v>0.1</v>
      </c>
      <c r="K38" s="9">
        <v>35.700000000000003</v>
      </c>
      <c r="L38" s="9"/>
      <c r="M38" s="9">
        <v>5.8</v>
      </c>
      <c r="N38" s="9">
        <v>8.1999999999999993</v>
      </c>
      <c r="O38" s="9">
        <v>2.2999999999999998</v>
      </c>
      <c r="P38" s="9">
        <f t="shared" si="1"/>
        <v>8.1999999999999886</v>
      </c>
      <c r="Q38" s="9">
        <f>total_credit_gdp_data!P38-total_credit_gdp_data!P35</f>
        <v>560.72000000000116</v>
      </c>
      <c r="R38" s="10">
        <f t="shared" si="0"/>
        <v>140.18000000000029</v>
      </c>
      <c r="S38" s="10">
        <f t="shared" si="3"/>
        <v>643.79000000000042</v>
      </c>
    </row>
    <row r="39" spans="1:19" x14ac:dyDescent="0.25">
      <c r="A39" s="4">
        <v>38383</v>
      </c>
      <c r="B39" s="13">
        <f t="shared" si="4"/>
        <v>0.73692286427983411</v>
      </c>
      <c r="C39" s="9">
        <f t="shared" si="2"/>
        <v>362</v>
      </c>
      <c r="D39" s="9">
        <v>0</v>
      </c>
      <c r="E39" s="9">
        <v>0</v>
      </c>
      <c r="F39" s="9">
        <v>0</v>
      </c>
      <c r="G39" s="9"/>
      <c r="H39" s="9">
        <v>362</v>
      </c>
      <c r="I39" s="9">
        <v>281</v>
      </c>
      <c r="J39" s="9">
        <v>72.7</v>
      </c>
      <c r="K39" s="9">
        <v>18.7</v>
      </c>
      <c r="L39" s="9"/>
      <c r="M39" s="9">
        <v>-19</v>
      </c>
      <c r="N39" s="9">
        <v>2</v>
      </c>
      <c r="O39" s="9">
        <v>1.6</v>
      </c>
      <c r="P39" s="9">
        <f t="shared" si="1"/>
        <v>5</v>
      </c>
      <c r="Q39" s="9">
        <f>total_credit_gdp_data!P39-total_credit_gdp_data!P36</f>
        <v>560.72000000000116</v>
      </c>
      <c r="R39" s="10">
        <f t="shared" si="0"/>
        <v>140.18000000000029</v>
      </c>
      <c r="S39" s="10">
        <f t="shared" si="3"/>
        <v>643.79000000000042</v>
      </c>
    </row>
    <row r="40" spans="1:19" x14ac:dyDescent="0.25">
      <c r="A40" s="4">
        <v>38411</v>
      </c>
      <c r="B40" s="13">
        <f t="shared" si="4"/>
        <v>0.72273487213439447</v>
      </c>
      <c r="C40" s="9">
        <f t="shared" si="2"/>
        <v>112.4</v>
      </c>
      <c r="D40" s="9">
        <v>30</v>
      </c>
      <c r="E40" s="9">
        <v>30</v>
      </c>
      <c r="F40" s="9">
        <v>0</v>
      </c>
      <c r="G40" s="9"/>
      <c r="H40" s="9">
        <v>82.4</v>
      </c>
      <c r="I40" s="9">
        <v>95.9</v>
      </c>
      <c r="J40" s="9">
        <v>-0.6</v>
      </c>
      <c r="K40" s="9">
        <v>5.3</v>
      </c>
      <c r="L40" s="9"/>
      <c r="M40" s="9">
        <v>-25.1</v>
      </c>
      <c r="N40" s="9">
        <v>0</v>
      </c>
      <c r="O40" s="9">
        <v>2.9</v>
      </c>
      <c r="P40" s="9">
        <f t="shared" si="1"/>
        <v>4</v>
      </c>
      <c r="Q40" s="9">
        <f>total_credit_gdp_data!P40-total_credit_gdp_data!P37</f>
        <v>560.72000000000116</v>
      </c>
      <c r="R40" s="10">
        <f t="shared" si="0"/>
        <v>140.18000000000029</v>
      </c>
      <c r="S40" s="10">
        <f t="shared" si="3"/>
        <v>643.79000000000042</v>
      </c>
    </row>
    <row r="41" spans="1:19" x14ac:dyDescent="0.25">
      <c r="A41" s="4">
        <v>38442</v>
      </c>
      <c r="B41" s="13">
        <f t="shared" si="4"/>
        <v>0.75785151638715542</v>
      </c>
      <c r="C41" s="9">
        <f t="shared" si="2"/>
        <v>448.9</v>
      </c>
      <c r="D41" s="9">
        <v>30</v>
      </c>
      <c r="E41" s="9">
        <v>30</v>
      </c>
      <c r="F41" s="9">
        <v>0</v>
      </c>
      <c r="G41" s="9"/>
      <c r="H41" s="9">
        <v>418.9</v>
      </c>
      <c r="I41" s="9">
        <v>360.7</v>
      </c>
      <c r="J41" s="9">
        <v>17.2</v>
      </c>
      <c r="K41" s="9">
        <v>27.7</v>
      </c>
      <c r="L41" s="9"/>
      <c r="M41" s="9">
        <v>6.9</v>
      </c>
      <c r="N41" s="9">
        <v>0</v>
      </c>
      <c r="O41" s="9">
        <v>0.6</v>
      </c>
      <c r="P41" s="9">
        <f t="shared" si="1"/>
        <v>5.8000000000000114</v>
      </c>
      <c r="Q41" s="9">
        <f>total_credit_gdp_data!P41-total_credit_gdp_data!P38</f>
        <v>636.27999999999884</v>
      </c>
      <c r="R41" s="10">
        <f t="shared" si="0"/>
        <v>159.06999999999971</v>
      </c>
      <c r="S41" s="10">
        <f t="shared" si="3"/>
        <v>628.65999999999985</v>
      </c>
    </row>
    <row r="42" spans="1:19" x14ac:dyDescent="0.25">
      <c r="A42" s="4">
        <v>38472</v>
      </c>
      <c r="B42" s="13">
        <f t="shared" si="4"/>
        <v>0.7806805590783481</v>
      </c>
      <c r="C42" s="9">
        <f t="shared" si="2"/>
        <v>233.29000000000002</v>
      </c>
      <c r="D42" s="9">
        <v>33.39</v>
      </c>
      <c r="E42" s="9">
        <v>33.39</v>
      </c>
      <c r="F42" s="9">
        <v>0</v>
      </c>
      <c r="G42" s="9"/>
      <c r="H42" s="9">
        <v>199.9</v>
      </c>
      <c r="I42" s="9">
        <v>142</v>
      </c>
      <c r="J42" s="9">
        <v>9.1</v>
      </c>
      <c r="K42" s="9">
        <v>20</v>
      </c>
      <c r="L42" s="9"/>
      <c r="M42" s="9">
        <v>17.7</v>
      </c>
      <c r="N42" s="9">
        <v>4.7</v>
      </c>
      <c r="O42" s="9">
        <v>1</v>
      </c>
      <c r="P42" s="9">
        <f t="shared" si="1"/>
        <v>5.4000000000000341</v>
      </c>
      <c r="Q42" s="9">
        <f>total_credit_gdp_data!P42-total_credit_gdp_data!P39</f>
        <v>636.27999999999884</v>
      </c>
      <c r="R42" s="10">
        <f t="shared" si="0"/>
        <v>159.06999999999971</v>
      </c>
      <c r="S42" s="10">
        <f t="shared" si="3"/>
        <v>628.65999999999985</v>
      </c>
    </row>
    <row r="43" spans="1:19" x14ac:dyDescent="0.25">
      <c r="A43" s="4">
        <v>38503</v>
      </c>
      <c r="B43" s="13">
        <f t="shared" si="4"/>
        <v>0.78471242491504989</v>
      </c>
      <c r="C43" s="9">
        <f t="shared" si="2"/>
        <v>264.5</v>
      </c>
      <c r="D43" s="9">
        <v>67.7</v>
      </c>
      <c r="E43" s="9">
        <v>67.7</v>
      </c>
      <c r="F43" s="9">
        <v>0</v>
      </c>
      <c r="G43" s="9"/>
      <c r="H43" s="9">
        <v>196.8</v>
      </c>
      <c r="I43" s="9">
        <v>108.9</v>
      </c>
      <c r="J43" s="9">
        <v>20.6</v>
      </c>
      <c r="K43" s="9">
        <v>10.9</v>
      </c>
      <c r="L43" s="9"/>
      <c r="M43" s="9">
        <v>9.1999999999999993</v>
      </c>
      <c r="N43" s="9">
        <v>15.1</v>
      </c>
      <c r="O43" s="9">
        <v>27.4</v>
      </c>
      <c r="P43" s="9">
        <f t="shared" si="1"/>
        <v>4.7000000000000171</v>
      </c>
      <c r="Q43" s="9">
        <f>total_credit_gdp_data!P43-total_credit_gdp_data!P40</f>
        <v>636.27999999999884</v>
      </c>
      <c r="R43" s="10">
        <f t="shared" si="0"/>
        <v>159.06999999999971</v>
      </c>
      <c r="S43" s="10">
        <f t="shared" si="3"/>
        <v>628.65999999999985</v>
      </c>
    </row>
    <row r="44" spans="1:19" x14ac:dyDescent="0.25">
      <c r="A44" s="4">
        <v>38533</v>
      </c>
      <c r="B44" s="13">
        <f t="shared" si="4"/>
        <v>0.72141681023242532</v>
      </c>
      <c r="C44" s="9">
        <f t="shared" si="2"/>
        <v>507.68</v>
      </c>
      <c r="D44" s="9">
        <v>35.380000000000003</v>
      </c>
      <c r="E44" s="9">
        <v>35.380000000000003</v>
      </c>
      <c r="F44" s="9">
        <v>0</v>
      </c>
      <c r="G44" s="9"/>
      <c r="H44" s="9">
        <v>472.3</v>
      </c>
      <c r="I44" s="9">
        <v>465.3</v>
      </c>
      <c r="J44" s="9">
        <v>15.2</v>
      </c>
      <c r="K44" s="9">
        <v>8.9</v>
      </c>
      <c r="L44" s="9"/>
      <c r="M44" s="9">
        <v>-32.299999999999997</v>
      </c>
      <c r="N44" s="9">
        <v>8.5</v>
      </c>
      <c r="O44" s="9">
        <v>0.5</v>
      </c>
      <c r="P44" s="9">
        <f t="shared" si="1"/>
        <v>6.2000000000000455</v>
      </c>
      <c r="Q44" s="9">
        <f>total_credit_gdp_data!P44-total_credit_gdp_data!P41</f>
        <v>532.88000000000102</v>
      </c>
      <c r="R44" s="10">
        <f t="shared" si="0"/>
        <v>133.22000000000025</v>
      </c>
      <c r="S44" s="10">
        <f t="shared" si="3"/>
        <v>601.01000000000022</v>
      </c>
    </row>
    <row r="45" spans="1:19" x14ac:dyDescent="0.25">
      <c r="A45" s="4">
        <v>38564</v>
      </c>
      <c r="B45" s="13">
        <f t="shared" si="4"/>
        <v>0.72614974565548296</v>
      </c>
      <c r="C45" s="9">
        <f t="shared" si="2"/>
        <v>97.97999999999999</v>
      </c>
      <c r="D45" s="9">
        <v>35.08</v>
      </c>
      <c r="E45" s="9">
        <v>35.08</v>
      </c>
      <c r="F45" s="9">
        <v>0</v>
      </c>
      <c r="G45" s="9"/>
      <c r="H45" s="9">
        <v>62.9</v>
      </c>
      <c r="I45" s="9">
        <v>-31.4</v>
      </c>
      <c r="J45" s="9">
        <v>18.600000000000001</v>
      </c>
      <c r="K45" s="9">
        <v>20.2</v>
      </c>
      <c r="L45" s="9"/>
      <c r="M45" s="9">
        <v>17.2</v>
      </c>
      <c r="N45" s="9">
        <v>33</v>
      </c>
      <c r="O45" s="9">
        <v>0</v>
      </c>
      <c r="P45" s="9">
        <f t="shared" si="1"/>
        <v>5.2999999999999972</v>
      </c>
      <c r="Q45" s="9">
        <f>total_credit_gdp_data!P45-total_credit_gdp_data!P42</f>
        <v>532.88000000000102</v>
      </c>
      <c r="R45" s="10">
        <f t="shared" si="0"/>
        <v>133.22000000000025</v>
      </c>
      <c r="S45" s="10">
        <f t="shared" si="3"/>
        <v>601.01000000000022</v>
      </c>
    </row>
    <row r="46" spans="1:19" x14ac:dyDescent="0.25">
      <c r="A46" s="4">
        <v>38595</v>
      </c>
      <c r="B46" s="13">
        <f t="shared" si="4"/>
        <v>0.712703672289837</v>
      </c>
      <c r="C46" s="9">
        <f t="shared" si="2"/>
        <v>274.08999999999997</v>
      </c>
      <c r="D46" s="9">
        <v>64.39</v>
      </c>
      <c r="E46" s="9">
        <v>64.39</v>
      </c>
      <c r="F46" s="9">
        <v>0</v>
      </c>
      <c r="G46" s="9"/>
      <c r="H46" s="9">
        <v>209.7</v>
      </c>
      <c r="I46" s="9">
        <v>189.7</v>
      </c>
      <c r="J46" s="9">
        <v>-15.5</v>
      </c>
      <c r="K46" s="9">
        <v>15.3</v>
      </c>
      <c r="L46" s="9"/>
      <c r="M46" s="9">
        <v>5</v>
      </c>
      <c r="N46" s="9">
        <v>9</v>
      </c>
      <c r="O46" s="9">
        <v>0</v>
      </c>
      <c r="P46" s="9">
        <f t="shared" si="1"/>
        <v>6.1999999999999886</v>
      </c>
      <c r="Q46" s="9">
        <f>total_credit_gdp_data!P46-total_credit_gdp_data!P43</f>
        <v>532.88000000000102</v>
      </c>
      <c r="R46" s="10">
        <f t="shared" si="0"/>
        <v>133.22000000000025</v>
      </c>
      <c r="S46" s="10">
        <f t="shared" si="3"/>
        <v>601.01000000000022</v>
      </c>
    </row>
    <row r="47" spans="1:19" x14ac:dyDescent="0.25">
      <c r="A47" s="4">
        <v>38625</v>
      </c>
      <c r="B47" s="13">
        <f t="shared" si="4"/>
        <v>0.6669557935852013</v>
      </c>
      <c r="C47" s="9">
        <f t="shared" si="2"/>
        <v>637.27</v>
      </c>
      <c r="D47" s="9">
        <v>33.17</v>
      </c>
      <c r="E47" s="9">
        <v>33.17</v>
      </c>
      <c r="F47" s="9">
        <v>0</v>
      </c>
      <c r="G47" s="9"/>
      <c r="H47" s="9">
        <v>604.1</v>
      </c>
      <c r="I47" s="9">
        <v>345.3</v>
      </c>
      <c r="J47" s="9">
        <v>-3</v>
      </c>
      <c r="K47" s="9">
        <v>17.100000000000001</v>
      </c>
      <c r="L47" s="9"/>
      <c r="M47" s="9">
        <v>212.6</v>
      </c>
      <c r="N47" s="9">
        <v>25.3</v>
      </c>
      <c r="O47" s="9">
        <v>0</v>
      </c>
      <c r="P47" s="9">
        <f t="shared" si="1"/>
        <v>6.8000000000000682</v>
      </c>
      <c r="Q47" s="9">
        <f>total_credit_gdp_data!P47-total_credit_gdp_data!P44</f>
        <v>715.31999999999971</v>
      </c>
      <c r="R47" s="10">
        <f t="shared" si="0"/>
        <v>178.82999999999993</v>
      </c>
      <c r="S47" s="10">
        <f t="shared" si="3"/>
        <v>611.30000000000018</v>
      </c>
    </row>
    <row r="48" spans="1:19" x14ac:dyDescent="0.25">
      <c r="A48" s="4">
        <v>38656</v>
      </c>
      <c r="B48" s="13">
        <f t="shared" si="4"/>
        <v>0.6946097578296998</v>
      </c>
      <c r="C48" s="9">
        <f t="shared" si="2"/>
        <v>-64.050000000000011</v>
      </c>
      <c r="D48" s="9">
        <v>33.35</v>
      </c>
      <c r="E48" s="9">
        <v>33.35</v>
      </c>
      <c r="F48" s="9">
        <v>0</v>
      </c>
      <c r="G48" s="9"/>
      <c r="H48" s="9">
        <v>-97.4</v>
      </c>
      <c r="I48" s="9">
        <v>26.4</v>
      </c>
      <c r="J48" s="9">
        <v>28.7</v>
      </c>
      <c r="K48" s="9">
        <v>21.5</v>
      </c>
      <c r="L48" s="9"/>
      <c r="M48" s="9">
        <v>-214.1</v>
      </c>
      <c r="N48" s="9">
        <v>34.700000000000003</v>
      </c>
      <c r="O48" s="9">
        <v>0</v>
      </c>
      <c r="P48" s="9">
        <f t="shared" si="1"/>
        <v>5.3999999999999915</v>
      </c>
      <c r="Q48" s="9">
        <f>total_credit_gdp_data!P48-total_credit_gdp_data!P45</f>
        <v>715.31999999999971</v>
      </c>
      <c r="R48" s="10">
        <f t="shared" si="0"/>
        <v>178.82999999999993</v>
      </c>
      <c r="S48" s="10">
        <f t="shared" si="3"/>
        <v>611.30000000000018</v>
      </c>
    </row>
    <row r="49" spans="1:19" x14ac:dyDescent="0.25">
      <c r="A49" s="4">
        <v>38686</v>
      </c>
      <c r="B49" s="13">
        <f t="shared" si="4"/>
        <v>0.6863969772932067</v>
      </c>
      <c r="C49" s="9">
        <f t="shared" si="2"/>
        <v>304.05</v>
      </c>
      <c r="D49" s="9">
        <v>67.25</v>
      </c>
      <c r="E49" s="9">
        <v>67.25</v>
      </c>
      <c r="F49" s="9">
        <v>0</v>
      </c>
      <c r="G49" s="9"/>
      <c r="H49" s="9">
        <v>236.8</v>
      </c>
      <c r="I49" s="9">
        <v>225.1</v>
      </c>
      <c r="J49" s="9">
        <v>-13.6</v>
      </c>
      <c r="K49" s="9">
        <v>12.3</v>
      </c>
      <c r="L49" s="9"/>
      <c r="M49" s="9">
        <v>-20.8</v>
      </c>
      <c r="N49" s="9">
        <v>26.5</v>
      </c>
      <c r="O49" s="9">
        <v>0</v>
      </c>
      <c r="P49" s="9">
        <f t="shared" si="1"/>
        <v>7.3000000000000114</v>
      </c>
      <c r="Q49" s="9">
        <f>total_credit_gdp_data!P49-total_credit_gdp_data!P46</f>
        <v>715.31999999999971</v>
      </c>
      <c r="R49" s="10">
        <f t="shared" si="0"/>
        <v>178.82999999999993</v>
      </c>
      <c r="S49" s="10">
        <f t="shared" si="3"/>
        <v>611.30000000000018</v>
      </c>
    </row>
    <row r="50" spans="1:19" x14ac:dyDescent="0.25">
      <c r="A50" s="4">
        <v>38717</v>
      </c>
      <c r="B50" s="13">
        <f t="shared" si="4"/>
        <v>0.7661740370898712</v>
      </c>
      <c r="C50" s="9">
        <f t="shared" si="2"/>
        <v>326.89</v>
      </c>
      <c r="D50" s="9">
        <v>74.489999999999995</v>
      </c>
      <c r="E50" s="9">
        <v>74.489999999999995</v>
      </c>
      <c r="F50" s="9">
        <v>0</v>
      </c>
      <c r="G50" s="9"/>
      <c r="H50" s="9">
        <v>252.4</v>
      </c>
      <c r="I50" s="9">
        <v>145.4</v>
      </c>
      <c r="J50" s="9">
        <v>-8</v>
      </c>
      <c r="K50" s="9">
        <v>18.399999999999999</v>
      </c>
      <c r="L50" s="9"/>
      <c r="M50" s="9">
        <v>45</v>
      </c>
      <c r="N50" s="9">
        <v>42.2</v>
      </c>
      <c r="O50" s="9">
        <v>0</v>
      </c>
      <c r="P50" s="9">
        <f t="shared" si="1"/>
        <v>9.4000000000000057</v>
      </c>
      <c r="Q50" s="9">
        <f>total_credit_gdp_data!P50-total_credit_gdp_data!P47</f>
        <v>800.95999999999913</v>
      </c>
      <c r="R50" s="10">
        <f t="shared" si="0"/>
        <v>200.23999999999978</v>
      </c>
      <c r="S50" s="10">
        <f t="shared" si="3"/>
        <v>671.35999999999967</v>
      </c>
    </row>
    <row r="51" spans="1:19" x14ac:dyDescent="0.25">
      <c r="A51" s="4">
        <v>38748</v>
      </c>
      <c r="B51" s="13">
        <f t="shared" si="4"/>
        <v>0.71131830583000011</v>
      </c>
      <c r="C51" s="9">
        <f t="shared" si="2"/>
        <v>632.29999999999995</v>
      </c>
      <c r="D51" s="9">
        <v>0</v>
      </c>
      <c r="E51" s="9">
        <v>0</v>
      </c>
      <c r="F51" s="9">
        <v>0</v>
      </c>
      <c r="G51" s="9"/>
      <c r="H51" s="9">
        <v>632.29999999999995</v>
      </c>
      <c r="I51" s="9">
        <v>567.4</v>
      </c>
      <c r="J51" s="9">
        <v>11.4</v>
      </c>
      <c r="K51" s="9">
        <v>34.5</v>
      </c>
      <c r="L51" s="9">
        <v>3.1</v>
      </c>
      <c r="M51" s="9">
        <v>-20.8</v>
      </c>
      <c r="N51" s="9">
        <v>30.3</v>
      </c>
      <c r="O51" s="9">
        <v>0</v>
      </c>
      <c r="P51" s="9">
        <f t="shared" si="1"/>
        <v>6.3999999999999773</v>
      </c>
      <c r="Q51" s="9">
        <f>total_credit_gdp_data!P51-total_credit_gdp_data!P48</f>
        <v>800.95999999999913</v>
      </c>
      <c r="R51" s="10">
        <f t="shared" si="0"/>
        <v>200.23999999999978</v>
      </c>
      <c r="S51" s="10">
        <f t="shared" si="3"/>
        <v>671.35999999999967</v>
      </c>
    </row>
    <row r="52" spans="1:19" x14ac:dyDescent="0.25">
      <c r="A52" s="4">
        <v>38776</v>
      </c>
      <c r="B52" s="13">
        <f t="shared" si="4"/>
        <v>0.69398387430225317</v>
      </c>
      <c r="C52" s="9">
        <f t="shared" si="2"/>
        <v>206.7</v>
      </c>
      <c r="D52" s="9">
        <v>33</v>
      </c>
      <c r="E52" s="9">
        <v>33</v>
      </c>
      <c r="F52" s="9">
        <v>0</v>
      </c>
      <c r="G52" s="9"/>
      <c r="H52" s="9">
        <v>173.7</v>
      </c>
      <c r="I52" s="9">
        <v>149.1</v>
      </c>
      <c r="J52" s="9">
        <v>7.1</v>
      </c>
      <c r="K52" s="9">
        <v>11.9</v>
      </c>
      <c r="L52" s="9">
        <v>2.6</v>
      </c>
      <c r="M52" s="9">
        <v>-22.1</v>
      </c>
      <c r="N52" s="9">
        <v>20.399999999999999</v>
      </c>
      <c r="O52" s="9">
        <v>0</v>
      </c>
      <c r="P52" s="9">
        <f t="shared" si="1"/>
        <v>4.6999999999999886</v>
      </c>
      <c r="Q52" s="9">
        <f>total_credit_gdp_data!P52-total_credit_gdp_data!P49</f>
        <v>800.95999999999913</v>
      </c>
      <c r="R52" s="10">
        <f t="shared" si="0"/>
        <v>200.23999999999978</v>
      </c>
      <c r="S52" s="10">
        <f t="shared" si="3"/>
        <v>671.35999999999967</v>
      </c>
    </row>
    <row r="53" spans="1:19" x14ac:dyDescent="0.25">
      <c r="A53" s="4">
        <v>38807</v>
      </c>
      <c r="B53" s="13">
        <f t="shared" si="4"/>
        <v>0.67483057451179496</v>
      </c>
      <c r="C53" s="9">
        <f t="shared" si="2"/>
        <v>814.2</v>
      </c>
      <c r="D53" s="9">
        <v>67</v>
      </c>
      <c r="E53" s="9">
        <v>67</v>
      </c>
      <c r="F53" s="9">
        <v>0</v>
      </c>
      <c r="G53" s="9"/>
      <c r="H53" s="9">
        <v>747.2</v>
      </c>
      <c r="I53" s="9">
        <v>540.20000000000005</v>
      </c>
      <c r="J53" s="9">
        <v>15.9</v>
      </c>
      <c r="K53" s="9">
        <v>20.399999999999999</v>
      </c>
      <c r="L53" s="9">
        <v>3.8</v>
      </c>
      <c r="M53" s="9">
        <v>117.6</v>
      </c>
      <c r="N53" s="9">
        <v>29.9</v>
      </c>
      <c r="O53" s="9">
        <v>12.7</v>
      </c>
      <c r="P53" s="9">
        <f t="shared" si="1"/>
        <v>6.7000000000000455</v>
      </c>
      <c r="Q53" s="9">
        <f>total_credit_gdp_data!P53-total_credit_gdp_data!P50</f>
        <v>808.68000000000029</v>
      </c>
      <c r="R53" s="10">
        <f t="shared" si="0"/>
        <v>202.17000000000007</v>
      </c>
      <c r="S53" s="10">
        <f t="shared" si="3"/>
        <v>714.46</v>
      </c>
    </row>
    <row r="54" spans="1:19" x14ac:dyDescent="0.25">
      <c r="A54" s="4">
        <v>38837</v>
      </c>
      <c r="B54" s="13">
        <f t="shared" si="4"/>
        <v>0.65470656827954654</v>
      </c>
      <c r="C54" s="9">
        <f t="shared" si="2"/>
        <v>363.46</v>
      </c>
      <c r="D54" s="9">
        <v>30.96</v>
      </c>
      <c r="E54" s="9">
        <v>30.96</v>
      </c>
      <c r="F54" s="9">
        <v>0</v>
      </c>
      <c r="G54" s="9"/>
      <c r="H54" s="9">
        <v>332.5</v>
      </c>
      <c r="I54" s="9">
        <v>316.3</v>
      </c>
      <c r="J54" s="9">
        <v>12.8</v>
      </c>
      <c r="K54" s="9">
        <v>41.9</v>
      </c>
      <c r="L54" s="9">
        <v>2.7</v>
      </c>
      <c r="M54" s="9">
        <v>-75.2</v>
      </c>
      <c r="N54" s="9">
        <v>27.1</v>
      </c>
      <c r="O54" s="9">
        <v>0</v>
      </c>
      <c r="P54" s="9">
        <f t="shared" si="1"/>
        <v>6.8999999999999773</v>
      </c>
      <c r="Q54" s="9">
        <f>total_credit_gdp_data!P54-total_credit_gdp_data!P51</f>
        <v>808.68000000000029</v>
      </c>
      <c r="R54" s="10">
        <f t="shared" si="0"/>
        <v>202.17000000000007</v>
      </c>
      <c r="S54" s="10">
        <f t="shared" si="3"/>
        <v>714.46</v>
      </c>
    </row>
    <row r="55" spans="1:19" x14ac:dyDescent="0.25">
      <c r="A55" s="4">
        <v>38868</v>
      </c>
      <c r="B55" s="13">
        <f t="shared" si="4"/>
        <v>0.62942056148866965</v>
      </c>
      <c r="C55" s="9">
        <f t="shared" si="2"/>
        <v>439.86</v>
      </c>
      <c r="D55" s="9">
        <v>61.36</v>
      </c>
      <c r="E55" s="9">
        <v>61.36</v>
      </c>
      <c r="F55" s="9">
        <v>0</v>
      </c>
      <c r="G55" s="9"/>
      <c r="H55" s="9">
        <v>378.5</v>
      </c>
      <c r="I55" s="9">
        <v>209.4</v>
      </c>
      <c r="J55" s="9">
        <v>10.8</v>
      </c>
      <c r="K55" s="9">
        <v>25.7</v>
      </c>
      <c r="L55" s="9">
        <v>8.6999999999999993</v>
      </c>
      <c r="M55" s="9">
        <v>88.6</v>
      </c>
      <c r="N55" s="9">
        <v>28.9</v>
      </c>
      <c r="O55" s="9">
        <v>0.6</v>
      </c>
      <c r="P55" s="9">
        <f t="shared" si="1"/>
        <v>5.8000000000000114</v>
      </c>
      <c r="Q55" s="9">
        <f>total_credit_gdp_data!P55-total_credit_gdp_data!P52</f>
        <v>808.68000000000029</v>
      </c>
      <c r="R55" s="10">
        <f t="shared" si="0"/>
        <v>202.17000000000007</v>
      </c>
      <c r="S55" s="10">
        <f t="shared" si="3"/>
        <v>714.46</v>
      </c>
    </row>
    <row r="56" spans="1:19" x14ac:dyDescent="0.25">
      <c r="A56" s="4">
        <v>38898</v>
      </c>
      <c r="B56" s="13">
        <f t="shared" si="4"/>
        <v>0.68637531563767074</v>
      </c>
      <c r="C56" s="9">
        <f t="shared" si="2"/>
        <v>477.96000000000004</v>
      </c>
      <c r="D56" s="9">
        <v>93.66</v>
      </c>
      <c r="E56" s="9">
        <v>93.66</v>
      </c>
      <c r="F56" s="9">
        <v>0</v>
      </c>
      <c r="G56" s="9"/>
      <c r="H56" s="9">
        <v>384.3</v>
      </c>
      <c r="I56" s="9">
        <v>365.5</v>
      </c>
      <c r="J56" s="9">
        <v>1.7</v>
      </c>
      <c r="K56" s="9">
        <v>12.9</v>
      </c>
      <c r="L56" s="9">
        <v>7.5</v>
      </c>
      <c r="M56" s="9">
        <v>-42</v>
      </c>
      <c r="N56" s="9">
        <v>20.9</v>
      </c>
      <c r="O56" s="9">
        <v>10.4</v>
      </c>
      <c r="P56" s="9">
        <f t="shared" si="1"/>
        <v>7.4000000000000909</v>
      </c>
      <c r="Q56" s="9">
        <f>total_credit_gdp_data!P56-total_credit_gdp_data!P53</f>
        <v>771.07999999999811</v>
      </c>
      <c r="R56" s="10">
        <f t="shared" si="0"/>
        <v>192.76999999999953</v>
      </c>
      <c r="S56" s="10">
        <f t="shared" si="3"/>
        <v>774.00999999999931</v>
      </c>
    </row>
    <row r="57" spans="1:19" x14ac:dyDescent="0.25">
      <c r="A57" s="4">
        <v>38929</v>
      </c>
      <c r="B57" s="13">
        <f t="shared" si="4"/>
        <v>0.65662094839780993</v>
      </c>
      <c r="C57" s="9">
        <f t="shared" si="2"/>
        <v>302.38</v>
      </c>
      <c r="D57" s="9">
        <v>76.98</v>
      </c>
      <c r="E57" s="9">
        <v>61.98</v>
      </c>
      <c r="F57" s="9">
        <v>15</v>
      </c>
      <c r="G57" s="9"/>
      <c r="H57" s="9">
        <v>225.4</v>
      </c>
      <c r="I57" s="9">
        <v>163.4</v>
      </c>
      <c r="J57" s="9">
        <v>-6.5</v>
      </c>
      <c r="K57" s="9">
        <v>19.399999999999999</v>
      </c>
      <c r="L57" s="9">
        <v>9.8000000000000007</v>
      </c>
      <c r="M57" s="9">
        <v>10</v>
      </c>
      <c r="N57" s="9">
        <v>11.6</v>
      </c>
      <c r="O57" s="9">
        <v>11.4</v>
      </c>
      <c r="P57" s="9">
        <f t="shared" si="1"/>
        <v>6.2999999999999829</v>
      </c>
      <c r="Q57" s="9">
        <f>total_credit_gdp_data!P57-total_credit_gdp_data!P54</f>
        <v>771.07999999999811</v>
      </c>
      <c r="R57" s="10">
        <f t="shared" si="0"/>
        <v>192.76999999999953</v>
      </c>
      <c r="S57" s="10">
        <f t="shared" si="3"/>
        <v>774.00999999999931</v>
      </c>
    </row>
    <row r="58" spans="1:19" x14ac:dyDescent="0.25">
      <c r="A58" s="4">
        <v>38960</v>
      </c>
      <c r="B58" s="13">
        <f t="shared" si="4"/>
        <v>0.63963407453623977</v>
      </c>
      <c r="C58" s="9">
        <f t="shared" si="2"/>
        <v>399.31</v>
      </c>
      <c r="D58" s="9">
        <v>63.11</v>
      </c>
      <c r="E58" s="9">
        <v>63.11</v>
      </c>
      <c r="F58" s="9">
        <v>0</v>
      </c>
      <c r="G58" s="9"/>
      <c r="H58" s="9">
        <v>336.2</v>
      </c>
      <c r="I58" s="9">
        <v>190</v>
      </c>
      <c r="J58" s="9">
        <v>35.299999999999997</v>
      </c>
      <c r="K58" s="9">
        <v>20.100000000000001</v>
      </c>
      <c r="L58" s="9">
        <v>6.8</v>
      </c>
      <c r="M58" s="9">
        <v>25.3</v>
      </c>
      <c r="N58" s="9">
        <v>15.3</v>
      </c>
      <c r="O58" s="9">
        <v>35.700000000000003</v>
      </c>
      <c r="P58" s="9">
        <f t="shared" si="1"/>
        <v>7.6999999999999886</v>
      </c>
      <c r="Q58" s="9">
        <f>total_credit_gdp_data!P58-total_credit_gdp_data!P55</f>
        <v>771.07999999999811</v>
      </c>
      <c r="R58" s="10">
        <f t="shared" si="0"/>
        <v>192.76999999999953</v>
      </c>
      <c r="S58" s="10">
        <f t="shared" si="3"/>
        <v>774.00999999999931</v>
      </c>
    </row>
    <row r="59" spans="1:19" x14ac:dyDescent="0.25">
      <c r="A59" s="4">
        <v>38990</v>
      </c>
      <c r="B59" s="13">
        <f t="shared" si="4"/>
        <v>0.68457872329327996</v>
      </c>
      <c r="C59" s="9">
        <f t="shared" si="2"/>
        <v>398.31</v>
      </c>
      <c r="D59" s="9">
        <v>90.61</v>
      </c>
      <c r="E59" s="9">
        <v>90.61</v>
      </c>
      <c r="F59" s="9">
        <v>0</v>
      </c>
      <c r="G59" s="9"/>
      <c r="H59" s="9">
        <v>307.7</v>
      </c>
      <c r="I59" s="9">
        <v>220.1</v>
      </c>
      <c r="J59" s="9">
        <v>1.4</v>
      </c>
      <c r="K59" s="9">
        <v>22.8</v>
      </c>
      <c r="L59" s="9">
        <v>9.4</v>
      </c>
      <c r="M59" s="9">
        <v>41.5</v>
      </c>
      <c r="N59" s="9">
        <v>-0.8</v>
      </c>
      <c r="O59" s="9">
        <v>5.2</v>
      </c>
      <c r="P59" s="9">
        <f t="shared" si="1"/>
        <v>8.0999999999999659</v>
      </c>
      <c r="Q59" s="9">
        <f>total_credit_gdp_data!P59-total_credit_gdp_data!P56</f>
        <v>769.28000000000247</v>
      </c>
      <c r="R59" s="10">
        <f t="shared" si="0"/>
        <v>192.32000000000062</v>
      </c>
      <c r="S59" s="10">
        <f t="shared" si="3"/>
        <v>787.5</v>
      </c>
    </row>
    <row r="60" spans="1:19" x14ac:dyDescent="0.25">
      <c r="A60" s="4">
        <v>39021</v>
      </c>
      <c r="B60" s="13">
        <f t="shared" si="4"/>
        <v>0.65070813571086239</v>
      </c>
      <c r="C60" s="9">
        <f t="shared" si="2"/>
        <v>175.46</v>
      </c>
      <c r="D60" s="9">
        <v>86.06</v>
      </c>
      <c r="E60" s="9">
        <v>61.06</v>
      </c>
      <c r="F60" s="9">
        <v>25</v>
      </c>
      <c r="G60" s="9"/>
      <c r="H60" s="9">
        <v>89.4</v>
      </c>
      <c r="I60" s="9">
        <v>16.899999999999999</v>
      </c>
      <c r="J60" s="9">
        <v>-1.2</v>
      </c>
      <c r="K60" s="9">
        <v>15.5</v>
      </c>
      <c r="L60" s="9">
        <v>10.7</v>
      </c>
      <c r="M60" s="9">
        <v>12.8</v>
      </c>
      <c r="N60" s="9">
        <v>23.7</v>
      </c>
      <c r="O60" s="9">
        <v>4.4000000000000004</v>
      </c>
      <c r="P60" s="9">
        <f t="shared" si="1"/>
        <v>6.5999999999999943</v>
      </c>
      <c r="Q60" s="9">
        <f>total_credit_gdp_data!P60-total_credit_gdp_data!P57</f>
        <v>769.28000000000247</v>
      </c>
      <c r="R60" s="10">
        <f t="shared" si="0"/>
        <v>192.32000000000062</v>
      </c>
      <c r="S60" s="10">
        <f t="shared" si="3"/>
        <v>787.5</v>
      </c>
    </row>
    <row r="61" spans="1:19" x14ac:dyDescent="0.25">
      <c r="A61" s="4">
        <v>39051</v>
      </c>
      <c r="B61" s="13">
        <f t="shared" si="4"/>
        <v>0.64546270455020471</v>
      </c>
      <c r="C61" s="9">
        <f t="shared" si="2"/>
        <v>343.39</v>
      </c>
      <c r="D61" s="9">
        <v>64.59</v>
      </c>
      <c r="E61" s="9">
        <v>64.59</v>
      </c>
      <c r="F61" s="9">
        <v>0</v>
      </c>
      <c r="G61" s="9"/>
      <c r="H61" s="9">
        <v>278.8</v>
      </c>
      <c r="I61" s="9">
        <v>193.5</v>
      </c>
      <c r="J61" s="9">
        <v>23.3</v>
      </c>
      <c r="K61" s="9">
        <v>25.4</v>
      </c>
      <c r="L61" s="9">
        <v>6.8</v>
      </c>
      <c r="M61" s="9">
        <v>-17.899999999999999</v>
      </c>
      <c r="N61" s="9">
        <v>21.2</v>
      </c>
      <c r="O61" s="9">
        <v>18.3</v>
      </c>
      <c r="P61" s="9">
        <f t="shared" si="1"/>
        <v>8.1999999999999886</v>
      </c>
      <c r="Q61" s="9">
        <f>total_credit_gdp_data!P61-total_credit_gdp_data!P58</f>
        <v>769.28000000000247</v>
      </c>
      <c r="R61" s="10">
        <f t="shared" si="0"/>
        <v>192.32000000000062</v>
      </c>
      <c r="S61" s="10">
        <f t="shared" si="3"/>
        <v>787.5</v>
      </c>
    </row>
    <row r="62" spans="1:19" x14ac:dyDescent="0.25">
      <c r="A62" s="4">
        <v>39082</v>
      </c>
      <c r="B62" s="13">
        <f t="shared" si="4"/>
        <v>0.7098486207014667</v>
      </c>
      <c r="C62" s="9">
        <f t="shared" si="2"/>
        <v>409.7</v>
      </c>
      <c r="D62" s="9">
        <v>26</v>
      </c>
      <c r="E62" s="9">
        <v>26</v>
      </c>
      <c r="F62" s="9">
        <v>0</v>
      </c>
      <c r="G62" s="9"/>
      <c r="H62" s="9">
        <v>383.7</v>
      </c>
      <c r="I62" s="9">
        <v>220.4</v>
      </c>
      <c r="J62" s="9">
        <v>34.1</v>
      </c>
      <c r="K62" s="9">
        <v>18.8</v>
      </c>
      <c r="L62" s="9">
        <v>10.7</v>
      </c>
      <c r="M62" s="9">
        <v>32.200000000000003</v>
      </c>
      <c r="N62" s="9">
        <v>2.6</v>
      </c>
      <c r="O62" s="9">
        <v>54.8</v>
      </c>
      <c r="P62" s="9">
        <f t="shared" si="1"/>
        <v>10.099999999999966</v>
      </c>
      <c r="Q62" s="9">
        <f>total_credit_gdp_data!P62-total_credit_gdp_data!P59</f>
        <v>1173.9599999999991</v>
      </c>
      <c r="R62" s="10">
        <f t="shared" si="0"/>
        <v>293.48999999999978</v>
      </c>
      <c r="S62" s="10">
        <f t="shared" si="3"/>
        <v>880.75</v>
      </c>
    </row>
    <row r="63" spans="1:19" x14ac:dyDescent="0.25">
      <c r="A63" s="4">
        <v>39113</v>
      </c>
      <c r="B63" s="13">
        <f t="shared" si="4"/>
        <v>0.70157900082245839</v>
      </c>
      <c r="C63" s="9">
        <f t="shared" si="2"/>
        <v>690.8</v>
      </c>
      <c r="D63" s="9">
        <v>0</v>
      </c>
      <c r="E63" s="9">
        <v>0</v>
      </c>
      <c r="F63" s="9">
        <v>0</v>
      </c>
      <c r="G63" s="9"/>
      <c r="H63" s="9">
        <v>690.8</v>
      </c>
      <c r="I63" s="9">
        <v>566.29999999999995</v>
      </c>
      <c r="J63" s="9">
        <v>-20.8</v>
      </c>
      <c r="K63" s="9">
        <v>21.1</v>
      </c>
      <c r="L63" s="9">
        <v>12.4</v>
      </c>
      <c r="M63" s="9">
        <v>91.3</v>
      </c>
      <c r="N63" s="9">
        <v>-3.9</v>
      </c>
      <c r="O63" s="9">
        <v>15.8</v>
      </c>
      <c r="P63" s="9">
        <f t="shared" si="1"/>
        <v>8.6000000000000227</v>
      </c>
      <c r="Q63" s="9">
        <f>total_credit_gdp_data!P63-total_credit_gdp_data!P60</f>
        <v>1173.9599999999991</v>
      </c>
      <c r="R63" s="10">
        <f t="shared" si="0"/>
        <v>293.48999999999978</v>
      </c>
      <c r="S63" s="10">
        <f t="shared" si="3"/>
        <v>880.75</v>
      </c>
    </row>
    <row r="64" spans="1:19" x14ac:dyDescent="0.25">
      <c r="A64" s="4">
        <v>39141</v>
      </c>
      <c r="B64" s="13">
        <f t="shared" si="4"/>
        <v>0.6836621626079683</v>
      </c>
      <c r="C64" s="9">
        <f t="shared" si="2"/>
        <v>338.3</v>
      </c>
      <c r="D64" s="9">
        <v>30</v>
      </c>
      <c r="E64" s="9">
        <v>30</v>
      </c>
      <c r="F64" s="9">
        <v>0</v>
      </c>
      <c r="G64" s="9"/>
      <c r="H64" s="9">
        <v>308.3</v>
      </c>
      <c r="I64" s="9">
        <v>413.8</v>
      </c>
      <c r="J64" s="9">
        <v>19.7</v>
      </c>
      <c r="K64" s="9">
        <v>16.2</v>
      </c>
      <c r="L64" s="9">
        <v>10.8</v>
      </c>
      <c r="M64" s="9">
        <v>-157.30000000000001</v>
      </c>
      <c r="N64" s="9">
        <v>-8</v>
      </c>
      <c r="O64" s="9">
        <v>6.5</v>
      </c>
      <c r="P64" s="9">
        <f t="shared" si="1"/>
        <v>6.6000000000000227</v>
      </c>
      <c r="Q64" s="9">
        <f>total_credit_gdp_data!P64-total_credit_gdp_data!P61</f>
        <v>1173.9599999999991</v>
      </c>
      <c r="R64" s="10">
        <f t="shared" si="0"/>
        <v>293.48999999999978</v>
      </c>
      <c r="S64" s="10">
        <f t="shared" si="3"/>
        <v>880.75</v>
      </c>
    </row>
    <row r="65" spans="1:19" x14ac:dyDescent="0.25">
      <c r="A65" s="4">
        <v>39172</v>
      </c>
      <c r="B65" s="13">
        <f t="shared" si="4"/>
        <v>0.87966048750206449</v>
      </c>
      <c r="C65" s="9">
        <f t="shared" si="2"/>
        <v>687.1</v>
      </c>
      <c r="D65" s="9">
        <v>56</v>
      </c>
      <c r="E65" s="9">
        <v>56</v>
      </c>
      <c r="F65" s="9">
        <v>0</v>
      </c>
      <c r="G65" s="9"/>
      <c r="H65" s="9">
        <v>631.1</v>
      </c>
      <c r="I65" s="9">
        <v>441.7</v>
      </c>
      <c r="J65" s="9">
        <v>21.1</v>
      </c>
      <c r="K65" s="9">
        <v>10</v>
      </c>
      <c r="L65" s="9">
        <v>6.5</v>
      </c>
      <c r="M65" s="9">
        <v>114.3</v>
      </c>
      <c r="N65" s="9">
        <v>17.7</v>
      </c>
      <c r="O65" s="9">
        <v>12.8</v>
      </c>
      <c r="P65" s="9">
        <f t="shared" si="1"/>
        <v>7</v>
      </c>
      <c r="Q65" s="9">
        <f>total_credit_gdp_data!P65-total_credit_gdp_data!P62</f>
        <v>1706.880000000001</v>
      </c>
      <c r="R65" s="10">
        <f t="shared" si="0"/>
        <v>426.72000000000025</v>
      </c>
      <c r="S65" s="10">
        <f t="shared" si="3"/>
        <v>1105.3000000000002</v>
      </c>
    </row>
    <row r="66" spans="1:19" x14ac:dyDescent="0.25">
      <c r="A66" s="4">
        <v>39202</v>
      </c>
      <c r="B66" s="13">
        <f t="shared" si="4"/>
        <v>0.82895375805994997</v>
      </c>
      <c r="C66" s="9">
        <f t="shared" si="2"/>
        <v>670.9</v>
      </c>
      <c r="D66" s="9">
        <v>60.6</v>
      </c>
      <c r="E66" s="9">
        <v>60.6</v>
      </c>
      <c r="F66" s="9">
        <v>0</v>
      </c>
      <c r="G66" s="9"/>
      <c r="H66" s="9">
        <v>610.29999999999995</v>
      </c>
      <c r="I66" s="9">
        <v>422</v>
      </c>
      <c r="J66" s="9">
        <v>11.8</v>
      </c>
      <c r="K66" s="9">
        <v>46</v>
      </c>
      <c r="L66" s="9">
        <v>11.1</v>
      </c>
      <c r="M66" s="9">
        <v>100.6</v>
      </c>
      <c r="N66" s="9">
        <v>-4.0999999999999996</v>
      </c>
      <c r="O66" s="9">
        <v>14.5</v>
      </c>
      <c r="P66" s="9">
        <f t="shared" si="1"/>
        <v>8.3999999999999773</v>
      </c>
      <c r="Q66" s="9">
        <f>total_credit_gdp_data!P66-total_credit_gdp_data!P63</f>
        <v>1706.880000000001</v>
      </c>
      <c r="R66" s="10">
        <f t="shared" ref="R66:R129" si="5">Q66/4</f>
        <v>426.72000000000025</v>
      </c>
      <c r="S66" s="10">
        <f t="shared" si="3"/>
        <v>1105.3000000000002</v>
      </c>
    </row>
    <row r="67" spans="1:19" x14ac:dyDescent="0.25">
      <c r="A67" s="4">
        <v>39233</v>
      </c>
      <c r="B67" s="13">
        <f t="shared" si="4"/>
        <v>0.82797263562799295</v>
      </c>
      <c r="C67" s="9">
        <f t="shared" si="2"/>
        <v>446.17999999999995</v>
      </c>
      <c r="D67" s="9">
        <v>63.78</v>
      </c>
      <c r="E67" s="9">
        <v>63.78</v>
      </c>
      <c r="F67" s="9">
        <v>0</v>
      </c>
      <c r="G67" s="9"/>
      <c r="H67" s="9">
        <v>382.4</v>
      </c>
      <c r="I67" s="9">
        <v>247.3</v>
      </c>
      <c r="J67" s="9">
        <v>26.5</v>
      </c>
      <c r="K67" s="9">
        <v>23</v>
      </c>
      <c r="L67" s="9">
        <v>24.5</v>
      </c>
      <c r="M67" s="9">
        <v>34.6</v>
      </c>
      <c r="N67" s="9">
        <v>5.2</v>
      </c>
      <c r="O67" s="9">
        <v>13.7</v>
      </c>
      <c r="P67" s="9">
        <f t="shared" ref="P67:P130" si="6">H67-SUM(I67:O67)</f>
        <v>7.5999999999999659</v>
      </c>
      <c r="Q67" s="9">
        <f>total_credit_gdp_data!P67-total_credit_gdp_data!P64</f>
        <v>1706.880000000001</v>
      </c>
      <c r="R67" s="10">
        <f t="shared" si="5"/>
        <v>426.72000000000025</v>
      </c>
      <c r="S67" s="10">
        <f t="shared" si="3"/>
        <v>1105.3000000000002</v>
      </c>
    </row>
    <row r="68" spans="1:19" x14ac:dyDescent="0.25">
      <c r="A68" s="4">
        <v>39263</v>
      </c>
      <c r="B68" s="13">
        <f t="shared" si="4"/>
        <v>0.84978001168304529</v>
      </c>
      <c r="C68" s="9">
        <f t="shared" ref="C68:C131" si="7">D68+H68</f>
        <v>802.78899999999999</v>
      </c>
      <c r="D68" s="9">
        <v>98.588999999999999</v>
      </c>
      <c r="E68" s="9">
        <v>95.22</v>
      </c>
      <c r="F68" s="9">
        <v>3.3690000000000002</v>
      </c>
      <c r="G68" s="9"/>
      <c r="H68" s="9">
        <v>704.2</v>
      </c>
      <c r="I68" s="9">
        <v>451.5</v>
      </c>
      <c r="J68" s="9">
        <v>68.400000000000006</v>
      </c>
      <c r="K68" s="9">
        <v>24.3</v>
      </c>
      <c r="L68" s="9">
        <v>15.2</v>
      </c>
      <c r="M68" s="9">
        <v>102.5</v>
      </c>
      <c r="N68" s="9">
        <v>30.9</v>
      </c>
      <c r="O68" s="9">
        <v>2</v>
      </c>
      <c r="P68" s="9">
        <f t="shared" si="6"/>
        <v>9.4000000000000909</v>
      </c>
      <c r="Q68" s="9">
        <f>total_credit_gdp_data!P68-total_credit_gdp_data!P65</f>
        <v>1163.5599999999977</v>
      </c>
      <c r="R68" s="10">
        <f t="shared" si="5"/>
        <v>290.88999999999942</v>
      </c>
      <c r="S68" s="10">
        <f t="shared" si="3"/>
        <v>1203.42</v>
      </c>
    </row>
    <row r="69" spans="1:19" x14ac:dyDescent="0.25">
      <c r="A69" s="4">
        <v>39294</v>
      </c>
      <c r="B69" s="13">
        <f t="shared" si="4"/>
        <v>0.83882202320802268</v>
      </c>
      <c r="C69" s="9">
        <f t="shared" si="7"/>
        <v>376.38</v>
      </c>
      <c r="D69" s="9">
        <v>66.38</v>
      </c>
      <c r="E69" s="9">
        <v>66.38</v>
      </c>
      <c r="F69" s="9">
        <v>0</v>
      </c>
      <c r="G69" s="9"/>
      <c r="H69" s="9">
        <v>310</v>
      </c>
      <c r="I69" s="9">
        <v>231.4</v>
      </c>
      <c r="J69" s="9">
        <v>31.6</v>
      </c>
      <c r="K69" s="9">
        <v>33.1</v>
      </c>
      <c r="L69" s="9">
        <v>12.6</v>
      </c>
      <c r="M69" s="9">
        <v>-35.1</v>
      </c>
      <c r="N69" s="9">
        <v>13.3</v>
      </c>
      <c r="O69" s="9">
        <v>14.9</v>
      </c>
      <c r="P69" s="9">
        <f t="shared" si="6"/>
        <v>8.1999999999999886</v>
      </c>
      <c r="Q69" s="9">
        <f>total_credit_gdp_data!P69-total_credit_gdp_data!P66</f>
        <v>1163.5599999999977</v>
      </c>
      <c r="R69" s="10">
        <f t="shared" si="5"/>
        <v>290.88999999999942</v>
      </c>
      <c r="S69" s="10">
        <f t="shared" si="3"/>
        <v>1203.42</v>
      </c>
    </row>
    <row r="70" spans="1:19" x14ac:dyDescent="0.25">
      <c r="A70" s="4">
        <v>39325</v>
      </c>
      <c r="B70" s="13">
        <f t="shared" si="4"/>
        <v>0.7188782603124596</v>
      </c>
      <c r="C70" s="9">
        <f t="shared" si="7"/>
        <v>1356.79</v>
      </c>
      <c r="D70" s="9">
        <v>660.69</v>
      </c>
      <c r="E70" s="9">
        <v>660.69</v>
      </c>
      <c r="F70" s="9">
        <v>0</v>
      </c>
      <c r="G70" s="9"/>
      <c r="H70" s="9">
        <v>696.1</v>
      </c>
      <c r="I70" s="9">
        <v>302.89999999999998</v>
      </c>
      <c r="J70" s="9">
        <v>58.5</v>
      </c>
      <c r="K70" s="9">
        <v>42.1</v>
      </c>
      <c r="L70" s="9">
        <v>20.3</v>
      </c>
      <c r="M70" s="9">
        <v>211.3</v>
      </c>
      <c r="N70" s="9">
        <v>26.3</v>
      </c>
      <c r="O70" s="9">
        <v>25.6</v>
      </c>
      <c r="P70" s="9">
        <f t="shared" si="6"/>
        <v>9.1000000000000227</v>
      </c>
      <c r="Q70" s="9">
        <f>total_credit_gdp_data!P70-total_credit_gdp_data!P67</f>
        <v>1163.5599999999977</v>
      </c>
      <c r="R70" s="10">
        <f t="shared" si="5"/>
        <v>290.88999999999942</v>
      </c>
      <c r="S70" s="10">
        <f t="shared" si="3"/>
        <v>1203.42</v>
      </c>
    </row>
    <row r="71" spans="1:19" x14ac:dyDescent="0.25">
      <c r="A71" s="4">
        <v>39355</v>
      </c>
      <c r="B71" s="13">
        <f t="shared" si="4"/>
        <v>0.75345443260820033</v>
      </c>
      <c r="C71" s="9">
        <f t="shared" si="7"/>
        <v>688.38</v>
      </c>
      <c r="D71" s="9">
        <v>159.38</v>
      </c>
      <c r="E71" s="9">
        <v>159.38</v>
      </c>
      <c r="F71" s="9">
        <v>0</v>
      </c>
      <c r="G71" s="9"/>
      <c r="H71" s="9">
        <v>529</v>
      </c>
      <c r="I71" s="9">
        <v>283.5</v>
      </c>
      <c r="J71" s="9">
        <v>64.7</v>
      </c>
      <c r="K71" s="9">
        <v>27</v>
      </c>
      <c r="L71" s="9">
        <v>-0.3</v>
      </c>
      <c r="M71" s="9">
        <v>58.8</v>
      </c>
      <c r="N71" s="9">
        <v>31</v>
      </c>
      <c r="O71" s="9">
        <v>54.8</v>
      </c>
      <c r="P71" s="9">
        <f t="shared" si="6"/>
        <v>9.5</v>
      </c>
      <c r="Q71" s="9">
        <f>total_credit_gdp_data!P71-total_credit_gdp_data!P68</f>
        <v>1219.3600000000006</v>
      </c>
      <c r="R71" s="10">
        <f t="shared" si="5"/>
        <v>304.84000000000015</v>
      </c>
      <c r="S71" s="10">
        <f t="shared" si="3"/>
        <v>1315.9399999999996</v>
      </c>
    </row>
    <row r="72" spans="1:19" x14ac:dyDescent="0.25">
      <c r="A72" s="4">
        <v>39386</v>
      </c>
      <c r="B72" s="13">
        <f t="shared" si="4"/>
        <v>0.72733111337997891</v>
      </c>
      <c r="C72" s="9">
        <f t="shared" si="7"/>
        <v>426.38</v>
      </c>
      <c r="D72" s="9">
        <v>57.58</v>
      </c>
      <c r="E72" s="9">
        <v>57.58</v>
      </c>
      <c r="F72" s="9">
        <v>0</v>
      </c>
      <c r="G72" s="9"/>
      <c r="H72" s="9">
        <v>368.8</v>
      </c>
      <c r="I72" s="9">
        <v>136.1</v>
      </c>
      <c r="J72" s="9">
        <v>45.8</v>
      </c>
      <c r="K72" s="9">
        <v>-25</v>
      </c>
      <c r="L72" s="9">
        <v>43.4</v>
      </c>
      <c r="M72" s="9">
        <v>39.799999999999997</v>
      </c>
      <c r="N72" s="9">
        <v>21.3</v>
      </c>
      <c r="O72" s="9">
        <v>99.2</v>
      </c>
      <c r="P72" s="9">
        <f t="shared" si="6"/>
        <v>8.2000000000000455</v>
      </c>
      <c r="Q72" s="9">
        <f>total_credit_gdp_data!P72-total_credit_gdp_data!P69</f>
        <v>1219.3600000000006</v>
      </c>
      <c r="R72" s="10">
        <f t="shared" si="5"/>
        <v>304.84000000000015</v>
      </c>
      <c r="S72" s="10">
        <f t="shared" si="3"/>
        <v>1315.9399999999996</v>
      </c>
    </row>
    <row r="73" spans="1:19" x14ac:dyDescent="0.25">
      <c r="A73" s="4">
        <v>39416</v>
      </c>
      <c r="B73" s="13">
        <f t="shared" si="4"/>
        <v>0.7206682257212792</v>
      </c>
      <c r="C73" s="9">
        <f t="shared" si="7"/>
        <v>410.3</v>
      </c>
      <c r="D73" s="9">
        <v>103</v>
      </c>
      <c r="E73" s="9">
        <v>103</v>
      </c>
      <c r="F73" s="9">
        <v>0</v>
      </c>
      <c r="G73" s="9"/>
      <c r="H73" s="9">
        <v>307.3</v>
      </c>
      <c r="I73" s="9">
        <v>87.4</v>
      </c>
      <c r="J73" s="9">
        <v>52.5</v>
      </c>
      <c r="K73" s="9">
        <v>13.5</v>
      </c>
      <c r="L73" s="9">
        <v>-16.899999999999999</v>
      </c>
      <c r="M73" s="9">
        <v>-21.2</v>
      </c>
      <c r="N73" s="9">
        <v>79</v>
      </c>
      <c r="O73" s="9">
        <v>101.7</v>
      </c>
      <c r="P73" s="9">
        <f t="shared" si="6"/>
        <v>11.300000000000011</v>
      </c>
      <c r="Q73" s="9">
        <f>total_credit_gdp_data!P73-total_credit_gdp_data!P70</f>
        <v>1219.3600000000006</v>
      </c>
      <c r="R73" s="10">
        <f t="shared" si="5"/>
        <v>304.84000000000015</v>
      </c>
      <c r="S73" s="10">
        <f t="shared" si="3"/>
        <v>1315.9399999999996</v>
      </c>
    </row>
    <row r="74" spans="1:19" x14ac:dyDescent="0.25">
      <c r="A74" s="4">
        <v>39447</v>
      </c>
      <c r="B74" s="13">
        <f t="shared" si="4"/>
        <v>0.67670282120152048</v>
      </c>
      <c r="C74" s="9">
        <f t="shared" si="7"/>
        <v>1260.4180000000001</v>
      </c>
      <c r="D74" s="9">
        <v>832.31799999999998</v>
      </c>
      <c r="E74" s="9">
        <v>832.31799999999998</v>
      </c>
      <c r="F74" s="9">
        <v>0</v>
      </c>
      <c r="G74" s="9"/>
      <c r="H74" s="9">
        <v>428.1</v>
      </c>
      <c r="I74" s="9">
        <v>48.5</v>
      </c>
      <c r="J74" s="9">
        <v>6.6</v>
      </c>
      <c r="K74" s="9">
        <v>105.8</v>
      </c>
      <c r="L74" s="9">
        <v>30.7</v>
      </c>
      <c r="M74" s="9">
        <v>130.6</v>
      </c>
      <c r="N74" s="9">
        <v>19.8</v>
      </c>
      <c r="O74" s="9">
        <v>71.8</v>
      </c>
      <c r="P74" s="9">
        <f t="shared" si="6"/>
        <v>14.300000000000011</v>
      </c>
      <c r="Q74" s="9">
        <f>total_credit_gdp_data!P74-total_credit_gdp_data!P71</f>
        <v>1428.5200000000004</v>
      </c>
      <c r="R74" s="10">
        <f t="shared" si="5"/>
        <v>357.13000000000011</v>
      </c>
      <c r="S74" s="10">
        <f t="shared" ref="S74:S137" si="8">R74+R71+R68+R65</f>
        <v>1379.58</v>
      </c>
    </row>
    <row r="75" spans="1:19" x14ac:dyDescent="0.25">
      <c r="A75" s="4">
        <v>39478</v>
      </c>
      <c r="B75" s="13">
        <f t="shared" si="4"/>
        <v>0.64543135835538923</v>
      </c>
      <c r="C75" s="9">
        <f t="shared" si="7"/>
        <v>1085.9000000000001</v>
      </c>
      <c r="D75" s="9">
        <v>0</v>
      </c>
      <c r="E75" s="9">
        <v>0</v>
      </c>
      <c r="F75" s="9">
        <v>0</v>
      </c>
      <c r="G75" s="9"/>
      <c r="H75" s="9">
        <v>1085.9000000000001</v>
      </c>
      <c r="I75" s="9">
        <v>805.8</v>
      </c>
      <c r="J75" s="9">
        <v>123.5</v>
      </c>
      <c r="K75" s="9">
        <v>56.4</v>
      </c>
      <c r="L75" s="9">
        <v>-1.9</v>
      </c>
      <c r="M75" s="9">
        <v>21.9</v>
      </c>
      <c r="N75" s="9">
        <v>7.5</v>
      </c>
      <c r="O75" s="9">
        <v>61.5</v>
      </c>
      <c r="P75" s="9">
        <f t="shared" si="6"/>
        <v>11.200000000000273</v>
      </c>
      <c r="Q75" s="9">
        <f>total_credit_gdp_data!P75-total_credit_gdp_data!P72</f>
        <v>1428.5200000000004</v>
      </c>
      <c r="R75" s="10">
        <f t="shared" si="5"/>
        <v>357.13000000000011</v>
      </c>
      <c r="S75" s="10">
        <f t="shared" si="8"/>
        <v>1379.58</v>
      </c>
    </row>
    <row r="76" spans="1:19" x14ac:dyDescent="0.25">
      <c r="A76" s="4">
        <v>39507</v>
      </c>
      <c r="B76" s="13">
        <f t="shared" si="4"/>
        <v>0.63127210196500938</v>
      </c>
      <c r="C76" s="9">
        <f t="shared" si="7"/>
        <v>530.07000000000005</v>
      </c>
      <c r="D76" s="9">
        <v>56.97</v>
      </c>
      <c r="E76" s="9">
        <v>56.97</v>
      </c>
      <c r="F76" s="9">
        <v>0</v>
      </c>
      <c r="G76" s="9"/>
      <c r="H76" s="9">
        <v>473.1</v>
      </c>
      <c r="I76" s="9">
        <v>243.4</v>
      </c>
      <c r="J76" s="9">
        <v>153.19999999999999</v>
      </c>
      <c r="K76" s="9">
        <v>9.3000000000000007</v>
      </c>
      <c r="L76" s="9">
        <v>2.2000000000000002</v>
      </c>
      <c r="M76" s="9">
        <v>-29.7</v>
      </c>
      <c r="N76" s="9">
        <v>31.6</v>
      </c>
      <c r="O76" s="9">
        <v>55.7</v>
      </c>
      <c r="P76" s="9">
        <f t="shared" si="6"/>
        <v>7.3999999999999773</v>
      </c>
      <c r="Q76" s="9">
        <f>total_credit_gdp_data!P76-total_credit_gdp_data!P73</f>
        <v>1428.5200000000004</v>
      </c>
      <c r="R76" s="10">
        <f t="shared" si="5"/>
        <v>357.13000000000011</v>
      </c>
      <c r="S76" s="10">
        <f t="shared" si="8"/>
        <v>1379.58</v>
      </c>
    </row>
    <row r="77" spans="1:19" x14ac:dyDescent="0.25">
      <c r="A77" s="4">
        <v>39538</v>
      </c>
      <c r="B77" s="13">
        <f t="shared" si="4"/>
        <v>0.61727722679755492</v>
      </c>
      <c r="C77" s="9">
        <f t="shared" si="7"/>
        <v>667.04000000000008</v>
      </c>
      <c r="D77" s="9">
        <v>27.94</v>
      </c>
      <c r="E77" s="9">
        <v>27.94</v>
      </c>
      <c r="F77" s="9">
        <v>0</v>
      </c>
      <c r="G77" s="9"/>
      <c r="H77" s="9">
        <v>639.1</v>
      </c>
      <c r="I77" s="9">
        <v>283.39999999999998</v>
      </c>
      <c r="J77" s="9">
        <v>73.3</v>
      </c>
      <c r="K77" s="9">
        <v>8.1999999999999993</v>
      </c>
      <c r="L77" s="9">
        <v>24.2</v>
      </c>
      <c r="M77" s="9">
        <v>158.19999999999999</v>
      </c>
      <c r="N77" s="9">
        <v>42.7</v>
      </c>
      <c r="O77" s="9">
        <v>36.700000000000003</v>
      </c>
      <c r="P77" s="9">
        <f t="shared" si="6"/>
        <v>12.399999999999977</v>
      </c>
      <c r="Q77" s="9">
        <f>total_credit_gdp_data!P77-total_credit_gdp_data!P74</f>
        <v>1572.1599999999999</v>
      </c>
      <c r="R77" s="10">
        <f t="shared" si="5"/>
        <v>393.03999999999996</v>
      </c>
      <c r="S77" s="10">
        <f t="shared" si="8"/>
        <v>1345.8999999999996</v>
      </c>
    </row>
    <row r="78" spans="1:19" x14ac:dyDescent="0.25">
      <c r="A78" s="4">
        <v>39568</v>
      </c>
      <c r="B78" s="13">
        <f t="shared" si="4"/>
        <v>0.61091903734066155</v>
      </c>
      <c r="C78" s="9">
        <f t="shared" si="7"/>
        <v>761.67000000000007</v>
      </c>
      <c r="D78" s="9">
        <v>54.07</v>
      </c>
      <c r="E78" s="9">
        <v>54.07</v>
      </c>
      <c r="F78" s="9">
        <v>0</v>
      </c>
      <c r="G78" s="9"/>
      <c r="H78" s="9">
        <v>707.6</v>
      </c>
      <c r="I78" s="9">
        <v>469</v>
      </c>
      <c r="J78" s="9">
        <v>14.9</v>
      </c>
      <c r="K78" s="9">
        <v>53.7</v>
      </c>
      <c r="L78" s="9">
        <v>66</v>
      </c>
      <c r="M78" s="9">
        <v>27.9</v>
      </c>
      <c r="N78" s="9">
        <v>33.299999999999997</v>
      </c>
      <c r="O78" s="9">
        <v>31.7</v>
      </c>
      <c r="P78" s="9">
        <f t="shared" si="6"/>
        <v>11.100000000000023</v>
      </c>
      <c r="Q78" s="9">
        <f>total_credit_gdp_data!P78-total_credit_gdp_data!P75</f>
        <v>1572.1599999999999</v>
      </c>
      <c r="R78" s="10">
        <f t="shared" si="5"/>
        <v>393.03999999999996</v>
      </c>
      <c r="S78" s="10">
        <f t="shared" si="8"/>
        <v>1345.8999999999996</v>
      </c>
    </row>
    <row r="79" spans="1:19" x14ac:dyDescent="0.25">
      <c r="A79" s="4">
        <v>39599</v>
      </c>
      <c r="B79" s="13">
        <f t="shared" ref="B79:B142" si="9">SUM(Q79,Q76,Q73,Q70)/SUM(C68:C79)</f>
        <v>0.59551740303263001</v>
      </c>
      <c r="C79" s="9">
        <f t="shared" si="7"/>
        <v>674.08899999999994</v>
      </c>
      <c r="D79" s="9">
        <v>106.289</v>
      </c>
      <c r="E79" s="9">
        <v>83.15</v>
      </c>
      <c r="F79" s="9">
        <v>23.138999999999999</v>
      </c>
      <c r="G79" s="9"/>
      <c r="H79" s="9">
        <v>567.79999999999995</v>
      </c>
      <c r="I79" s="9">
        <v>318.5</v>
      </c>
      <c r="J79" s="9">
        <v>20.9</v>
      </c>
      <c r="K79" s="9">
        <v>42.3</v>
      </c>
      <c r="L79" s="9">
        <v>26.1</v>
      </c>
      <c r="M79" s="9">
        <v>111</v>
      </c>
      <c r="N79" s="9">
        <v>0.2</v>
      </c>
      <c r="O79" s="9">
        <v>36.5</v>
      </c>
      <c r="P79" s="9">
        <f t="shared" si="6"/>
        <v>12.299999999999955</v>
      </c>
      <c r="Q79" s="9">
        <f>total_credit_gdp_data!P79-total_credit_gdp_data!P76</f>
        <v>1572.1599999999999</v>
      </c>
      <c r="R79" s="10">
        <f t="shared" si="5"/>
        <v>393.03999999999996</v>
      </c>
      <c r="S79" s="10">
        <f t="shared" si="8"/>
        <v>1345.8999999999996</v>
      </c>
    </row>
    <row r="80" spans="1:19" x14ac:dyDescent="0.25">
      <c r="A80" s="4">
        <v>39629</v>
      </c>
      <c r="B80" s="13">
        <f t="shared" si="9"/>
        <v>0.62468886327106643</v>
      </c>
      <c r="C80" s="9">
        <f t="shared" si="7"/>
        <v>651.36</v>
      </c>
      <c r="D80" s="9">
        <v>53.76</v>
      </c>
      <c r="E80" s="9">
        <v>53.76</v>
      </c>
      <c r="F80" s="9">
        <v>0</v>
      </c>
      <c r="G80" s="9"/>
      <c r="H80" s="9">
        <v>597.6</v>
      </c>
      <c r="I80" s="9">
        <v>332.4</v>
      </c>
      <c r="J80" s="9">
        <v>9.6999999999999993</v>
      </c>
      <c r="K80" s="9">
        <v>44.7</v>
      </c>
      <c r="L80" s="9">
        <v>9.5</v>
      </c>
      <c r="M80" s="9">
        <v>171.3</v>
      </c>
      <c r="N80" s="9">
        <v>0</v>
      </c>
      <c r="O80" s="9">
        <v>18.5</v>
      </c>
      <c r="P80" s="9">
        <f t="shared" si="6"/>
        <v>11.500000000000114</v>
      </c>
      <c r="Q80" s="9">
        <f>total_credit_gdp_data!P80-total_credit_gdp_data!P77</f>
        <v>1332.6800000000003</v>
      </c>
      <c r="R80" s="10">
        <f t="shared" si="5"/>
        <v>333.17000000000007</v>
      </c>
      <c r="S80" s="10">
        <f t="shared" si="8"/>
        <v>1388.1800000000003</v>
      </c>
    </row>
    <row r="81" spans="1:19" x14ac:dyDescent="0.25">
      <c r="A81" s="4">
        <v>39660</v>
      </c>
      <c r="B81" s="13">
        <f t="shared" si="9"/>
        <v>0.61342553850331438</v>
      </c>
      <c r="C81" s="9">
        <f t="shared" si="7"/>
        <v>539.59</v>
      </c>
      <c r="D81" s="9">
        <v>50.59</v>
      </c>
      <c r="E81" s="9">
        <v>50.59</v>
      </c>
      <c r="F81" s="9">
        <v>0</v>
      </c>
      <c r="G81" s="9"/>
      <c r="H81" s="9">
        <v>489</v>
      </c>
      <c r="I81" s="9">
        <v>381.8</v>
      </c>
      <c r="J81" s="9">
        <v>-4.3</v>
      </c>
      <c r="K81" s="9">
        <v>37.299999999999997</v>
      </c>
      <c r="L81" s="9">
        <v>59.4</v>
      </c>
      <c r="M81" s="9">
        <v>-72.3</v>
      </c>
      <c r="N81" s="9">
        <v>57.2</v>
      </c>
      <c r="O81" s="9">
        <v>18.8</v>
      </c>
      <c r="P81" s="9">
        <f t="shared" si="6"/>
        <v>11.100000000000023</v>
      </c>
      <c r="Q81" s="9">
        <f>total_credit_gdp_data!P81-total_credit_gdp_data!P78</f>
        <v>1332.6800000000003</v>
      </c>
      <c r="R81" s="10">
        <f t="shared" si="5"/>
        <v>333.17000000000007</v>
      </c>
      <c r="S81" s="10">
        <f t="shared" si="8"/>
        <v>1388.1800000000003</v>
      </c>
    </row>
    <row r="82" spans="1:19" x14ac:dyDescent="0.25">
      <c r="A82" s="4">
        <v>39691</v>
      </c>
      <c r="B82" s="13">
        <f t="shared" si="9"/>
        <v>0.67524254566021402</v>
      </c>
      <c r="C82" s="9">
        <f t="shared" si="7"/>
        <v>528.1</v>
      </c>
      <c r="D82" s="9">
        <v>70.599999999999994</v>
      </c>
      <c r="E82" s="9">
        <v>70.599999999999994</v>
      </c>
      <c r="F82" s="9">
        <v>0</v>
      </c>
      <c r="G82" s="9"/>
      <c r="H82" s="9">
        <v>457.5</v>
      </c>
      <c r="I82" s="9">
        <v>271.5</v>
      </c>
      <c r="J82" s="9">
        <v>-20.399999999999999</v>
      </c>
      <c r="K82" s="9">
        <v>32.6</v>
      </c>
      <c r="L82" s="9">
        <v>32.299999999999997</v>
      </c>
      <c r="M82" s="9">
        <v>64.8</v>
      </c>
      <c r="N82" s="9">
        <v>35.200000000000003</v>
      </c>
      <c r="O82" s="9">
        <v>29</v>
      </c>
      <c r="P82" s="9">
        <f t="shared" si="6"/>
        <v>12.5</v>
      </c>
      <c r="Q82" s="9">
        <f>total_credit_gdp_data!P82-total_credit_gdp_data!P79</f>
        <v>1332.6800000000003</v>
      </c>
      <c r="R82" s="10">
        <f t="shared" si="5"/>
        <v>333.17000000000007</v>
      </c>
      <c r="S82" s="10">
        <f t="shared" si="8"/>
        <v>1388.1800000000003</v>
      </c>
    </row>
    <row r="83" spans="1:19" x14ac:dyDescent="0.25">
      <c r="A83" s="4">
        <v>39721</v>
      </c>
      <c r="B83" s="13">
        <f t="shared" si="9"/>
        <v>0.61440642018161973</v>
      </c>
      <c r="C83" s="9">
        <f t="shared" si="7"/>
        <v>657.25</v>
      </c>
      <c r="D83" s="9">
        <v>91.35</v>
      </c>
      <c r="E83" s="9">
        <v>76.349999999999994</v>
      </c>
      <c r="F83" s="9">
        <v>15</v>
      </c>
      <c r="G83" s="9"/>
      <c r="H83" s="9">
        <v>565.9</v>
      </c>
      <c r="I83" s="9">
        <v>374.5</v>
      </c>
      <c r="J83" s="9">
        <v>-17.100000000000001</v>
      </c>
      <c r="K83" s="9">
        <v>64.8</v>
      </c>
      <c r="L83" s="9">
        <v>44.5</v>
      </c>
      <c r="M83" s="9">
        <v>20.6</v>
      </c>
      <c r="N83" s="9">
        <v>61.6</v>
      </c>
      <c r="O83" s="9">
        <v>5</v>
      </c>
      <c r="P83" s="9">
        <f t="shared" si="6"/>
        <v>12</v>
      </c>
      <c r="Q83" s="9">
        <f>total_credit_gdp_data!P83-total_credit_gdp_data!P80</f>
        <v>699.95999999999913</v>
      </c>
      <c r="R83" s="10">
        <f t="shared" si="5"/>
        <v>174.98999999999978</v>
      </c>
      <c r="S83" s="10">
        <f t="shared" si="8"/>
        <v>1258.33</v>
      </c>
    </row>
    <row r="84" spans="1:19" x14ac:dyDescent="0.25">
      <c r="A84" s="4">
        <v>39752</v>
      </c>
      <c r="B84" s="13">
        <f t="shared" si="9"/>
        <v>0.6337623916090307</v>
      </c>
      <c r="C84" s="9">
        <f t="shared" si="7"/>
        <v>176.18</v>
      </c>
      <c r="D84" s="9">
        <v>47.38</v>
      </c>
      <c r="E84" s="9">
        <v>47.38</v>
      </c>
      <c r="F84" s="9">
        <v>0</v>
      </c>
      <c r="G84" s="9"/>
      <c r="H84" s="9">
        <v>128.80000000000001</v>
      </c>
      <c r="I84" s="9">
        <v>181.9</v>
      </c>
      <c r="J84" s="9">
        <v>-74.2</v>
      </c>
      <c r="K84" s="9">
        <v>15.8</v>
      </c>
      <c r="L84" s="9">
        <v>45.1</v>
      </c>
      <c r="M84" s="9">
        <v>-146.9</v>
      </c>
      <c r="N84" s="9">
        <v>94.8</v>
      </c>
      <c r="O84" s="9">
        <v>0.7</v>
      </c>
      <c r="P84" s="9">
        <f t="shared" si="6"/>
        <v>11.600000000000023</v>
      </c>
      <c r="Q84" s="9">
        <f>total_credit_gdp_data!P84-total_credit_gdp_data!P81</f>
        <v>699.95999999999913</v>
      </c>
      <c r="R84" s="10">
        <f t="shared" si="5"/>
        <v>174.98999999999978</v>
      </c>
      <c r="S84" s="10">
        <f t="shared" si="8"/>
        <v>1258.33</v>
      </c>
    </row>
    <row r="85" spans="1:19" x14ac:dyDescent="0.25">
      <c r="A85" s="4">
        <v>39782</v>
      </c>
      <c r="B85" s="13">
        <f t="shared" si="9"/>
        <v>0.6234088324714786</v>
      </c>
      <c r="C85" s="9">
        <f t="shared" si="7"/>
        <v>542.20000000000005</v>
      </c>
      <c r="D85" s="9">
        <v>90.5</v>
      </c>
      <c r="E85" s="9">
        <v>70.5</v>
      </c>
      <c r="F85" s="9">
        <v>20</v>
      </c>
      <c r="G85" s="9"/>
      <c r="H85" s="9">
        <v>451.7</v>
      </c>
      <c r="I85" s="9">
        <v>477.5</v>
      </c>
      <c r="J85" s="9">
        <v>-53.4</v>
      </c>
      <c r="K85" s="9">
        <v>35.5</v>
      </c>
      <c r="L85" s="9">
        <v>-14.3</v>
      </c>
      <c r="M85" s="9">
        <v>-71.7</v>
      </c>
      <c r="N85" s="9">
        <v>57.3</v>
      </c>
      <c r="O85" s="9">
        <v>6.9</v>
      </c>
      <c r="P85" s="9">
        <f t="shared" si="6"/>
        <v>13.899999999999977</v>
      </c>
      <c r="Q85" s="9">
        <f>total_credit_gdp_data!P85-total_credit_gdp_data!P82</f>
        <v>699.95999999999913</v>
      </c>
      <c r="R85" s="10">
        <f t="shared" si="5"/>
        <v>174.98999999999978</v>
      </c>
      <c r="S85" s="10">
        <f t="shared" si="8"/>
        <v>1258.33</v>
      </c>
    </row>
    <row r="86" spans="1:19" x14ac:dyDescent="0.25">
      <c r="A86" s="4">
        <v>39813</v>
      </c>
      <c r="B86" s="13">
        <f t="shared" si="9"/>
        <v>0.47384575211105351</v>
      </c>
      <c r="C86" s="9">
        <f t="shared" si="7"/>
        <v>891.58999999999992</v>
      </c>
      <c r="D86" s="9">
        <v>75.19</v>
      </c>
      <c r="E86" s="9">
        <v>75.19</v>
      </c>
      <c r="F86" s="9">
        <v>0</v>
      </c>
      <c r="G86" s="9"/>
      <c r="H86" s="9">
        <v>816.4</v>
      </c>
      <c r="I86" s="9">
        <v>764.5</v>
      </c>
      <c r="J86" s="9">
        <v>-31.4</v>
      </c>
      <c r="K86" s="9">
        <v>25.5</v>
      </c>
      <c r="L86" s="9">
        <v>21.4</v>
      </c>
      <c r="M86" s="9">
        <v>-148.6</v>
      </c>
      <c r="N86" s="9">
        <v>130.9</v>
      </c>
      <c r="O86" s="9">
        <v>31.5</v>
      </c>
      <c r="P86" s="9">
        <f t="shared" si="6"/>
        <v>22.600000000000023</v>
      </c>
      <c r="Q86" s="9">
        <f>total_credit_gdp_data!P86-total_credit_gdp_data!P83</f>
        <v>46.200000000000728</v>
      </c>
      <c r="R86" s="10">
        <f t="shared" si="5"/>
        <v>11.550000000000182</v>
      </c>
      <c r="S86" s="10">
        <f t="shared" si="8"/>
        <v>912.75</v>
      </c>
    </row>
    <row r="87" spans="1:19" x14ac:dyDescent="0.25">
      <c r="A87" s="4">
        <v>39844</v>
      </c>
      <c r="B87" s="13">
        <f t="shared" si="9"/>
        <v>0.45534256764568432</v>
      </c>
      <c r="C87" s="9">
        <f t="shared" si="7"/>
        <v>1399</v>
      </c>
      <c r="D87" s="9">
        <v>0</v>
      </c>
      <c r="E87" s="9">
        <v>0</v>
      </c>
      <c r="F87" s="9">
        <v>0</v>
      </c>
      <c r="G87" s="9"/>
      <c r="H87" s="9">
        <v>1399</v>
      </c>
      <c r="I87" s="9">
        <v>1617.7</v>
      </c>
      <c r="J87" s="9">
        <v>-58.2</v>
      </c>
      <c r="K87" s="9">
        <v>26.2</v>
      </c>
      <c r="L87" s="9">
        <v>-34.6</v>
      </c>
      <c r="M87" s="9">
        <v>-223.2</v>
      </c>
      <c r="N87" s="9">
        <v>50.7</v>
      </c>
      <c r="O87" s="9">
        <v>1.4</v>
      </c>
      <c r="P87" s="9">
        <f t="shared" si="6"/>
        <v>18.999999999999773</v>
      </c>
      <c r="Q87" s="9">
        <f>total_credit_gdp_data!P87-total_credit_gdp_data!P84</f>
        <v>46.200000000000728</v>
      </c>
      <c r="R87" s="10">
        <f t="shared" si="5"/>
        <v>11.550000000000182</v>
      </c>
      <c r="S87" s="10">
        <f t="shared" si="8"/>
        <v>912.75</v>
      </c>
    </row>
    <row r="88" spans="1:19" x14ac:dyDescent="0.25">
      <c r="A88" s="4">
        <v>39872</v>
      </c>
      <c r="B88" s="13">
        <f t="shared" si="9"/>
        <v>0.42207609415799752</v>
      </c>
      <c r="C88" s="9">
        <f t="shared" si="7"/>
        <v>1162.03</v>
      </c>
      <c r="D88" s="9">
        <v>48.93</v>
      </c>
      <c r="E88" s="9">
        <v>48.93</v>
      </c>
      <c r="F88" s="9">
        <v>0</v>
      </c>
      <c r="G88" s="9"/>
      <c r="H88" s="9">
        <v>1113.0999999999999</v>
      </c>
      <c r="I88" s="9">
        <v>1071.5</v>
      </c>
      <c r="J88" s="9">
        <v>-28.8</v>
      </c>
      <c r="K88" s="9">
        <v>34.700000000000003</v>
      </c>
      <c r="L88" s="9">
        <v>3.8</v>
      </c>
      <c r="M88" s="9">
        <v>-30.5</v>
      </c>
      <c r="N88" s="9">
        <v>44.7</v>
      </c>
      <c r="O88" s="9">
        <v>4.8</v>
      </c>
      <c r="P88" s="9">
        <f t="shared" si="6"/>
        <v>12.899999999999864</v>
      </c>
      <c r="Q88" s="9">
        <f>total_credit_gdp_data!P88-total_credit_gdp_data!P85</f>
        <v>46.200000000000728</v>
      </c>
      <c r="R88" s="10">
        <f t="shared" si="5"/>
        <v>11.550000000000182</v>
      </c>
      <c r="S88" s="10">
        <f t="shared" si="8"/>
        <v>912.75</v>
      </c>
    </row>
    <row r="89" spans="1:19" x14ac:dyDescent="0.25">
      <c r="A89" s="4">
        <v>39903</v>
      </c>
      <c r="B89" s="13">
        <f t="shared" si="9"/>
        <v>0.20139453638726776</v>
      </c>
      <c r="C89" s="9">
        <f t="shared" si="7"/>
        <v>2234.1</v>
      </c>
      <c r="D89" s="9">
        <v>33</v>
      </c>
      <c r="E89" s="9">
        <v>26</v>
      </c>
      <c r="F89" s="9">
        <v>0</v>
      </c>
      <c r="G89" s="9">
        <v>7</v>
      </c>
      <c r="H89" s="9">
        <v>2201.1</v>
      </c>
      <c r="I89" s="9">
        <v>1892</v>
      </c>
      <c r="J89" s="9">
        <v>29.1</v>
      </c>
      <c r="K89" s="9">
        <v>40.700000000000003</v>
      </c>
      <c r="L89" s="9">
        <v>-13.7</v>
      </c>
      <c r="M89" s="9">
        <v>97.2</v>
      </c>
      <c r="N89" s="9">
        <v>124</v>
      </c>
      <c r="O89" s="9">
        <v>11.9</v>
      </c>
      <c r="P89" s="9">
        <f t="shared" si="6"/>
        <v>19.899999999999636</v>
      </c>
      <c r="Q89" s="9">
        <f>total_credit_gdp_data!P89-total_credit_gdp_data!P86</f>
        <v>-21.159999999999854</v>
      </c>
      <c r="R89" s="10">
        <f t="shared" si="5"/>
        <v>-5.2899999999999636</v>
      </c>
      <c r="S89" s="10">
        <f t="shared" si="8"/>
        <v>514.42000000000007</v>
      </c>
    </row>
    <row r="90" spans="1:19" x14ac:dyDescent="0.25">
      <c r="A90" s="4">
        <v>39933</v>
      </c>
      <c r="B90" s="13">
        <f t="shared" si="9"/>
        <v>0.20115831636956988</v>
      </c>
      <c r="C90" s="9">
        <f t="shared" si="7"/>
        <v>773.66800000000001</v>
      </c>
      <c r="D90" s="9">
        <v>228.46799999999999</v>
      </c>
      <c r="E90" s="9">
        <v>139.52000000000001</v>
      </c>
      <c r="F90" s="9">
        <v>29.547999999999998</v>
      </c>
      <c r="G90" s="9">
        <v>59.4</v>
      </c>
      <c r="H90" s="9">
        <v>545.20000000000005</v>
      </c>
      <c r="I90" s="9">
        <v>591.79999999999995</v>
      </c>
      <c r="J90" s="9">
        <v>47.8</v>
      </c>
      <c r="K90" s="9">
        <v>33.9</v>
      </c>
      <c r="L90" s="9">
        <v>7.5</v>
      </c>
      <c r="M90" s="9">
        <v>-324.7</v>
      </c>
      <c r="N90" s="9">
        <v>155.69999999999999</v>
      </c>
      <c r="O90" s="9">
        <v>13.7</v>
      </c>
      <c r="P90" s="9">
        <f t="shared" si="6"/>
        <v>19.500000000000114</v>
      </c>
      <c r="Q90" s="9">
        <f>total_credit_gdp_data!P90-total_credit_gdp_data!P87</f>
        <v>-21.159999999999854</v>
      </c>
      <c r="R90" s="10">
        <f t="shared" si="5"/>
        <v>-5.2899999999999636</v>
      </c>
      <c r="S90" s="10">
        <f t="shared" si="8"/>
        <v>514.42000000000007</v>
      </c>
    </row>
    <row r="91" spans="1:19" x14ac:dyDescent="0.25">
      <c r="A91" s="4">
        <v>39964</v>
      </c>
      <c r="B91" s="13">
        <f t="shared" si="9"/>
        <v>0.18331195549085091</v>
      </c>
      <c r="C91" s="9">
        <f t="shared" si="7"/>
        <v>1669.95</v>
      </c>
      <c r="D91" s="9">
        <v>174.05</v>
      </c>
      <c r="E91" s="9">
        <v>128.65</v>
      </c>
      <c r="F91" s="9">
        <v>0</v>
      </c>
      <c r="G91" s="9">
        <v>45.4</v>
      </c>
      <c r="H91" s="9">
        <v>1495.9</v>
      </c>
      <c r="I91" s="9">
        <v>666.9</v>
      </c>
      <c r="J91" s="9">
        <v>105.4</v>
      </c>
      <c r="K91" s="9">
        <v>61.9</v>
      </c>
      <c r="L91" s="9">
        <v>29.2</v>
      </c>
      <c r="M91" s="9">
        <v>503.5</v>
      </c>
      <c r="N91" s="9">
        <v>87.6</v>
      </c>
      <c r="O91" s="9">
        <v>23.8</v>
      </c>
      <c r="P91" s="9">
        <f t="shared" si="6"/>
        <v>17.600000000000136</v>
      </c>
      <c r="Q91" s="9">
        <f>total_credit_gdp_data!P91-total_credit_gdp_data!P88</f>
        <v>-21.159999999999854</v>
      </c>
      <c r="R91" s="10">
        <f t="shared" si="5"/>
        <v>-5.2899999999999636</v>
      </c>
      <c r="S91" s="10">
        <f t="shared" si="8"/>
        <v>514.42000000000007</v>
      </c>
    </row>
    <row r="92" spans="1:19" x14ac:dyDescent="0.25">
      <c r="A92" s="4">
        <v>39994</v>
      </c>
      <c r="B92" s="13">
        <f t="shared" si="9"/>
        <v>0.15851342514822772</v>
      </c>
      <c r="C92" s="9">
        <f t="shared" si="7"/>
        <v>2339.5699999999997</v>
      </c>
      <c r="D92" s="9">
        <v>232.87</v>
      </c>
      <c r="E92" s="9">
        <v>178.77</v>
      </c>
      <c r="F92" s="9">
        <v>0</v>
      </c>
      <c r="G92" s="9">
        <v>54.1</v>
      </c>
      <c r="H92" s="9">
        <v>2106.6999999999998</v>
      </c>
      <c r="I92" s="9">
        <v>1530.4</v>
      </c>
      <c r="J92" s="9">
        <v>254.2</v>
      </c>
      <c r="K92" s="9">
        <v>67.8</v>
      </c>
      <c r="L92" s="9">
        <v>29.7</v>
      </c>
      <c r="M92" s="9">
        <v>61.3</v>
      </c>
      <c r="N92" s="9">
        <v>123.8</v>
      </c>
      <c r="O92" s="9">
        <v>19</v>
      </c>
      <c r="P92" s="9">
        <f t="shared" si="6"/>
        <v>20.499999999999545</v>
      </c>
      <c r="Q92" s="9">
        <f>total_credit_gdp_data!P92-total_credit_gdp_data!P89</f>
        <v>1321.9199999999983</v>
      </c>
      <c r="R92" s="10">
        <f t="shared" si="5"/>
        <v>330.47999999999956</v>
      </c>
      <c r="S92" s="10">
        <f t="shared" si="8"/>
        <v>511.72999999999956</v>
      </c>
    </row>
    <row r="93" spans="1:19" x14ac:dyDescent="0.25">
      <c r="A93" s="4">
        <v>40025</v>
      </c>
      <c r="B93" s="13">
        <f t="shared" si="9"/>
        <v>0.15324792740361198</v>
      </c>
      <c r="C93" s="9">
        <f t="shared" si="7"/>
        <v>983.28</v>
      </c>
      <c r="D93" s="9">
        <v>244.48</v>
      </c>
      <c r="E93" s="9">
        <v>182.58</v>
      </c>
      <c r="F93" s="9">
        <v>50</v>
      </c>
      <c r="G93" s="9">
        <v>11.9</v>
      </c>
      <c r="H93" s="9">
        <v>738.8</v>
      </c>
      <c r="I93" s="9">
        <v>369.1</v>
      </c>
      <c r="J93" s="9">
        <v>75.2</v>
      </c>
      <c r="K93" s="9">
        <v>50.2</v>
      </c>
      <c r="L93" s="9">
        <v>57.2</v>
      </c>
      <c r="M93" s="9">
        <v>29.5</v>
      </c>
      <c r="N93" s="9">
        <v>58.7</v>
      </c>
      <c r="O93" s="9">
        <v>78.8</v>
      </c>
      <c r="P93" s="9">
        <f t="shared" si="6"/>
        <v>20.099999999999909</v>
      </c>
      <c r="Q93" s="9">
        <f>total_credit_gdp_data!P93-total_credit_gdp_data!P90</f>
        <v>1321.9199999999983</v>
      </c>
      <c r="R93" s="10">
        <f t="shared" si="5"/>
        <v>330.47999999999956</v>
      </c>
      <c r="S93" s="10">
        <f t="shared" si="8"/>
        <v>511.72999999999956</v>
      </c>
    </row>
    <row r="94" spans="1:19" x14ac:dyDescent="0.25">
      <c r="A94" s="4">
        <v>40056</v>
      </c>
      <c r="B94" s="13">
        <f t="shared" si="9"/>
        <v>0.14913450520089561</v>
      </c>
      <c r="C94" s="9">
        <f t="shared" si="7"/>
        <v>896.51</v>
      </c>
      <c r="D94" s="9">
        <v>131.51</v>
      </c>
      <c r="E94" s="9">
        <v>120.31</v>
      </c>
      <c r="F94" s="9">
        <v>0</v>
      </c>
      <c r="G94" s="9">
        <v>11.2</v>
      </c>
      <c r="H94" s="9">
        <v>765</v>
      </c>
      <c r="I94" s="9">
        <v>410.4</v>
      </c>
      <c r="J94" s="9">
        <v>131.5</v>
      </c>
      <c r="K94" s="9">
        <v>77.599999999999994</v>
      </c>
      <c r="L94" s="9">
        <v>48.2</v>
      </c>
      <c r="M94" s="9">
        <v>-10.3</v>
      </c>
      <c r="N94" s="9">
        <v>63.4</v>
      </c>
      <c r="O94" s="9">
        <v>23.4</v>
      </c>
      <c r="P94" s="9">
        <f t="shared" si="6"/>
        <v>20.799999999999955</v>
      </c>
      <c r="Q94" s="9">
        <f>total_credit_gdp_data!P94-total_credit_gdp_data!P91</f>
        <v>1321.9199999999983</v>
      </c>
      <c r="R94" s="10">
        <f t="shared" si="5"/>
        <v>330.47999999999956</v>
      </c>
      <c r="S94" s="10">
        <f t="shared" si="8"/>
        <v>511.72999999999956</v>
      </c>
    </row>
    <row r="95" spans="1:19" x14ac:dyDescent="0.25">
      <c r="A95" s="4">
        <v>40086</v>
      </c>
      <c r="B95" s="13">
        <f t="shared" si="9"/>
        <v>0.19634980738176858</v>
      </c>
      <c r="C95" s="9">
        <f t="shared" si="7"/>
        <v>1386.9399999999998</v>
      </c>
      <c r="D95" s="9">
        <v>199.84</v>
      </c>
      <c r="E95" s="9">
        <v>148.84</v>
      </c>
      <c r="F95" s="9">
        <v>40</v>
      </c>
      <c r="G95" s="9">
        <v>11</v>
      </c>
      <c r="H95" s="9">
        <v>1187.0999999999999</v>
      </c>
      <c r="I95" s="9">
        <v>516.70000000000005</v>
      </c>
      <c r="J95" s="9">
        <v>120.8</v>
      </c>
      <c r="K95" s="9">
        <v>112.5</v>
      </c>
      <c r="L95" s="9">
        <v>86.9</v>
      </c>
      <c r="M95" s="9">
        <v>131</v>
      </c>
      <c r="N95" s="9">
        <v>167.8</v>
      </c>
      <c r="O95" s="9">
        <v>29.9</v>
      </c>
      <c r="P95" s="9">
        <f t="shared" si="6"/>
        <v>21.499999999999773</v>
      </c>
      <c r="Q95" s="9">
        <f>total_credit_gdp_data!P95-total_credit_gdp_data!P92</f>
        <v>1491.2799999999988</v>
      </c>
      <c r="R95" s="10">
        <f t="shared" si="5"/>
        <v>372.81999999999971</v>
      </c>
      <c r="S95" s="10">
        <f t="shared" si="8"/>
        <v>709.55999999999949</v>
      </c>
    </row>
    <row r="96" spans="1:19" x14ac:dyDescent="0.25">
      <c r="A96" s="4">
        <v>40117</v>
      </c>
      <c r="B96" s="13">
        <f t="shared" si="9"/>
        <v>0.18973678953992903</v>
      </c>
      <c r="C96" s="9">
        <f t="shared" si="7"/>
        <v>679.99</v>
      </c>
      <c r="D96" s="9">
        <v>81.489999999999995</v>
      </c>
      <c r="E96" s="9">
        <v>81.489999999999995</v>
      </c>
      <c r="F96" s="9">
        <v>0</v>
      </c>
      <c r="G96" s="9">
        <v>0</v>
      </c>
      <c r="H96" s="9">
        <v>598.5</v>
      </c>
      <c r="I96" s="9">
        <v>253</v>
      </c>
      <c r="J96" s="9">
        <v>111.2</v>
      </c>
      <c r="K96" s="9">
        <v>70.8</v>
      </c>
      <c r="L96" s="9">
        <v>21.8</v>
      </c>
      <c r="M96" s="9">
        <v>21.7</v>
      </c>
      <c r="N96" s="9">
        <v>72.3</v>
      </c>
      <c r="O96" s="9">
        <v>30.2</v>
      </c>
      <c r="P96" s="9">
        <f t="shared" si="6"/>
        <v>17.5</v>
      </c>
      <c r="Q96" s="9">
        <f>total_credit_gdp_data!P96-total_credit_gdp_data!P93</f>
        <v>1491.2799999999988</v>
      </c>
      <c r="R96" s="10">
        <f t="shared" si="5"/>
        <v>372.81999999999971</v>
      </c>
      <c r="S96" s="10">
        <f t="shared" si="8"/>
        <v>709.55999999999949</v>
      </c>
    </row>
    <row r="97" spans="1:19" x14ac:dyDescent="0.25">
      <c r="A97" s="4">
        <v>40147</v>
      </c>
      <c r="B97" s="13">
        <f t="shared" si="9"/>
        <v>0.18277103044651205</v>
      </c>
      <c r="C97" s="9">
        <f t="shared" si="7"/>
        <v>1112.31</v>
      </c>
      <c r="D97" s="9">
        <v>162.21</v>
      </c>
      <c r="E97" s="9">
        <v>132.21</v>
      </c>
      <c r="F97" s="9">
        <v>30</v>
      </c>
      <c r="G97" s="9">
        <v>0</v>
      </c>
      <c r="H97" s="9">
        <v>950.1</v>
      </c>
      <c r="I97" s="9">
        <v>294.8</v>
      </c>
      <c r="J97" s="9">
        <v>113.1</v>
      </c>
      <c r="K97" s="9">
        <v>67</v>
      </c>
      <c r="L97" s="9">
        <v>129.4</v>
      </c>
      <c r="M97" s="9">
        <v>117.8</v>
      </c>
      <c r="N97" s="9">
        <v>190.9</v>
      </c>
      <c r="O97" s="9">
        <v>16.8</v>
      </c>
      <c r="P97" s="9">
        <f t="shared" si="6"/>
        <v>20.300000000000182</v>
      </c>
      <c r="Q97" s="9">
        <f>total_credit_gdp_data!P97-total_credit_gdp_data!P94</f>
        <v>1491.2799999999988</v>
      </c>
      <c r="R97" s="10">
        <f t="shared" si="5"/>
        <v>372.81999999999971</v>
      </c>
      <c r="S97" s="10">
        <f t="shared" si="8"/>
        <v>709.55999999999949</v>
      </c>
    </row>
    <row r="98" spans="1:19" x14ac:dyDescent="0.25">
      <c r="A98" s="4">
        <v>40178</v>
      </c>
      <c r="B98" s="13">
        <f t="shared" si="9"/>
        <v>0.28266032305986838</v>
      </c>
      <c r="C98" s="9">
        <f t="shared" si="7"/>
        <v>894.51</v>
      </c>
      <c r="D98" s="9">
        <v>84.51</v>
      </c>
      <c r="E98" s="9">
        <v>84.51</v>
      </c>
      <c r="F98" s="9">
        <v>0</v>
      </c>
      <c r="G98" s="9">
        <v>0</v>
      </c>
      <c r="H98" s="9">
        <v>810</v>
      </c>
      <c r="I98" s="9">
        <v>380</v>
      </c>
      <c r="J98" s="9">
        <v>25.2</v>
      </c>
      <c r="K98" s="9">
        <v>34.700000000000003</v>
      </c>
      <c r="L98" s="9">
        <v>71</v>
      </c>
      <c r="M98" s="9">
        <v>87.4</v>
      </c>
      <c r="N98" s="9">
        <v>97.3</v>
      </c>
      <c r="O98" s="9">
        <v>81.5</v>
      </c>
      <c r="P98" s="9">
        <f t="shared" si="6"/>
        <v>32.900000000000091</v>
      </c>
      <c r="Q98" s="9">
        <f>total_credit_gdp_data!P98-total_credit_gdp_data!P95</f>
        <v>1598.2000000000044</v>
      </c>
      <c r="R98" s="10">
        <f t="shared" si="5"/>
        <v>399.55000000000109</v>
      </c>
      <c r="S98" s="10">
        <f t="shared" si="8"/>
        <v>1097.5600000000004</v>
      </c>
    </row>
    <row r="99" spans="1:19" x14ac:dyDescent="0.25">
      <c r="A99" s="4">
        <v>40209</v>
      </c>
      <c r="B99" s="13">
        <f t="shared" si="9"/>
        <v>0.2707708430652348</v>
      </c>
      <c r="C99" s="9">
        <f t="shared" si="7"/>
        <v>2081</v>
      </c>
      <c r="D99" s="9">
        <v>26</v>
      </c>
      <c r="E99" s="9">
        <v>26</v>
      </c>
      <c r="F99" s="9">
        <v>0</v>
      </c>
      <c r="G99" s="9">
        <v>0</v>
      </c>
      <c r="H99" s="9">
        <v>2055</v>
      </c>
      <c r="I99" s="9">
        <v>1393.4</v>
      </c>
      <c r="J99" s="9">
        <v>64.099999999999994</v>
      </c>
      <c r="K99" s="9">
        <v>85.7</v>
      </c>
      <c r="L99" s="9">
        <v>26.5</v>
      </c>
      <c r="M99" s="9">
        <v>344.9</v>
      </c>
      <c r="N99" s="9">
        <v>66.400000000000006</v>
      </c>
      <c r="O99" s="9">
        <v>51.9</v>
      </c>
      <c r="P99" s="9">
        <f t="shared" si="6"/>
        <v>22.099999999999909</v>
      </c>
      <c r="Q99" s="9">
        <f>total_credit_gdp_data!P99-total_credit_gdp_data!P96</f>
        <v>1598.2000000000044</v>
      </c>
      <c r="R99" s="10">
        <f t="shared" si="5"/>
        <v>399.55000000000109</v>
      </c>
      <c r="S99" s="10">
        <f t="shared" si="8"/>
        <v>1097.5600000000004</v>
      </c>
    </row>
    <row r="100" spans="1:19" x14ac:dyDescent="0.25">
      <c r="A100" s="4">
        <v>40237</v>
      </c>
      <c r="B100" s="13">
        <f t="shared" si="9"/>
        <v>0.27117776379892</v>
      </c>
      <c r="C100" s="9">
        <f t="shared" si="7"/>
        <v>1137.7</v>
      </c>
      <c r="D100" s="9">
        <v>50</v>
      </c>
      <c r="E100" s="9">
        <v>50</v>
      </c>
      <c r="F100" s="9">
        <v>0</v>
      </c>
      <c r="G100" s="9">
        <v>0</v>
      </c>
      <c r="H100" s="9">
        <v>1087.7</v>
      </c>
      <c r="I100" s="9">
        <v>699.9</v>
      </c>
      <c r="J100" s="9">
        <v>66.3</v>
      </c>
      <c r="K100" s="9">
        <v>9.6</v>
      </c>
      <c r="L100" s="9">
        <v>49.6</v>
      </c>
      <c r="M100" s="9">
        <v>142.5</v>
      </c>
      <c r="N100" s="9">
        <v>68.8</v>
      </c>
      <c r="O100" s="9">
        <v>36.6</v>
      </c>
      <c r="P100" s="9">
        <f t="shared" si="6"/>
        <v>14.400000000000091</v>
      </c>
      <c r="Q100" s="9">
        <f>total_credit_gdp_data!P100-total_credit_gdp_data!P97</f>
        <v>1598.2000000000044</v>
      </c>
      <c r="R100" s="10">
        <f t="shared" si="5"/>
        <v>399.55000000000109</v>
      </c>
      <c r="S100" s="10">
        <f t="shared" si="8"/>
        <v>1097.5600000000004</v>
      </c>
    </row>
    <row r="101" spans="1:19" x14ac:dyDescent="0.25">
      <c r="A101" s="4">
        <v>40268</v>
      </c>
      <c r="B101" s="13">
        <f t="shared" si="9"/>
        <v>0.38648585572165201</v>
      </c>
      <c r="C101" s="9">
        <f t="shared" si="7"/>
        <v>1487</v>
      </c>
      <c r="D101" s="9">
        <v>104</v>
      </c>
      <c r="E101" s="9">
        <v>104</v>
      </c>
      <c r="F101" s="9">
        <v>0</v>
      </c>
      <c r="G101" s="9">
        <v>0</v>
      </c>
      <c r="H101" s="9">
        <v>1383</v>
      </c>
      <c r="I101" s="9">
        <v>510.7</v>
      </c>
      <c r="J101" s="9">
        <v>66.2</v>
      </c>
      <c r="K101" s="9">
        <v>56.7</v>
      </c>
      <c r="L101" s="9">
        <v>137.69999999999999</v>
      </c>
      <c r="M101" s="9">
        <v>420.8</v>
      </c>
      <c r="N101" s="9">
        <v>132.4</v>
      </c>
      <c r="O101" s="9">
        <v>36.5</v>
      </c>
      <c r="P101" s="9">
        <f t="shared" si="6"/>
        <v>22</v>
      </c>
      <c r="Q101" s="9">
        <f>total_credit_gdp_data!P101-total_credit_gdp_data!P98</f>
        <v>1556.8799999999974</v>
      </c>
      <c r="R101" s="10">
        <f t="shared" si="5"/>
        <v>389.21999999999935</v>
      </c>
      <c r="S101" s="10">
        <f t="shared" si="8"/>
        <v>1492.0699999999997</v>
      </c>
    </row>
    <row r="102" spans="1:19" x14ac:dyDescent="0.25">
      <c r="A102" s="4">
        <v>40298</v>
      </c>
      <c r="B102" s="13">
        <f t="shared" si="9"/>
        <v>0.36483270625559699</v>
      </c>
      <c r="C102" s="9">
        <f t="shared" si="7"/>
        <v>1690.19</v>
      </c>
      <c r="D102" s="9">
        <v>198.29</v>
      </c>
      <c r="E102" s="9">
        <v>158.29</v>
      </c>
      <c r="F102" s="9">
        <v>40</v>
      </c>
      <c r="G102" s="9">
        <v>0</v>
      </c>
      <c r="H102" s="9">
        <v>1491.9</v>
      </c>
      <c r="I102" s="9">
        <v>774</v>
      </c>
      <c r="J102" s="9">
        <v>34.9</v>
      </c>
      <c r="K102" s="9">
        <v>63.5</v>
      </c>
      <c r="L102" s="9">
        <v>203.9</v>
      </c>
      <c r="M102" s="9">
        <v>230.9</v>
      </c>
      <c r="N102" s="9">
        <v>119.2</v>
      </c>
      <c r="O102" s="9">
        <v>43.2</v>
      </c>
      <c r="P102" s="9">
        <f t="shared" si="6"/>
        <v>22.299999999999955</v>
      </c>
      <c r="Q102" s="9">
        <f>total_credit_gdp_data!P102-total_credit_gdp_data!P99</f>
        <v>1556.8799999999974</v>
      </c>
      <c r="R102" s="10">
        <f t="shared" si="5"/>
        <v>389.21999999999935</v>
      </c>
      <c r="S102" s="10">
        <f t="shared" si="8"/>
        <v>1492.0699999999997</v>
      </c>
    </row>
    <row r="103" spans="1:19" x14ac:dyDescent="0.25">
      <c r="A103" s="4">
        <v>40329</v>
      </c>
      <c r="B103" s="13">
        <f t="shared" si="9"/>
        <v>0.37499136077528078</v>
      </c>
      <c r="C103" s="9">
        <f t="shared" si="7"/>
        <v>1226.78</v>
      </c>
      <c r="D103" s="9">
        <v>146.28</v>
      </c>
      <c r="E103" s="9">
        <v>146.28</v>
      </c>
      <c r="F103" s="9">
        <v>0</v>
      </c>
      <c r="G103" s="9">
        <v>0</v>
      </c>
      <c r="H103" s="9">
        <v>1080.5</v>
      </c>
      <c r="I103" s="9">
        <v>649.29999999999995</v>
      </c>
      <c r="J103" s="9">
        <v>-11.2</v>
      </c>
      <c r="K103" s="9">
        <v>62.3</v>
      </c>
      <c r="L103" s="9">
        <v>76.2</v>
      </c>
      <c r="M103" s="9">
        <v>121.3</v>
      </c>
      <c r="N103" s="9">
        <v>135.6</v>
      </c>
      <c r="O103" s="9">
        <v>25.3</v>
      </c>
      <c r="P103" s="9">
        <f t="shared" si="6"/>
        <v>21.700000000000273</v>
      </c>
      <c r="Q103" s="9">
        <f>total_credit_gdp_data!P103-total_credit_gdp_data!P100</f>
        <v>1556.8799999999974</v>
      </c>
      <c r="R103" s="10">
        <f t="shared" si="5"/>
        <v>389.21999999999935</v>
      </c>
      <c r="S103" s="10">
        <f t="shared" si="8"/>
        <v>1492.0699999999997</v>
      </c>
    </row>
    <row r="104" spans="1:19" x14ac:dyDescent="0.25">
      <c r="A104" s="4">
        <v>40359</v>
      </c>
      <c r="B104" s="13">
        <f t="shared" si="9"/>
        <v>0.42132711085544244</v>
      </c>
      <c r="C104" s="9">
        <f t="shared" si="7"/>
        <v>1234.6100000000001</v>
      </c>
      <c r="D104" s="9">
        <v>215.01</v>
      </c>
      <c r="E104" s="9">
        <v>141.21</v>
      </c>
      <c r="F104" s="9">
        <v>30</v>
      </c>
      <c r="G104" s="9">
        <v>43.8</v>
      </c>
      <c r="H104" s="9">
        <v>1019.6</v>
      </c>
      <c r="I104" s="9">
        <v>602.70000000000005</v>
      </c>
      <c r="J104" s="9">
        <v>-1.8</v>
      </c>
      <c r="K104" s="9">
        <v>42.1</v>
      </c>
      <c r="L104" s="9">
        <v>107.7</v>
      </c>
      <c r="M104" s="9">
        <v>110.5</v>
      </c>
      <c r="N104" s="9">
        <v>87.2</v>
      </c>
      <c r="O104" s="9">
        <v>46.8</v>
      </c>
      <c r="P104" s="9">
        <f t="shared" si="6"/>
        <v>24.399999999999864</v>
      </c>
      <c r="Q104" s="9">
        <f>total_credit_gdp_data!P104-total_credit_gdp_data!P101</f>
        <v>1593.8400000000038</v>
      </c>
      <c r="R104" s="10">
        <f t="shared" si="5"/>
        <v>398.46000000000095</v>
      </c>
      <c r="S104" s="10">
        <f t="shared" si="8"/>
        <v>1560.0500000000011</v>
      </c>
    </row>
    <row r="105" spans="1:19" x14ac:dyDescent="0.25">
      <c r="A105" s="4">
        <v>40390</v>
      </c>
      <c r="B105" s="13">
        <f t="shared" si="9"/>
        <v>0.42372196581678306</v>
      </c>
      <c r="C105" s="9">
        <f t="shared" si="7"/>
        <v>899.57</v>
      </c>
      <c r="D105" s="9">
        <v>179.37</v>
      </c>
      <c r="E105" s="9">
        <v>156.16999999999999</v>
      </c>
      <c r="F105" s="9">
        <v>0</v>
      </c>
      <c r="G105" s="9">
        <v>23.2</v>
      </c>
      <c r="H105" s="9">
        <v>720.2</v>
      </c>
      <c r="I105" s="9">
        <v>532.70000000000005</v>
      </c>
      <c r="J105" s="9">
        <v>-37.799999999999997</v>
      </c>
      <c r="K105" s="9">
        <v>70.599999999999994</v>
      </c>
      <c r="L105" s="9">
        <v>23.1</v>
      </c>
      <c r="M105" s="9">
        <v>90</v>
      </c>
      <c r="N105" s="9">
        <v>-6.9</v>
      </c>
      <c r="O105" s="9">
        <v>26.2</v>
      </c>
      <c r="P105" s="9">
        <f t="shared" si="6"/>
        <v>22.299999999999955</v>
      </c>
      <c r="Q105" s="9">
        <f>total_credit_gdp_data!P105-total_credit_gdp_data!P102</f>
        <v>1593.8400000000038</v>
      </c>
      <c r="R105" s="10">
        <f t="shared" si="5"/>
        <v>398.46000000000095</v>
      </c>
      <c r="S105" s="10">
        <f t="shared" si="8"/>
        <v>1560.0500000000011</v>
      </c>
    </row>
    <row r="106" spans="1:19" x14ac:dyDescent="0.25">
      <c r="A106" s="4">
        <v>40421</v>
      </c>
      <c r="B106" s="13">
        <f t="shared" si="9"/>
        <v>0.41177588495984019</v>
      </c>
      <c r="C106" s="9">
        <f t="shared" si="7"/>
        <v>1323.76</v>
      </c>
      <c r="D106" s="9">
        <v>259.16000000000003</v>
      </c>
      <c r="E106" s="9">
        <v>172.66</v>
      </c>
      <c r="F106" s="9">
        <v>20</v>
      </c>
      <c r="G106" s="9">
        <v>66.5</v>
      </c>
      <c r="H106" s="9">
        <v>1064.5999999999999</v>
      </c>
      <c r="I106" s="9">
        <v>544.6</v>
      </c>
      <c r="J106" s="9">
        <v>16.600000000000001</v>
      </c>
      <c r="K106" s="9">
        <v>52.1</v>
      </c>
      <c r="L106" s="9">
        <v>-76.099999999999994</v>
      </c>
      <c r="M106" s="9">
        <v>338.1</v>
      </c>
      <c r="N106" s="9">
        <v>120.8</v>
      </c>
      <c r="O106" s="9">
        <v>41.9</v>
      </c>
      <c r="P106" s="9">
        <f t="shared" si="6"/>
        <v>26.599999999999909</v>
      </c>
      <c r="Q106" s="9">
        <f>total_credit_gdp_data!P106-total_credit_gdp_data!P103</f>
        <v>1593.8400000000038</v>
      </c>
      <c r="R106" s="10">
        <f t="shared" si="5"/>
        <v>398.46000000000095</v>
      </c>
      <c r="S106" s="10">
        <f t="shared" si="8"/>
        <v>1560.0500000000011</v>
      </c>
    </row>
    <row r="107" spans="1:19" x14ac:dyDescent="0.25">
      <c r="A107" s="4">
        <v>40451</v>
      </c>
      <c r="B107" s="13">
        <f t="shared" si="9"/>
        <v>0.41871634773376476</v>
      </c>
      <c r="C107" s="9">
        <f t="shared" si="7"/>
        <v>1265</v>
      </c>
      <c r="D107" s="9">
        <v>142.6</v>
      </c>
      <c r="E107" s="9">
        <v>106.8</v>
      </c>
      <c r="F107" s="9">
        <v>0</v>
      </c>
      <c r="G107" s="9">
        <v>35.799999999999997</v>
      </c>
      <c r="H107" s="9">
        <v>1122.4000000000001</v>
      </c>
      <c r="I107" s="9">
        <v>600.4</v>
      </c>
      <c r="J107" s="9">
        <v>91.8</v>
      </c>
      <c r="K107" s="9">
        <v>62.6</v>
      </c>
      <c r="L107" s="9">
        <v>-71.3</v>
      </c>
      <c r="M107" s="9">
        <v>167.9</v>
      </c>
      <c r="N107" s="9">
        <v>188.3</v>
      </c>
      <c r="O107" s="9">
        <v>54.3</v>
      </c>
      <c r="P107" s="9">
        <f t="shared" si="6"/>
        <v>28.400000000000091</v>
      </c>
      <c r="Q107" s="9">
        <f>total_credit_gdp_data!P107-total_credit_gdp_data!P104</f>
        <v>1545.3999999999942</v>
      </c>
      <c r="R107" s="10">
        <f t="shared" si="5"/>
        <v>386.34999999999854</v>
      </c>
      <c r="S107" s="10">
        <f t="shared" si="8"/>
        <v>1573.58</v>
      </c>
    </row>
    <row r="108" spans="1:19" x14ac:dyDescent="0.25">
      <c r="A108" s="4">
        <v>40482</v>
      </c>
      <c r="B108" s="13">
        <f t="shared" si="9"/>
        <v>0.40963823116609233</v>
      </c>
      <c r="C108" s="9">
        <f t="shared" si="7"/>
        <v>1013.1279999999999</v>
      </c>
      <c r="D108" s="9">
        <v>152.328</v>
      </c>
      <c r="E108" s="9">
        <v>142.69999999999999</v>
      </c>
      <c r="F108" s="9">
        <v>9.6280000000000001</v>
      </c>
      <c r="G108" s="9">
        <v>0</v>
      </c>
      <c r="H108" s="9">
        <v>860.8</v>
      </c>
      <c r="I108" s="9">
        <v>587.70000000000005</v>
      </c>
      <c r="J108" s="9">
        <v>34.6</v>
      </c>
      <c r="K108" s="9">
        <v>102.7</v>
      </c>
      <c r="L108" s="9">
        <v>-29.7</v>
      </c>
      <c r="M108" s="9">
        <v>30.6</v>
      </c>
      <c r="N108" s="9">
        <v>62.9</v>
      </c>
      <c r="O108" s="9">
        <v>48.3</v>
      </c>
      <c r="P108" s="9">
        <f t="shared" si="6"/>
        <v>23.699999999999932</v>
      </c>
      <c r="Q108" s="9">
        <f>total_credit_gdp_data!P108-total_credit_gdp_data!P105</f>
        <v>1545.3999999999942</v>
      </c>
      <c r="R108" s="10">
        <f t="shared" si="5"/>
        <v>386.34999999999854</v>
      </c>
      <c r="S108" s="10">
        <f t="shared" si="8"/>
        <v>1573.58</v>
      </c>
    </row>
    <row r="109" spans="1:19" x14ac:dyDescent="0.25">
      <c r="A109" s="4">
        <v>40512</v>
      </c>
      <c r="B109" s="13">
        <f t="shared" si="9"/>
        <v>0.40593462501776756</v>
      </c>
      <c r="C109" s="9">
        <f t="shared" si="7"/>
        <v>1252.5</v>
      </c>
      <c r="D109" s="9">
        <v>197.1</v>
      </c>
      <c r="E109" s="9">
        <v>136.4</v>
      </c>
      <c r="F109" s="9">
        <v>30</v>
      </c>
      <c r="G109" s="9">
        <v>30.7</v>
      </c>
      <c r="H109" s="9">
        <v>1055.4000000000001</v>
      </c>
      <c r="I109" s="9">
        <v>568.9</v>
      </c>
      <c r="J109" s="9">
        <v>52.6</v>
      </c>
      <c r="K109" s="9">
        <v>112.1</v>
      </c>
      <c r="L109" s="9">
        <v>-32.4</v>
      </c>
      <c r="M109" s="9">
        <v>179.6</v>
      </c>
      <c r="N109" s="9">
        <v>71.900000000000006</v>
      </c>
      <c r="O109" s="9">
        <v>72.2</v>
      </c>
      <c r="P109" s="9">
        <f t="shared" si="6"/>
        <v>30.5</v>
      </c>
      <c r="Q109" s="9">
        <f>total_credit_gdp_data!P109-total_credit_gdp_data!P106</f>
        <v>1545.3999999999942</v>
      </c>
      <c r="R109" s="10">
        <f t="shared" si="5"/>
        <v>386.34999999999854</v>
      </c>
      <c r="S109" s="10">
        <f t="shared" si="8"/>
        <v>1573.58</v>
      </c>
    </row>
    <row r="110" spans="1:19" x14ac:dyDescent="0.25">
      <c r="A110" s="4">
        <v>40543</v>
      </c>
      <c r="B110" s="13">
        <f t="shared" si="9"/>
        <v>0.42580596672925108</v>
      </c>
      <c r="C110" s="9">
        <f t="shared" si="7"/>
        <v>1195.68</v>
      </c>
      <c r="D110" s="9">
        <v>117.68</v>
      </c>
      <c r="E110" s="9">
        <v>117.68</v>
      </c>
      <c r="F110" s="9">
        <v>0</v>
      </c>
      <c r="G110" s="9">
        <v>0</v>
      </c>
      <c r="H110" s="9">
        <v>1078</v>
      </c>
      <c r="I110" s="9">
        <v>480.7</v>
      </c>
      <c r="J110" s="9">
        <v>109</v>
      </c>
      <c r="K110" s="9">
        <v>154.9</v>
      </c>
      <c r="L110" s="9">
        <v>-28.8</v>
      </c>
      <c r="M110" s="9">
        <v>157.6</v>
      </c>
      <c r="N110" s="9">
        <v>59.4</v>
      </c>
      <c r="O110" s="9">
        <v>95.4</v>
      </c>
      <c r="P110" s="9">
        <f t="shared" si="6"/>
        <v>49.799999999999955</v>
      </c>
      <c r="Q110" s="9">
        <f>total_credit_gdp_data!P110-total_credit_gdp_data!P107</f>
        <v>2034.5600000000049</v>
      </c>
      <c r="R110" s="10">
        <f t="shared" si="5"/>
        <v>508.64000000000124</v>
      </c>
      <c r="S110" s="10">
        <f t="shared" si="8"/>
        <v>1682.67</v>
      </c>
    </row>
    <row r="111" spans="1:19" x14ac:dyDescent="0.25">
      <c r="A111" s="4">
        <v>40574</v>
      </c>
      <c r="B111" s="13">
        <f t="shared" si="9"/>
        <v>0.43223191902243518</v>
      </c>
      <c r="C111" s="9">
        <f t="shared" si="7"/>
        <v>1846</v>
      </c>
      <c r="D111" s="9">
        <v>90</v>
      </c>
      <c r="E111" s="9">
        <v>90</v>
      </c>
      <c r="F111" s="9">
        <v>0</v>
      </c>
      <c r="G111" s="9">
        <v>0</v>
      </c>
      <c r="H111" s="9">
        <v>1756</v>
      </c>
      <c r="I111" s="9">
        <v>1026.3</v>
      </c>
      <c r="J111" s="9">
        <v>86.2</v>
      </c>
      <c r="K111" s="9">
        <v>127.2</v>
      </c>
      <c r="L111" s="9">
        <v>-9.8000000000000007</v>
      </c>
      <c r="M111" s="9">
        <v>315.7</v>
      </c>
      <c r="N111" s="9">
        <v>101.2</v>
      </c>
      <c r="O111" s="9">
        <v>73.099999999999994</v>
      </c>
      <c r="P111" s="9">
        <f t="shared" si="6"/>
        <v>36.099999999999909</v>
      </c>
      <c r="Q111" s="9">
        <f>total_credit_gdp_data!P111-total_credit_gdp_data!P108</f>
        <v>2034.5600000000049</v>
      </c>
      <c r="R111" s="10">
        <f t="shared" si="5"/>
        <v>508.64000000000124</v>
      </c>
      <c r="S111" s="10">
        <f t="shared" si="8"/>
        <v>1682.67</v>
      </c>
    </row>
    <row r="112" spans="1:19" x14ac:dyDescent="0.25">
      <c r="A112" s="4">
        <v>40602</v>
      </c>
      <c r="B112" s="13">
        <f t="shared" si="9"/>
        <v>0.44459158447397318</v>
      </c>
      <c r="C112" s="9">
        <f t="shared" si="7"/>
        <v>704.8</v>
      </c>
      <c r="D112" s="9">
        <v>58</v>
      </c>
      <c r="E112" s="9">
        <v>58</v>
      </c>
      <c r="F112" s="9">
        <v>0</v>
      </c>
      <c r="G112" s="9">
        <v>0</v>
      </c>
      <c r="H112" s="9">
        <v>646.79999999999995</v>
      </c>
      <c r="I112" s="9">
        <v>537.70000000000005</v>
      </c>
      <c r="J112" s="9">
        <v>34.700000000000003</v>
      </c>
      <c r="K112" s="9">
        <v>41.9</v>
      </c>
      <c r="L112" s="9">
        <v>14.1</v>
      </c>
      <c r="M112" s="9">
        <v>-117.6</v>
      </c>
      <c r="N112" s="9">
        <v>87.7</v>
      </c>
      <c r="O112" s="9">
        <v>27</v>
      </c>
      <c r="P112" s="9">
        <f t="shared" si="6"/>
        <v>21.299999999999841</v>
      </c>
      <c r="Q112" s="9">
        <f>total_credit_gdp_data!P112-total_credit_gdp_data!P109</f>
        <v>2034.5600000000049</v>
      </c>
      <c r="R112" s="10">
        <f t="shared" si="5"/>
        <v>508.64000000000124</v>
      </c>
      <c r="S112" s="10">
        <f t="shared" si="8"/>
        <v>1682.67</v>
      </c>
    </row>
    <row r="113" spans="1:19" x14ac:dyDescent="0.25">
      <c r="A113" s="4">
        <v>40633</v>
      </c>
      <c r="B113" s="13">
        <f t="shared" si="9"/>
        <v>0.47747648708394702</v>
      </c>
      <c r="C113" s="9">
        <f t="shared" si="7"/>
        <v>1939.2</v>
      </c>
      <c r="D113" s="9">
        <v>118</v>
      </c>
      <c r="E113" s="9">
        <v>118</v>
      </c>
      <c r="F113" s="9">
        <v>0</v>
      </c>
      <c r="G113" s="9">
        <v>0</v>
      </c>
      <c r="H113" s="9">
        <v>1821.2</v>
      </c>
      <c r="I113" s="9">
        <v>679.4</v>
      </c>
      <c r="J113" s="9">
        <v>57.2</v>
      </c>
      <c r="K113" s="9">
        <v>151.30000000000001</v>
      </c>
      <c r="L113" s="9">
        <v>4.7</v>
      </c>
      <c r="M113" s="9">
        <v>563.1</v>
      </c>
      <c r="N113" s="9">
        <v>268.2</v>
      </c>
      <c r="O113" s="9">
        <v>55.7</v>
      </c>
      <c r="P113" s="9">
        <f t="shared" si="6"/>
        <v>41.599999999999682</v>
      </c>
      <c r="Q113" s="9">
        <f>total_credit_gdp_data!P113-total_credit_gdp_data!P110</f>
        <v>2270.6399999999994</v>
      </c>
      <c r="R113" s="10">
        <f t="shared" si="5"/>
        <v>567.65999999999985</v>
      </c>
      <c r="S113" s="10">
        <f t="shared" si="8"/>
        <v>1861.1100000000006</v>
      </c>
    </row>
    <row r="114" spans="1:19" x14ac:dyDescent="0.25">
      <c r="A114" s="4">
        <v>40663</v>
      </c>
      <c r="B114" s="13">
        <f t="shared" si="9"/>
        <v>0.48216630917611769</v>
      </c>
      <c r="C114" s="9">
        <f t="shared" si="7"/>
        <v>1538.5409999999999</v>
      </c>
      <c r="D114" s="9">
        <v>171.24100000000001</v>
      </c>
      <c r="E114" s="9">
        <v>123.97</v>
      </c>
      <c r="F114" s="9">
        <v>47.271000000000001</v>
      </c>
      <c r="G114" s="9">
        <v>0</v>
      </c>
      <c r="H114" s="9">
        <v>1367.3</v>
      </c>
      <c r="I114" s="9">
        <v>743</v>
      </c>
      <c r="J114" s="9">
        <v>49.2</v>
      </c>
      <c r="K114" s="9">
        <v>140.69999999999999</v>
      </c>
      <c r="L114" s="9">
        <v>50.1</v>
      </c>
      <c r="M114" s="9">
        <v>233.2</v>
      </c>
      <c r="N114" s="9">
        <v>76.099999999999994</v>
      </c>
      <c r="O114" s="9">
        <v>44.8</v>
      </c>
      <c r="P114" s="9">
        <f t="shared" si="6"/>
        <v>30.200000000000045</v>
      </c>
      <c r="Q114" s="9">
        <f>total_credit_gdp_data!P114-total_credit_gdp_data!P111</f>
        <v>2270.6399999999994</v>
      </c>
      <c r="R114" s="10">
        <f t="shared" si="5"/>
        <v>567.65999999999985</v>
      </c>
      <c r="S114" s="10">
        <f t="shared" si="8"/>
        <v>1861.1100000000006</v>
      </c>
    </row>
    <row r="115" spans="1:19" x14ac:dyDescent="0.25">
      <c r="A115" s="4">
        <v>40694</v>
      </c>
      <c r="B115" s="13">
        <f t="shared" si="9"/>
        <v>0.48108937425953047</v>
      </c>
      <c r="C115" s="9">
        <f t="shared" si="7"/>
        <v>1261.3420000000001</v>
      </c>
      <c r="D115" s="9">
        <v>175.94200000000001</v>
      </c>
      <c r="E115" s="9">
        <v>146.1</v>
      </c>
      <c r="F115" s="9">
        <v>29.841999999999999</v>
      </c>
      <c r="G115" s="9">
        <v>0</v>
      </c>
      <c r="H115" s="9">
        <v>1085.4000000000001</v>
      </c>
      <c r="I115" s="9">
        <v>551.6</v>
      </c>
      <c r="J115" s="9">
        <v>84.2</v>
      </c>
      <c r="K115" s="9">
        <v>121.6</v>
      </c>
      <c r="L115" s="9">
        <v>18</v>
      </c>
      <c r="M115" s="9">
        <v>169.5</v>
      </c>
      <c r="N115" s="9">
        <v>72.099999999999994</v>
      </c>
      <c r="O115" s="9">
        <v>35.1</v>
      </c>
      <c r="P115" s="9">
        <f t="shared" si="6"/>
        <v>33.299999999999955</v>
      </c>
      <c r="Q115" s="9">
        <f>total_credit_gdp_data!P115-total_credit_gdp_data!P112</f>
        <v>2270.6399999999994</v>
      </c>
      <c r="R115" s="10">
        <f t="shared" si="5"/>
        <v>567.65999999999985</v>
      </c>
      <c r="S115" s="10">
        <f t="shared" si="8"/>
        <v>1861.1100000000006</v>
      </c>
    </row>
    <row r="116" spans="1:19" x14ac:dyDescent="0.25">
      <c r="A116" s="4">
        <v>40724</v>
      </c>
      <c r="B116" s="13">
        <f t="shared" si="9"/>
        <v>0.50977063619978202</v>
      </c>
      <c r="C116" s="9">
        <f t="shared" si="7"/>
        <v>1221.55</v>
      </c>
      <c r="D116" s="9">
        <v>134.25</v>
      </c>
      <c r="E116" s="9">
        <v>134.25</v>
      </c>
      <c r="F116" s="9">
        <v>0</v>
      </c>
      <c r="G116" s="9">
        <v>0</v>
      </c>
      <c r="H116" s="9">
        <v>1087.3</v>
      </c>
      <c r="I116" s="9">
        <v>633.9</v>
      </c>
      <c r="J116" s="9">
        <v>24.5</v>
      </c>
      <c r="K116" s="9">
        <v>120.2</v>
      </c>
      <c r="L116" s="9">
        <v>14.1</v>
      </c>
      <c r="M116" s="9">
        <v>163</v>
      </c>
      <c r="N116" s="9">
        <v>53.6</v>
      </c>
      <c r="O116" s="9">
        <v>32</v>
      </c>
      <c r="P116" s="9">
        <f t="shared" si="6"/>
        <v>45.999999999999773</v>
      </c>
      <c r="Q116" s="9">
        <f>total_credit_gdp_data!P116-total_credit_gdp_data!P113</f>
        <v>2031</v>
      </c>
      <c r="R116" s="10">
        <f t="shared" si="5"/>
        <v>507.75</v>
      </c>
      <c r="S116" s="10">
        <f t="shared" si="8"/>
        <v>1970.3999999999996</v>
      </c>
    </row>
    <row r="117" spans="1:19" x14ac:dyDescent="0.25">
      <c r="A117" s="4">
        <v>40755</v>
      </c>
      <c r="B117" s="13">
        <f t="shared" si="9"/>
        <v>0.51511052302253069</v>
      </c>
      <c r="C117" s="9">
        <f t="shared" si="7"/>
        <v>739.29299999999989</v>
      </c>
      <c r="D117" s="9">
        <v>199.99299999999999</v>
      </c>
      <c r="E117" s="9">
        <v>130.79</v>
      </c>
      <c r="F117" s="9">
        <v>19.863</v>
      </c>
      <c r="G117" s="9">
        <v>49.34</v>
      </c>
      <c r="H117" s="9">
        <v>539.29999999999995</v>
      </c>
      <c r="I117" s="9">
        <v>491.6</v>
      </c>
      <c r="J117" s="9">
        <v>0.9</v>
      </c>
      <c r="K117" s="9">
        <v>123.2</v>
      </c>
      <c r="L117" s="9">
        <v>-2.8</v>
      </c>
      <c r="M117" s="9">
        <v>-172.6</v>
      </c>
      <c r="N117" s="9">
        <v>42.2</v>
      </c>
      <c r="O117" s="9">
        <v>25.2</v>
      </c>
      <c r="P117" s="9">
        <f t="shared" si="6"/>
        <v>31.599999999999909</v>
      </c>
      <c r="Q117" s="9">
        <f>total_credit_gdp_data!P117-total_credit_gdp_data!P114</f>
        <v>2031</v>
      </c>
      <c r="R117" s="10">
        <f t="shared" si="5"/>
        <v>507.75</v>
      </c>
      <c r="S117" s="10">
        <f t="shared" si="8"/>
        <v>1970.3999999999996</v>
      </c>
    </row>
    <row r="118" spans="1:19" x14ac:dyDescent="0.25">
      <c r="A118" s="4">
        <v>40786</v>
      </c>
      <c r="B118" s="13">
        <f t="shared" si="9"/>
        <v>0.51593327587649274</v>
      </c>
      <c r="C118" s="9">
        <f t="shared" si="7"/>
        <v>1299.3599999999999</v>
      </c>
      <c r="D118" s="9">
        <v>225.26</v>
      </c>
      <c r="E118" s="9">
        <v>133</v>
      </c>
      <c r="F118" s="9">
        <v>0</v>
      </c>
      <c r="G118" s="9">
        <v>92.26</v>
      </c>
      <c r="H118" s="9">
        <v>1074.0999999999999</v>
      </c>
      <c r="I118" s="9">
        <v>548.4</v>
      </c>
      <c r="J118" s="9">
        <v>37.6</v>
      </c>
      <c r="K118" s="9">
        <v>140.9</v>
      </c>
      <c r="L118" s="9">
        <v>17.600000000000001</v>
      </c>
      <c r="M118" s="9">
        <v>165.2</v>
      </c>
      <c r="N118" s="9">
        <v>89.8</v>
      </c>
      <c r="O118" s="9">
        <v>35</v>
      </c>
      <c r="P118" s="9">
        <f t="shared" si="6"/>
        <v>39.599999999999909</v>
      </c>
      <c r="Q118" s="9">
        <f>total_credit_gdp_data!P118-total_credit_gdp_data!P115</f>
        <v>2031</v>
      </c>
      <c r="R118" s="10">
        <f t="shared" si="5"/>
        <v>507.75</v>
      </c>
      <c r="S118" s="10">
        <f t="shared" si="8"/>
        <v>1970.3999999999996</v>
      </c>
    </row>
    <row r="119" spans="1:19" x14ac:dyDescent="0.25">
      <c r="A119" s="4">
        <v>40816</v>
      </c>
      <c r="B119" s="13">
        <f t="shared" si="9"/>
        <v>0.54727596751822294</v>
      </c>
      <c r="C119" s="9">
        <f t="shared" si="7"/>
        <v>566.62599999999998</v>
      </c>
      <c r="D119" s="9">
        <v>138.726</v>
      </c>
      <c r="E119" s="9">
        <v>110.56</v>
      </c>
      <c r="F119" s="9">
        <v>28.166</v>
      </c>
      <c r="G119" s="9">
        <v>0</v>
      </c>
      <c r="H119" s="9">
        <v>427.9</v>
      </c>
      <c r="I119" s="9">
        <v>469.3</v>
      </c>
      <c r="J119" s="9">
        <v>102.5</v>
      </c>
      <c r="K119" s="9">
        <v>100.8</v>
      </c>
      <c r="L119" s="9">
        <v>-22.3</v>
      </c>
      <c r="M119" s="9">
        <v>-336.1</v>
      </c>
      <c r="N119" s="9">
        <v>52</v>
      </c>
      <c r="O119" s="9">
        <v>23.6</v>
      </c>
      <c r="P119" s="9">
        <f t="shared" si="6"/>
        <v>38.100000000000023</v>
      </c>
      <c r="Q119" s="9">
        <f>total_credit_gdp_data!P119-total_credit_gdp_data!P116</f>
        <v>1642</v>
      </c>
      <c r="R119" s="10">
        <f t="shared" si="5"/>
        <v>410.5</v>
      </c>
      <c r="S119" s="10">
        <f t="shared" si="8"/>
        <v>1994.5500000000011</v>
      </c>
    </row>
    <row r="120" spans="1:19" x14ac:dyDescent="0.25">
      <c r="A120" s="4">
        <v>40847</v>
      </c>
      <c r="B120" s="13">
        <f t="shared" si="9"/>
        <v>0.5509421579099586</v>
      </c>
      <c r="C120" s="9">
        <f t="shared" si="7"/>
        <v>916.11999999999989</v>
      </c>
      <c r="D120" s="9">
        <v>125.32</v>
      </c>
      <c r="E120" s="9">
        <v>59.82</v>
      </c>
      <c r="F120" s="9">
        <v>30</v>
      </c>
      <c r="G120" s="9">
        <v>35.5</v>
      </c>
      <c r="H120" s="9">
        <v>790.8</v>
      </c>
      <c r="I120" s="9">
        <v>586.79999999999995</v>
      </c>
      <c r="J120" s="9">
        <v>41.5</v>
      </c>
      <c r="K120" s="9">
        <v>51.8</v>
      </c>
      <c r="L120" s="9">
        <v>9</v>
      </c>
      <c r="M120" s="9">
        <v>-118.6</v>
      </c>
      <c r="N120" s="9">
        <v>163.9</v>
      </c>
      <c r="O120" s="9">
        <v>24.4</v>
      </c>
      <c r="P120" s="9">
        <f t="shared" si="6"/>
        <v>32.000000000000114</v>
      </c>
      <c r="Q120" s="9">
        <f>total_credit_gdp_data!P120-total_credit_gdp_data!P117</f>
        <v>1642</v>
      </c>
      <c r="R120" s="10">
        <f t="shared" si="5"/>
        <v>410.5</v>
      </c>
      <c r="S120" s="10">
        <f t="shared" si="8"/>
        <v>1994.5500000000011</v>
      </c>
    </row>
    <row r="121" spans="1:19" x14ac:dyDescent="0.25">
      <c r="A121" s="4">
        <v>40877</v>
      </c>
      <c r="B121" s="13">
        <f t="shared" si="9"/>
        <v>0.55823337908427983</v>
      </c>
      <c r="C121" s="9">
        <f t="shared" si="7"/>
        <v>1063.3599999999999</v>
      </c>
      <c r="D121" s="9">
        <v>107.06</v>
      </c>
      <c r="E121" s="9">
        <v>84.16</v>
      </c>
      <c r="F121" s="9">
        <v>0</v>
      </c>
      <c r="G121" s="9">
        <v>22.9</v>
      </c>
      <c r="H121" s="9">
        <v>956.3</v>
      </c>
      <c r="I121" s="9">
        <v>562.9</v>
      </c>
      <c r="J121" s="9">
        <v>4.9000000000000004</v>
      </c>
      <c r="K121" s="9">
        <v>59.5</v>
      </c>
      <c r="L121" s="9">
        <v>71.599999999999994</v>
      </c>
      <c r="M121" s="9">
        <v>-22.7</v>
      </c>
      <c r="N121" s="9">
        <v>207.7</v>
      </c>
      <c r="O121" s="9">
        <v>26.8</v>
      </c>
      <c r="P121" s="9">
        <f t="shared" si="6"/>
        <v>45.600000000000136</v>
      </c>
      <c r="Q121" s="9">
        <f>total_credit_gdp_data!P121-total_credit_gdp_data!P118</f>
        <v>1642</v>
      </c>
      <c r="R121" s="10">
        <f t="shared" si="5"/>
        <v>410.5</v>
      </c>
      <c r="S121" s="10">
        <f t="shared" si="8"/>
        <v>1994.5500000000011</v>
      </c>
    </row>
    <row r="122" spans="1:19" x14ac:dyDescent="0.25">
      <c r="A122" s="4">
        <v>40908</v>
      </c>
      <c r="B122" s="13">
        <f t="shared" si="9"/>
        <v>0.47157360518686586</v>
      </c>
      <c r="C122" s="9">
        <f t="shared" si="7"/>
        <v>1330.4</v>
      </c>
      <c r="D122" s="9">
        <v>56</v>
      </c>
      <c r="E122" s="9">
        <v>56</v>
      </c>
      <c r="F122" s="9">
        <v>0</v>
      </c>
      <c r="G122" s="9">
        <v>0</v>
      </c>
      <c r="H122" s="9">
        <v>1274.4000000000001</v>
      </c>
      <c r="I122" s="9">
        <v>640.6</v>
      </c>
      <c r="J122" s="9">
        <v>47.8</v>
      </c>
      <c r="K122" s="9">
        <v>117.3</v>
      </c>
      <c r="L122" s="9">
        <v>38.9</v>
      </c>
      <c r="M122" s="9">
        <v>185.1</v>
      </c>
      <c r="N122" s="9">
        <v>151.4</v>
      </c>
      <c r="O122" s="9">
        <v>35</v>
      </c>
      <c r="P122" s="9">
        <f t="shared" si="6"/>
        <v>58.300000000000182</v>
      </c>
      <c r="Q122" s="9">
        <f>total_credit_gdp_data!P122-total_credit_gdp_data!P119</f>
        <v>859.55999999999767</v>
      </c>
      <c r="R122" s="10">
        <f t="shared" si="5"/>
        <v>214.88999999999942</v>
      </c>
      <c r="S122" s="10">
        <f t="shared" si="8"/>
        <v>1700.7999999999993</v>
      </c>
    </row>
    <row r="123" spans="1:19" x14ac:dyDescent="0.25">
      <c r="A123" s="4">
        <v>40939</v>
      </c>
      <c r="B123" s="13">
        <f t="shared" si="9"/>
        <v>0.50082479436089167</v>
      </c>
      <c r="C123" s="9">
        <f t="shared" si="7"/>
        <v>1003.4</v>
      </c>
      <c r="D123" s="9">
        <v>28</v>
      </c>
      <c r="E123" s="9">
        <v>28</v>
      </c>
      <c r="F123" s="9">
        <v>0</v>
      </c>
      <c r="G123" s="9">
        <v>0</v>
      </c>
      <c r="H123" s="9">
        <v>975.4</v>
      </c>
      <c r="I123" s="9">
        <v>738.1</v>
      </c>
      <c r="J123" s="9">
        <v>-14.8</v>
      </c>
      <c r="K123" s="9">
        <v>164.6</v>
      </c>
      <c r="L123" s="9">
        <v>24.7</v>
      </c>
      <c r="M123" s="9">
        <v>-21.4</v>
      </c>
      <c r="N123" s="9">
        <v>44.2</v>
      </c>
      <c r="O123" s="9">
        <v>8.1</v>
      </c>
      <c r="P123" s="9">
        <f t="shared" si="6"/>
        <v>31.89999999999975</v>
      </c>
      <c r="Q123" s="9">
        <f>total_credit_gdp_data!P123-total_credit_gdp_data!P120</f>
        <v>859.55999999999767</v>
      </c>
      <c r="R123" s="10">
        <f t="shared" si="5"/>
        <v>214.88999999999942</v>
      </c>
      <c r="S123" s="10">
        <f t="shared" si="8"/>
        <v>1700.7999999999993</v>
      </c>
    </row>
    <row r="124" spans="1:19" x14ac:dyDescent="0.25">
      <c r="A124" s="4">
        <v>40968</v>
      </c>
      <c r="B124" s="13">
        <f t="shared" si="9"/>
        <v>0.48572455864835584</v>
      </c>
      <c r="C124" s="9">
        <f t="shared" si="7"/>
        <v>1127.0999999999999</v>
      </c>
      <c r="D124" s="9">
        <v>84</v>
      </c>
      <c r="E124" s="9">
        <v>84</v>
      </c>
      <c r="F124" s="9">
        <v>0</v>
      </c>
      <c r="G124" s="9">
        <v>0</v>
      </c>
      <c r="H124" s="9">
        <v>1043.0999999999999</v>
      </c>
      <c r="I124" s="9">
        <v>710.7</v>
      </c>
      <c r="J124" s="9">
        <v>52.6</v>
      </c>
      <c r="K124" s="9">
        <v>39.4</v>
      </c>
      <c r="L124" s="9">
        <v>52.2</v>
      </c>
      <c r="M124" s="9">
        <v>-28.4</v>
      </c>
      <c r="N124" s="9">
        <v>154.4</v>
      </c>
      <c r="O124" s="9">
        <v>22.9</v>
      </c>
      <c r="P124" s="9">
        <f t="shared" si="6"/>
        <v>39.299999999999841</v>
      </c>
      <c r="Q124" s="9">
        <f>total_credit_gdp_data!P124-total_credit_gdp_data!P121</f>
        <v>859.55999999999767</v>
      </c>
      <c r="R124" s="10">
        <f t="shared" si="5"/>
        <v>214.88999999999942</v>
      </c>
      <c r="S124" s="10">
        <f t="shared" si="8"/>
        <v>1700.7999999999993</v>
      </c>
    </row>
    <row r="125" spans="1:19" x14ac:dyDescent="0.25">
      <c r="A125" s="4">
        <v>40999</v>
      </c>
      <c r="B125" s="13">
        <f t="shared" si="9"/>
        <v>0.4039711530149438</v>
      </c>
      <c r="C125" s="9">
        <f t="shared" si="7"/>
        <v>1976.386</v>
      </c>
      <c r="D125" s="9">
        <v>106</v>
      </c>
      <c r="E125" s="9">
        <v>56</v>
      </c>
      <c r="F125" s="9">
        <v>50</v>
      </c>
      <c r="G125" s="9">
        <v>0</v>
      </c>
      <c r="H125" s="9">
        <v>1870.386</v>
      </c>
      <c r="I125" s="9">
        <v>1011.442</v>
      </c>
      <c r="J125" s="9">
        <v>94.966999999999999</v>
      </c>
      <c r="K125" s="9">
        <v>76.986999999999995</v>
      </c>
      <c r="L125" s="9">
        <v>101.792</v>
      </c>
      <c r="M125" s="9">
        <v>282.12</v>
      </c>
      <c r="N125" s="9">
        <v>197.39599999999999</v>
      </c>
      <c r="O125" s="9">
        <v>56.459000000000003</v>
      </c>
      <c r="P125" s="9">
        <f t="shared" si="6"/>
        <v>49.222999999999956</v>
      </c>
      <c r="Q125" s="9">
        <f>total_credit_gdp_data!P125-total_credit_gdp_data!P122</f>
        <v>1140.5999999999985</v>
      </c>
      <c r="R125" s="10">
        <f t="shared" si="5"/>
        <v>285.14999999999964</v>
      </c>
      <c r="S125" s="10">
        <f t="shared" si="8"/>
        <v>1418.2899999999991</v>
      </c>
    </row>
    <row r="126" spans="1:19" x14ac:dyDescent="0.25">
      <c r="A126" s="4">
        <v>41029</v>
      </c>
      <c r="B126" s="13">
        <f t="shared" si="9"/>
        <v>0.41693016502781377</v>
      </c>
      <c r="C126" s="9">
        <f t="shared" si="7"/>
        <v>1102.0419999999999</v>
      </c>
      <c r="D126" s="9">
        <v>138.31</v>
      </c>
      <c r="E126" s="9">
        <v>138.31</v>
      </c>
      <c r="F126" s="9">
        <v>0</v>
      </c>
      <c r="G126" s="9">
        <v>0</v>
      </c>
      <c r="H126" s="9">
        <v>963.73199999999997</v>
      </c>
      <c r="I126" s="9">
        <v>681.779</v>
      </c>
      <c r="J126" s="9">
        <v>9.5809999999999995</v>
      </c>
      <c r="K126" s="9">
        <v>101.499</v>
      </c>
      <c r="L126" s="9">
        <v>3.74</v>
      </c>
      <c r="M126" s="9">
        <v>27.94</v>
      </c>
      <c r="N126" s="9">
        <v>88.655000000000001</v>
      </c>
      <c r="O126" s="9">
        <v>18.975000000000001</v>
      </c>
      <c r="P126" s="9">
        <f t="shared" si="6"/>
        <v>31.562999999999874</v>
      </c>
      <c r="Q126" s="9">
        <f>total_credit_gdp_data!P126-total_credit_gdp_data!P123</f>
        <v>1140.5999999999985</v>
      </c>
      <c r="R126" s="10">
        <f t="shared" si="5"/>
        <v>285.14999999999964</v>
      </c>
      <c r="S126" s="10">
        <f t="shared" si="8"/>
        <v>1418.2899999999991</v>
      </c>
    </row>
    <row r="127" spans="1:19" x14ac:dyDescent="0.25">
      <c r="A127" s="4">
        <v>41060</v>
      </c>
      <c r="B127" s="13">
        <f t="shared" si="9"/>
        <v>0.41530583963717049</v>
      </c>
      <c r="C127" s="9">
        <f t="shared" si="7"/>
        <v>1314.5610000000001</v>
      </c>
      <c r="D127" s="9">
        <v>171.41</v>
      </c>
      <c r="E127" s="9">
        <v>141.41</v>
      </c>
      <c r="F127" s="9">
        <v>30</v>
      </c>
      <c r="G127" s="9">
        <v>0</v>
      </c>
      <c r="H127" s="9">
        <v>1143.1510000000001</v>
      </c>
      <c r="I127" s="9">
        <v>793.23199999999997</v>
      </c>
      <c r="J127" s="9">
        <v>30.196000000000002</v>
      </c>
      <c r="K127" s="9">
        <v>21.452000000000002</v>
      </c>
      <c r="L127" s="9">
        <v>55.68</v>
      </c>
      <c r="M127" s="9">
        <v>37.979999999999997</v>
      </c>
      <c r="N127" s="9">
        <v>144.10499999999999</v>
      </c>
      <c r="O127" s="9">
        <v>18.425000000000001</v>
      </c>
      <c r="P127" s="9">
        <f t="shared" si="6"/>
        <v>42.081000000000131</v>
      </c>
      <c r="Q127" s="9">
        <f>total_credit_gdp_data!P127-total_credit_gdp_data!P124</f>
        <v>1140.5999999999985</v>
      </c>
      <c r="R127" s="10">
        <f t="shared" si="5"/>
        <v>285.14999999999964</v>
      </c>
      <c r="S127" s="10">
        <f t="shared" si="8"/>
        <v>1418.2899999999991</v>
      </c>
    </row>
    <row r="128" spans="1:19" x14ac:dyDescent="0.25">
      <c r="A128" s="4">
        <v>41090</v>
      </c>
      <c r="B128" s="13">
        <f t="shared" si="9"/>
        <v>0.35046754128875368</v>
      </c>
      <c r="C128" s="9">
        <f t="shared" si="7"/>
        <v>1956.979</v>
      </c>
      <c r="D128" s="9">
        <v>176.79</v>
      </c>
      <c r="E128" s="9">
        <v>135.19</v>
      </c>
      <c r="F128" s="9">
        <v>0</v>
      </c>
      <c r="G128" s="9">
        <v>41.6</v>
      </c>
      <c r="H128" s="9">
        <v>1780.1890000000001</v>
      </c>
      <c r="I128" s="9">
        <v>919.81700000000001</v>
      </c>
      <c r="J128" s="9">
        <v>104.02500000000001</v>
      </c>
      <c r="K128" s="9">
        <v>78.855999999999995</v>
      </c>
      <c r="L128" s="9">
        <v>98.822000000000003</v>
      </c>
      <c r="M128" s="9">
        <v>311.27</v>
      </c>
      <c r="N128" s="9">
        <v>198.21</v>
      </c>
      <c r="O128" s="9">
        <v>24.64</v>
      </c>
      <c r="P128" s="9">
        <f t="shared" si="6"/>
        <v>44.548999999999978</v>
      </c>
      <c r="Q128" s="9">
        <f>total_credit_gdp_data!P128-total_credit_gdp_data!P125</f>
        <v>1403.0400000000009</v>
      </c>
      <c r="R128" s="10">
        <f t="shared" si="5"/>
        <v>350.76000000000022</v>
      </c>
      <c r="S128" s="10">
        <f t="shared" si="8"/>
        <v>1261.2999999999993</v>
      </c>
    </row>
    <row r="129" spans="1:19" x14ac:dyDescent="0.25">
      <c r="A129" s="4">
        <v>41121</v>
      </c>
      <c r="B129" s="13">
        <f t="shared" si="9"/>
        <v>0.33727214142273049</v>
      </c>
      <c r="C129" s="9">
        <f t="shared" si="7"/>
        <v>1302.5059999999999</v>
      </c>
      <c r="D129" s="9">
        <v>250.34800000000001</v>
      </c>
      <c r="E129" s="9">
        <v>125</v>
      </c>
      <c r="F129" s="9">
        <v>31.148</v>
      </c>
      <c r="G129" s="9">
        <v>94.2</v>
      </c>
      <c r="H129" s="9">
        <v>1052.1579999999999</v>
      </c>
      <c r="I129" s="9">
        <v>540.12099999999998</v>
      </c>
      <c r="J129" s="9">
        <v>6.9669999999999996</v>
      </c>
      <c r="K129" s="9">
        <v>127.86499999999999</v>
      </c>
      <c r="L129" s="9">
        <v>38.359000000000002</v>
      </c>
      <c r="M129" s="9">
        <v>21.82</v>
      </c>
      <c r="N129" s="9">
        <v>248.63</v>
      </c>
      <c r="O129" s="9">
        <v>31.646000000000001</v>
      </c>
      <c r="P129" s="9">
        <f t="shared" si="6"/>
        <v>36.749999999999886</v>
      </c>
      <c r="Q129" s="9">
        <f>total_credit_gdp_data!P129-total_credit_gdp_data!P126</f>
        <v>1403.0400000000009</v>
      </c>
      <c r="R129" s="10">
        <f t="shared" si="5"/>
        <v>350.76000000000022</v>
      </c>
      <c r="S129" s="10">
        <f t="shared" si="8"/>
        <v>1261.2999999999993</v>
      </c>
    </row>
    <row r="130" spans="1:19" x14ac:dyDescent="0.25">
      <c r="A130" s="4">
        <v>41152</v>
      </c>
      <c r="B130" s="13">
        <f t="shared" si="9"/>
        <v>0.334281409263952</v>
      </c>
      <c r="C130" s="9">
        <f t="shared" si="7"/>
        <v>1433.193</v>
      </c>
      <c r="D130" s="9">
        <v>185.66</v>
      </c>
      <c r="E130" s="9">
        <v>133.06</v>
      </c>
      <c r="F130" s="9">
        <v>0</v>
      </c>
      <c r="G130" s="9">
        <v>52.6</v>
      </c>
      <c r="H130" s="9">
        <v>1247.5329999999999</v>
      </c>
      <c r="I130" s="9">
        <v>703.94500000000005</v>
      </c>
      <c r="J130" s="9">
        <v>74.334000000000003</v>
      </c>
      <c r="K130" s="9">
        <v>104.57599999999999</v>
      </c>
      <c r="L130" s="9">
        <v>123.81699999999999</v>
      </c>
      <c r="M130" s="9">
        <v>-84.61</v>
      </c>
      <c r="N130" s="9">
        <v>257.87700000000001</v>
      </c>
      <c r="O130" s="9">
        <v>20.815000000000001</v>
      </c>
      <c r="P130" s="9">
        <f t="shared" si="6"/>
        <v>46.778999999999769</v>
      </c>
      <c r="Q130" s="9">
        <f>total_credit_gdp_data!P130-total_credit_gdp_data!P127</f>
        <v>1403.0400000000009</v>
      </c>
      <c r="R130" s="10">
        <f t="shared" ref="R130:R174" si="10">Q130/4</f>
        <v>350.76000000000022</v>
      </c>
      <c r="S130" s="10">
        <f t="shared" si="8"/>
        <v>1261.2999999999993</v>
      </c>
    </row>
    <row r="131" spans="1:19" x14ac:dyDescent="0.25">
      <c r="A131" s="4">
        <v>41182</v>
      </c>
      <c r="B131" s="13">
        <f t="shared" si="9"/>
        <v>0.27271424559210566</v>
      </c>
      <c r="C131" s="9">
        <f t="shared" si="7"/>
        <v>1845.375</v>
      </c>
      <c r="D131" s="9">
        <v>199.15199999999999</v>
      </c>
      <c r="E131" s="9">
        <v>118.33</v>
      </c>
      <c r="F131" s="9">
        <v>21.922000000000001</v>
      </c>
      <c r="G131" s="9">
        <v>58.9</v>
      </c>
      <c r="H131" s="9">
        <v>1646.223</v>
      </c>
      <c r="I131" s="9">
        <v>622.62300000000005</v>
      </c>
      <c r="J131" s="9">
        <v>176.386</v>
      </c>
      <c r="K131" s="9">
        <v>144.869</v>
      </c>
      <c r="L131" s="9">
        <v>201.15899999999999</v>
      </c>
      <c r="M131" s="9">
        <v>215.47</v>
      </c>
      <c r="N131" s="9">
        <v>227.81800000000001</v>
      </c>
      <c r="O131" s="9">
        <v>15.757999999999999</v>
      </c>
      <c r="P131" s="9">
        <f t="shared" ref="P131:P174" si="11">H131-SUM(I131:O131)</f>
        <v>42.139999999999873</v>
      </c>
      <c r="Q131" s="9">
        <f>total_credit_gdp_data!P131-total_credit_gdp_data!P128</f>
        <v>1061.5200000000041</v>
      </c>
      <c r="R131" s="10">
        <f t="shared" si="10"/>
        <v>265.38000000000102</v>
      </c>
      <c r="S131" s="10">
        <f t="shared" si="8"/>
        <v>1116.1800000000003</v>
      </c>
    </row>
    <row r="132" spans="1:19" x14ac:dyDescent="0.25">
      <c r="A132" s="4">
        <v>41213</v>
      </c>
      <c r="B132" s="13">
        <f t="shared" si="9"/>
        <v>0.26508823687276739</v>
      </c>
      <c r="C132" s="9">
        <f t="shared" ref="C132:C175" si="12">D132+H132</f>
        <v>1387.09</v>
      </c>
      <c r="D132" s="9">
        <v>96.52</v>
      </c>
      <c r="E132" s="9">
        <v>93.82</v>
      </c>
      <c r="F132" s="9">
        <v>0</v>
      </c>
      <c r="G132" s="9">
        <v>2.7</v>
      </c>
      <c r="H132" s="9">
        <v>1290.57</v>
      </c>
      <c r="I132" s="9">
        <v>505.37099999999998</v>
      </c>
      <c r="J132" s="9">
        <v>129.03399999999999</v>
      </c>
      <c r="K132" s="9">
        <v>94.096000000000004</v>
      </c>
      <c r="L132" s="9">
        <v>144.36199999999999</v>
      </c>
      <c r="M132" s="9">
        <v>72.86</v>
      </c>
      <c r="N132" s="9">
        <v>299.19900000000001</v>
      </c>
      <c r="O132" s="9">
        <v>8.8149999999999995</v>
      </c>
      <c r="P132" s="9">
        <f t="shared" si="11"/>
        <v>36.832999999999856</v>
      </c>
      <c r="Q132" s="9">
        <f>total_credit_gdp_data!P132-total_credit_gdp_data!P129</f>
        <v>1061.5200000000041</v>
      </c>
      <c r="R132" s="10">
        <f t="shared" si="10"/>
        <v>265.38000000000102</v>
      </c>
      <c r="S132" s="10">
        <f t="shared" si="8"/>
        <v>1116.1800000000003</v>
      </c>
    </row>
    <row r="133" spans="1:19" x14ac:dyDescent="0.25">
      <c r="A133" s="4">
        <v>41243</v>
      </c>
      <c r="B133" s="13">
        <f t="shared" si="9"/>
        <v>0.26240661647029517</v>
      </c>
      <c r="C133" s="9">
        <f t="shared" si="12"/>
        <v>1235.4780000000001</v>
      </c>
      <c r="D133" s="9">
        <v>113.026</v>
      </c>
      <c r="E133" s="9">
        <v>93.15</v>
      </c>
      <c r="F133" s="9">
        <v>19.876000000000001</v>
      </c>
      <c r="G133" s="9">
        <v>0</v>
      </c>
      <c r="H133" s="9">
        <v>1122.452</v>
      </c>
      <c r="I133" s="9">
        <v>522.03700000000003</v>
      </c>
      <c r="J133" s="9">
        <v>104.465</v>
      </c>
      <c r="K133" s="9">
        <v>121.768</v>
      </c>
      <c r="L133" s="9">
        <v>180.15199999999999</v>
      </c>
      <c r="M133" s="9">
        <v>-48.94</v>
      </c>
      <c r="N133" s="9">
        <v>181.98400000000001</v>
      </c>
      <c r="O133" s="9">
        <v>10.718999999999999</v>
      </c>
      <c r="P133" s="9">
        <f t="shared" si="11"/>
        <v>50.267000000000053</v>
      </c>
      <c r="Q133" s="9">
        <f>total_credit_gdp_data!P133-total_credit_gdp_data!P130</f>
        <v>1061.5200000000041</v>
      </c>
      <c r="R133" s="10">
        <f t="shared" si="10"/>
        <v>265.38000000000102</v>
      </c>
      <c r="S133" s="10">
        <f t="shared" si="8"/>
        <v>1116.1800000000003</v>
      </c>
    </row>
    <row r="134" spans="1:19" x14ac:dyDescent="0.25">
      <c r="A134" s="4">
        <v>41274</v>
      </c>
      <c r="B134" s="13">
        <f t="shared" si="9"/>
        <v>0.27972791315163015</v>
      </c>
      <c r="C134" s="9">
        <f t="shared" si="12"/>
        <v>1685.1969999999999</v>
      </c>
      <c r="D134" s="9">
        <v>57.01</v>
      </c>
      <c r="E134" s="9">
        <v>57.01</v>
      </c>
      <c r="F134" s="9">
        <v>0</v>
      </c>
      <c r="G134" s="9">
        <v>0</v>
      </c>
      <c r="H134" s="9">
        <v>1628.1869999999999</v>
      </c>
      <c r="I134" s="9">
        <v>454.608</v>
      </c>
      <c r="J134" s="9">
        <v>148.56899999999999</v>
      </c>
      <c r="K134" s="9">
        <v>207.86799999999999</v>
      </c>
      <c r="L134" s="9">
        <v>259.76799999999997</v>
      </c>
      <c r="M134" s="9">
        <v>263.72000000000003</v>
      </c>
      <c r="N134" s="9">
        <v>212.64500000000001</v>
      </c>
      <c r="O134" s="9">
        <v>13.523999999999999</v>
      </c>
      <c r="P134" s="9">
        <f t="shared" si="11"/>
        <v>67.4849999999999</v>
      </c>
      <c r="Q134" s="9">
        <f>total_credit_gdp_data!P134-total_credit_gdp_data!P131</f>
        <v>1253.5199999999968</v>
      </c>
      <c r="R134" s="10">
        <f t="shared" si="10"/>
        <v>313.3799999999992</v>
      </c>
      <c r="S134" s="10">
        <f t="shared" si="8"/>
        <v>1214.67</v>
      </c>
    </row>
    <row r="135" spans="1:19" x14ac:dyDescent="0.25">
      <c r="A135" s="4">
        <v>41305</v>
      </c>
      <c r="B135" s="13">
        <f t="shared" si="9"/>
        <v>0.255416981359115</v>
      </c>
      <c r="C135" s="9">
        <f t="shared" si="12"/>
        <v>2656.634</v>
      </c>
      <c r="D135" s="9">
        <v>112</v>
      </c>
      <c r="E135" s="9">
        <v>112</v>
      </c>
      <c r="F135" s="9">
        <v>0</v>
      </c>
      <c r="G135" s="9">
        <v>0</v>
      </c>
      <c r="H135" s="9">
        <v>2544.634</v>
      </c>
      <c r="I135" s="9">
        <v>1072.1279999999999</v>
      </c>
      <c r="J135" s="9">
        <v>179.542</v>
      </c>
      <c r="K135" s="9">
        <v>206.143</v>
      </c>
      <c r="L135" s="9">
        <v>210.77699999999999</v>
      </c>
      <c r="M135" s="9">
        <v>579.83000000000004</v>
      </c>
      <c r="N135" s="9">
        <v>224.9</v>
      </c>
      <c r="O135" s="9">
        <v>24.42</v>
      </c>
      <c r="P135" s="9">
        <f t="shared" si="11"/>
        <v>46.893999999999778</v>
      </c>
      <c r="Q135" s="9">
        <f>total_credit_gdp_data!P135-total_credit_gdp_data!P132</f>
        <v>1253.5199999999968</v>
      </c>
      <c r="R135" s="10">
        <f t="shared" si="10"/>
        <v>313.3799999999992</v>
      </c>
      <c r="S135" s="10">
        <f t="shared" si="8"/>
        <v>1214.67</v>
      </c>
    </row>
    <row r="136" spans="1:19" x14ac:dyDescent="0.25">
      <c r="A136" s="4">
        <v>41333</v>
      </c>
      <c r="B136" s="13">
        <f t="shared" si="9"/>
        <v>0.25512981759248293</v>
      </c>
      <c r="C136" s="9">
        <f t="shared" si="12"/>
        <v>1148.511</v>
      </c>
      <c r="D136" s="9">
        <v>78</v>
      </c>
      <c r="E136" s="9">
        <v>78</v>
      </c>
      <c r="F136" s="9">
        <v>0</v>
      </c>
      <c r="G136" s="9">
        <v>0</v>
      </c>
      <c r="H136" s="9">
        <v>1070.511</v>
      </c>
      <c r="I136" s="9">
        <v>619.98900000000003</v>
      </c>
      <c r="J136" s="9">
        <v>114.886</v>
      </c>
      <c r="K136" s="9">
        <v>142.58799999999999</v>
      </c>
      <c r="L136" s="9">
        <v>182.45500000000001</v>
      </c>
      <c r="M136" s="9">
        <v>-182.32</v>
      </c>
      <c r="N136" s="9">
        <v>145.42400000000001</v>
      </c>
      <c r="O136" s="9">
        <v>16.498000000000001</v>
      </c>
      <c r="P136" s="9">
        <f t="shared" si="11"/>
        <v>30.990999999999985</v>
      </c>
      <c r="Q136" s="9">
        <f>total_credit_gdp_data!P136-total_credit_gdp_data!P133</f>
        <v>1253.5199999999968</v>
      </c>
      <c r="R136" s="10">
        <f t="shared" si="10"/>
        <v>313.3799999999992</v>
      </c>
      <c r="S136" s="10">
        <f t="shared" si="8"/>
        <v>1214.67</v>
      </c>
    </row>
    <row r="137" spans="1:19" x14ac:dyDescent="0.25">
      <c r="A137" s="4">
        <v>41364</v>
      </c>
      <c r="B137" s="13">
        <f t="shared" si="9"/>
        <v>0.2744586427928668</v>
      </c>
      <c r="C137" s="9">
        <f t="shared" si="12"/>
        <v>2594.2669999999998</v>
      </c>
      <c r="D137" s="9">
        <v>44</v>
      </c>
      <c r="E137" s="9">
        <v>44</v>
      </c>
      <c r="F137" s="9">
        <v>0</v>
      </c>
      <c r="G137" s="9">
        <v>0</v>
      </c>
      <c r="H137" s="9">
        <v>2550.2669999999998</v>
      </c>
      <c r="I137" s="9">
        <v>1062.5419999999999</v>
      </c>
      <c r="J137" s="9">
        <v>150.92099999999999</v>
      </c>
      <c r="K137" s="9">
        <v>174.804</v>
      </c>
      <c r="L137" s="9">
        <v>431.19900000000001</v>
      </c>
      <c r="M137" s="9">
        <v>273.13</v>
      </c>
      <c r="N137" s="9">
        <v>387.00200000000001</v>
      </c>
      <c r="O137" s="9">
        <v>20.805</v>
      </c>
      <c r="P137" s="9">
        <f t="shared" si="11"/>
        <v>49.864000000000033</v>
      </c>
      <c r="Q137" s="9">
        <f>total_credit_gdp_data!P137-total_credit_gdp_data!P134</f>
        <v>1678.2799999999988</v>
      </c>
      <c r="R137" s="10">
        <f t="shared" si="10"/>
        <v>419.56999999999971</v>
      </c>
      <c r="S137" s="10">
        <f t="shared" si="8"/>
        <v>1349.0900000000001</v>
      </c>
    </row>
    <row r="138" spans="1:19" x14ac:dyDescent="0.25">
      <c r="A138" s="4">
        <v>41394</v>
      </c>
      <c r="B138" s="13">
        <f t="shared" si="9"/>
        <v>0.26265001834923118</v>
      </c>
      <c r="C138" s="9">
        <f t="shared" si="12"/>
        <v>1986.029</v>
      </c>
      <c r="D138" s="9">
        <v>223.11</v>
      </c>
      <c r="E138" s="9">
        <v>173.11</v>
      </c>
      <c r="F138" s="9">
        <v>50</v>
      </c>
      <c r="G138" s="9">
        <v>0</v>
      </c>
      <c r="H138" s="9">
        <v>1762.9190000000001</v>
      </c>
      <c r="I138" s="9">
        <v>792.29600000000005</v>
      </c>
      <c r="J138" s="9">
        <v>84.718999999999994</v>
      </c>
      <c r="K138" s="9">
        <v>192.59</v>
      </c>
      <c r="L138" s="9">
        <v>194.19800000000001</v>
      </c>
      <c r="M138" s="9">
        <v>221.75</v>
      </c>
      <c r="N138" s="9">
        <v>203.858</v>
      </c>
      <c r="O138" s="9">
        <v>27.402999999999999</v>
      </c>
      <c r="P138" s="9">
        <f t="shared" si="11"/>
        <v>46.105000000000018</v>
      </c>
      <c r="Q138" s="9">
        <f>total_credit_gdp_data!P138-total_credit_gdp_data!P135</f>
        <v>1678.2799999999988</v>
      </c>
      <c r="R138" s="10">
        <f t="shared" si="10"/>
        <v>419.56999999999971</v>
      </c>
      <c r="S138" s="10">
        <f t="shared" ref="S138:S170" si="13">R138+R135+R132+R129</f>
        <v>1349.0900000000001</v>
      </c>
    </row>
    <row r="139" spans="1:19" x14ac:dyDescent="0.25">
      <c r="A139" s="4">
        <v>41425</v>
      </c>
      <c r="B139" s="13">
        <f t="shared" si="9"/>
        <v>0.26133325404106084</v>
      </c>
      <c r="C139" s="9">
        <f t="shared" si="12"/>
        <v>1418.0839999999998</v>
      </c>
      <c r="D139" s="9">
        <v>230.98400000000001</v>
      </c>
      <c r="E139" s="9">
        <v>181</v>
      </c>
      <c r="F139" s="9">
        <v>49.984000000000002</v>
      </c>
      <c r="G139" s="9">
        <v>0</v>
      </c>
      <c r="H139" s="9">
        <v>1187.0999999999999</v>
      </c>
      <c r="I139" s="9">
        <v>669.41899999999998</v>
      </c>
      <c r="J139" s="9">
        <v>35.686999999999998</v>
      </c>
      <c r="K139" s="9">
        <v>196.684</v>
      </c>
      <c r="L139" s="9">
        <v>97.119</v>
      </c>
      <c r="M139" s="9">
        <v>-114.06</v>
      </c>
      <c r="N139" s="9">
        <v>223</v>
      </c>
      <c r="O139" s="9">
        <v>23.058</v>
      </c>
      <c r="P139" s="9">
        <f t="shared" si="11"/>
        <v>56.192999999999984</v>
      </c>
      <c r="Q139" s="9">
        <f>total_credit_gdp_data!P139-total_credit_gdp_data!P136</f>
        <v>1678.2799999999988</v>
      </c>
      <c r="R139" s="10">
        <f t="shared" si="10"/>
        <v>419.56999999999971</v>
      </c>
      <c r="S139" s="10">
        <f t="shared" si="13"/>
        <v>1349.0900000000001</v>
      </c>
    </row>
    <row r="140" spans="1:19" x14ac:dyDescent="0.25">
      <c r="A140" s="4">
        <v>41455</v>
      </c>
      <c r="B140" s="13">
        <f t="shared" si="9"/>
        <v>0.2543771405262365</v>
      </c>
      <c r="C140" s="9">
        <f t="shared" si="12"/>
        <v>1174.83</v>
      </c>
      <c r="D140" s="9">
        <v>137.33000000000001</v>
      </c>
      <c r="E140" s="9">
        <v>70.930000000000007</v>
      </c>
      <c r="F140" s="9">
        <v>0</v>
      </c>
      <c r="G140" s="9">
        <v>66.400000000000006</v>
      </c>
      <c r="H140" s="9">
        <v>1037.5</v>
      </c>
      <c r="I140" s="9">
        <v>862.82</v>
      </c>
      <c r="J140" s="9">
        <v>13.316000000000001</v>
      </c>
      <c r="K140" s="9">
        <v>199.018</v>
      </c>
      <c r="L140" s="9">
        <v>120.779</v>
      </c>
      <c r="M140" s="9">
        <v>-261.45999999999998</v>
      </c>
      <c r="N140" s="9">
        <v>32.299999999999997</v>
      </c>
      <c r="O140" s="9">
        <v>12.638</v>
      </c>
      <c r="P140" s="9">
        <f t="shared" si="11"/>
        <v>58.089000000000055</v>
      </c>
      <c r="Q140" s="9">
        <f>total_credit_gdp_data!P140-total_credit_gdp_data!P137</f>
        <v>1060.4400000000023</v>
      </c>
      <c r="R140" s="10">
        <f t="shared" si="10"/>
        <v>265.11000000000058</v>
      </c>
      <c r="S140" s="10">
        <f t="shared" si="13"/>
        <v>1263.4400000000005</v>
      </c>
    </row>
    <row r="141" spans="1:19" x14ac:dyDescent="0.25">
      <c r="A141" s="4">
        <v>41486</v>
      </c>
      <c r="B141" s="13">
        <f t="shared" si="9"/>
        <v>0.25800696845896265</v>
      </c>
      <c r="C141" s="9">
        <f t="shared" si="12"/>
        <v>1023</v>
      </c>
      <c r="D141" s="9">
        <v>203.9</v>
      </c>
      <c r="E141" s="9">
        <v>116</v>
      </c>
      <c r="F141" s="9">
        <v>40</v>
      </c>
      <c r="G141" s="9">
        <v>47.9</v>
      </c>
      <c r="H141" s="9">
        <v>819.1</v>
      </c>
      <c r="I141" s="9">
        <v>699.73299999999995</v>
      </c>
      <c r="J141" s="9">
        <v>-115.67400000000001</v>
      </c>
      <c r="K141" s="9">
        <v>192.684</v>
      </c>
      <c r="L141" s="9">
        <v>115.089</v>
      </c>
      <c r="M141" s="9">
        <v>-177.74</v>
      </c>
      <c r="N141" s="9">
        <v>47.6</v>
      </c>
      <c r="O141" s="9">
        <v>12.766</v>
      </c>
      <c r="P141" s="9">
        <f t="shared" si="11"/>
        <v>44.642000000000166</v>
      </c>
      <c r="Q141" s="9">
        <f>total_credit_gdp_data!P141-total_credit_gdp_data!P138</f>
        <v>1060.4400000000023</v>
      </c>
      <c r="R141" s="10">
        <f t="shared" si="10"/>
        <v>265.11000000000058</v>
      </c>
      <c r="S141" s="10">
        <f t="shared" si="13"/>
        <v>1263.4400000000005</v>
      </c>
    </row>
    <row r="142" spans="1:19" x14ac:dyDescent="0.25">
      <c r="A142" s="4">
        <v>41517</v>
      </c>
      <c r="B142" s="13">
        <f t="shared" si="9"/>
        <v>0.25272559293194868</v>
      </c>
      <c r="C142" s="9">
        <f t="shared" si="12"/>
        <v>1842.53</v>
      </c>
      <c r="D142" s="9">
        <v>258.52999999999997</v>
      </c>
      <c r="E142" s="9">
        <v>132.72999999999999</v>
      </c>
      <c r="F142" s="9">
        <v>40</v>
      </c>
      <c r="G142" s="9">
        <v>85.8</v>
      </c>
      <c r="H142" s="9">
        <v>1584</v>
      </c>
      <c r="I142" s="9">
        <v>712.76700000000005</v>
      </c>
      <c r="J142" s="9">
        <v>-35.997</v>
      </c>
      <c r="K142" s="9">
        <v>293.779</v>
      </c>
      <c r="L142" s="9">
        <v>120.92100000000001</v>
      </c>
      <c r="M142" s="9">
        <v>304.95</v>
      </c>
      <c r="N142" s="9">
        <v>123.8</v>
      </c>
      <c r="O142" s="9">
        <v>13.615</v>
      </c>
      <c r="P142" s="9">
        <f t="shared" si="11"/>
        <v>50.164999999999964</v>
      </c>
      <c r="Q142" s="9">
        <f>total_credit_gdp_data!P142-total_credit_gdp_data!P139</f>
        <v>1060.4400000000023</v>
      </c>
      <c r="R142" s="10">
        <f t="shared" si="10"/>
        <v>265.11000000000058</v>
      </c>
      <c r="S142" s="10">
        <f t="shared" si="13"/>
        <v>1263.4400000000005</v>
      </c>
    </row>
    <row r="143" spans="1:19" x14ac:dyDescent="0.25">
      <c r="A143" s="4">
        <v>41547</v>
      </c>
      <c r="B143" s="13">
        <f t="shared" ref="B143:B169" si="14">SUM(Q143,Q140,Q137,Q134)/SUM(C132:C143)</f>
        <v>0.2756223270762051</v>
      </c>
      <c r="C143" s="9">
        <f t="shared" si="12"/>
        <v>1587.97</v>
      </c>
      <c r="D143" s="9">
        <v>176.67</v>
      </c>
      <c r="E143" s="9">
        <v>101.17</v>
      </c>
      <c r="F143" s="9">
        <v>0</v>
      </c>
      <c r="G143" s="9">
        <v>75.5</v>
      </c>
      <c r="H143" s="9">
        <v>1411.3</v>
      </c>
      <c r="I143" s="9">
        <v>787.00800000000004</v>
      </c>
      <c r="J143" s="9">
        <v>89.055000000000007</v>
      </c>
      <c r="K143" s="9">
        <v>221.70099999999999</v>
      </c>
      <c r="L143" s="9">
        <v>113</v>
      </c>
      <c r="M143" s="9">
        <v>-7.9</v>
      </c>
      <c r="N143" s="9">
        <v>143.69999999999999</v>
      </c>
      <c r="O143" s="9">
        <v>11.292999999999999</v>
      </c>
      <c r="P143" s="9">
        <f t="shared" si="11"/>
        <v>53.442999999999984</v>
      </c>
      <c r="Q143" s="9">
        <f>total_credit_gdp_data!P143-total_credit_gdp_data!P140</f>
        <v>1448.4400000000023</v>
      </c>
      <c r="R143" s="10">
        <f t="shared" si="10"/>
        <v>362.11000000000058</v>
      </c>
      <c r="S143" s="10">
        <f t="shared" si="13"/>
        <v>1360.17</v>
      </c>
    </row>
    <row r="144" spans="1:19" x14ac:dyDescent="0.25">
      <c r="A144" s="4">
        <v>41578</v>
      </c>
      <c r="B144" s="13">
        <f t="shared" si="14"/>
        <v>0.2797033684671914</v>
      </c>
      <c r="C144" s="9">
        <f t="shared" si="12"/>
        <v>1099.077</v>
      </c>
      <c r="D144" s="9">
        <v>234.577</v>
      </c>
      <c r="E144" s="9">
        <v>126.8</v>
      </c>
      <c r="F144" s="9">
        <v>36.976999999999997</v>
      </c>
      <c r="G144" s="9">
        <v>70.8</v>
      </c>
      <c r="H144" s="9">
        <v>864.5</v>
      </c>
      <c r="I144" s="9">
        <v>506</v>
      </c>
      <c r="J144" s="9">
        <v>5.3</v>
      </c>
      <c r="K144" s="9">
        <v>183.4</v>
      </c>
      <c r="L144" s="9">
        <v>43.1</v>
      </c>
      <c r="M144" s="9">
        <v>-34.5</v>
      </c>
      <c r="N144" s="9">
        <v>107.8</v>
      </c>
      <c r="O144" s="9">
        <v>7.8</v>
      </c>
      <c r="P144" s="9">
        <f t="shared" si="11"/>
        <v>45.600000000000023</v>
      </c>
      <c r="Q144" s="9">
        <f>total_credit_gdp_data!P144-total_credit_gdp_data!P141</f>
        <v>1448.4400000000023</v>
      </c>
      <c r="R144" s="10">
        <f t="shared" si="10"/>
        <v>362.11000000000058</v>
      </c>
      <c r="S144" s="10">
        <f t="shared" si="13"/>
        <v>1360.17</v>
      </c>
    </row>
    <row r="145" spans="1:19" x14ac:dyDescent="0.25">
      <c r="A145" s="4">
        <v>41608</v>
      </c>
      <c r="B145" s="13">
        <f t="shared" si="14"/>
        <v>0.27821113575778689</v>
      </c>
      <c r="C145" s="9">
        <f t="shared" si="12"/>
        <v>1339.81</v>
      </c>
      <c r="D145" s="9">
        <v>108.81</v>
      </c>
      <c r="E145" s="9">
        <v>105.21</v>
      </c>
      <c r="F145" s="9">
        <v>0</v>
      </c>
      <c r="G145" s="9">
        <v>3.6</v>
      </c>
      <c r="H145" s="9">
        <v>1231</v>
      </c>
      <c r="I145" s="9">
        <v>624.6</v>
      </c>
      <c r="J145" s="9">
        <v>12.2</v>
      </c>
      <c r="K145" s="9">
        <v>270.39999999999998</v>
      </c>
      <c r="L145" s="9">
        <v>100.6</v>
      </c>
      <c r="M145" s="9">
        <v>6</v>
      </c>
      <c r="N145" s="9">
        <v>142.4</v>
      </c>
      <c r="O145" s="9">
        <v>14.7</v>
      </c>
      <c r="P145" s="9">
        <f t="shared" si="11"/>
        <v>60.099999999999909</v>
      </c>
      <c r="Q145" s="9">
        <f>total_credit_gdp_data!P145-total_credit_gdp_data!P142</f>
        <v>1448.4400000000023</v>
      </c>
      <c r="R145" s="10">
        <f t="shared" si="10"/>
        <v>362.11000000000058</v>
      </c>
      <c r="S145" s="10">
        <f t="shared" si="13"/>
        <v>1360.17</v>
      </c>
    </row>
    <row r="146" spans="1:19" x14ac:dyDescent="0.25">
      <c r="A146" s="4">
        <v>41639</v>
      </c>
      <c r="B146" s="13">
        <f t="shared" si="14"/>
        <v>0.2917312160309406</v>
      </c>
      <c r="C146" s="9">
        <f t="shared" si="12"/>
        <v>1349.69</v>
      </c>
      <c r="D146" s="9">
        <v>96.49</v>
      </c>
      <c r="E146" s="9">
        <v>96.49</v>
      </c>
      <c r="F146" s="9">
        <v>0</v>
      </c>
      <c r="G146" s="9">
        <v>0</v>
      </c>
      <c r="H146" s="9">
        <v>1253.2</v>
      </c>
      <c r="I146" s="9">
        <v>482.4</v>
      </c>
      <c r="J146" s="9">
        <v>50.844999999999999</v>
      </c>
      <c r="K146" s="9">
        <v>272.7</v>
      </c>
      <c r="L146" s="9">
        <v>111.1</v>
      </c>
      <c r="M146" s="9">
        <v>167.9</v>
      </c>
      <c r="N146" s="9">
        <v>28.7</v>
      </c>
      <c r="O146" s="9">
        <v>36.9</v>
      </c>
      <c r="P146" s="9">
        <f t="shared" si="11"/>
        <v>102.65499999999997</v>
      </c>
      <c r="Q146" s="9">
        <f>total_credit_gdp_data!P146-total_credit_gdp_data!P143</f>
        <v>1420.0400000000009</v>
      </c>
      <c r="R146" s="10">
        <f t="shared" si="10"/>
        <v>355.01000000000022</v>
      </c>
      <c r="S146" s="10">
        <f t="shared" si="13"/>
        <v>1401.8000000000011</v>
      </c>
    </row>
    <row r="147" spans="1:19" x14ac:dyDescent="0.25">
      <c r="A147" s="4">
        <v>41670</v>
      </c>
      <c r="B147" s="13">
        <f t="shared" si="14"/>
        <v>0.29176521912154924</v>
      </c>
      <c r="C147" s="9">
        <f t="shared" si="12"/>
        <v>2654.3939999999998</v>
      </c>
      <c r="D147" s="9">
        <v>54</v>
      </c>
      <c r="E147" s="9">
        <v>54</v>
      </c>
      <c r="F147" s="9">
        <v>0</v>
      </c>
      <c r="G147" s="9">
        <v>0</v>
      </c>
      <c r="H147" s="9">
        <v>2600.3939999999998</v>
      </c>
      <c r="I147" s="9">
        <v>1319.0119999999999</v>
      </c>
      <c r="J147" s="9">
        <v>158.80699999999999</v>
      </c>
      <c r="K147" s="9">
        <v>397.089</v>
      </c>
      <c r="L147" s="9">
        <v>105.93</v>
      </c>
      <c r="M147" s="9">
        <v>490.21</v>
      </c>
      <c r="N147" s="9">
        <v>37.47</v>
      </c>
      <c r="O147" s="9">
        <v>45.442</v>
      </c>
      <c r="P147" s="9">
        <f t="shared" si="11"/>
        <v>46.434000000000196</v>
      </c>
      <c r="Q147" s="9">
        <f>total_credit_gdp_data!P147-total_credit_gdp_data!P144</f>
        <v>1420.0400000000009</v>
      </c>
      <c r="R147" s="10">
        <f t="shared" si="10"/>
        <v>355.01000000000022</v>
      </c>
      <c r="S147" s="10">
        <f t="shared" si="13"/>
        <v>1401.8000000000011</v>
      </c>
    </row>
    <row r="148" spans="1:19" x14ac:dyDescent="0.25">
      <c r="A148" s="4">
        <v>41698</v>
      </c>
      <c r="B148" s="13">
        <f t="shared" si="14"/>
        <v>0.2941457586869578</v>
      </c>
      <c r="C148" s="9">
        <f t="shared" si="12"/>
        <v>992.97699999999998</v>
      </c>
      <c r="D148" s="9">
        <v>56</v>
      </c>
      <c r="E148" s="9">
        <v>56</v>
      </c>
      <c r="F148" s="9">
        <v>0</v>
      </c>
      <c r="G148" s="9">
        <v>0</v>
      </c>
      <c r="H148" s="9">
        <v>936.97699999999998</v>
      </c>
      <c r="I148" s="9">
        <v>644.82299999999998</v>
      </c>
      <c r="J148" s="9">
        <v>130.166</v>
      </c>
      <c r="K148" s="9">
        <v>79.872</v>
      </c>
      <c r="L148" s="9">
        <v>74.75</v>
      </c>
      <c r="M148" s="9">
        <v>-141.86000000000001</v>
      </c>
      <c r="N148" s="9">
        <v>102.58799999999999</v>
      </c>
      <c r="O148" s="9">
        <v>16.896000000000001</v>
      </c>
      <c r="P148" s="9">
        <f t="shared" si="11"/>
        <v>29.742000000000075</v>
      </c>
      <c r="Q148" s="9">
        <f>total_credit_gdp_data!P148-total_credit_gdp_data!P145</f>
        <v>1420.0400000000009</v>
      </c>
      <c r="R148" s="10">
        <f t="shared" si="10"/>
        <v>355.01000000000022</v>
      </c>
      <c r="S148" s="10">
        <f t="shared" si="13"/>
        <v>1401.8000000000011</v>
      </c>
    </row>
    <row r="149" spans="1:19" x14ac:dyDescent="0.25">
      <c r="A149" s="4">
        <v>41729</v>
      </c>
      <c r="B149" s="13">
        <f t="shared" si="14"/>
        <v>0.26381219617887958</v>
      </c>
      <c r="C149" s="9">
        <f t="shared" si="12"/>
        <v>2177.4490000000001</v>
      </c>
      <c r="D149" s="9">
        <v>84</v>
      </c>
      <c r="E149" s="9">
        <v>84</v>
      </c>
      <c r="F149" s="9">
        <v>0</v>
      </c>
      <c r="G149" s="9">
        <v>0</v>
      </c>
      <c r="H149" s="9">
        <v>2093.4490000000001</v>
      </c>
      <c r="I149" s="9">
        <v>1049.7190000000001</v>
      </c>
      <c r="J149" s="9">
        <v>136.25399999999999</v>
      </c>
      <c r="K149" s="9">
        <v>241.267</v>
      </c>
      <c r="L149" s="9">
        <v>107.095</v>
      </c>
      <c r="M149" s="9">
        <v>225.22</v>
      </c>
      <c r="N149" s="9">
        <v>246.411</v>
      </c>
      <c r="O149" s="9">
        <v>35.186</v>
      </c>
      <c r="P149" s="9">
        <f t="shared" si="11"/>
        <v>52.297000000000025</v>
      </c>
      <c r="Q149" s="9">
        <f>total_credit_gdp_data!P149-total_credit_gdp_data!P146</f>
        <v>990.07999999999447</v>
      </c>
      <c r="R149" s="10">
        <f t="shared" si="10"/>
        <v>247.51999999999862</v>
      </c>
      <c r="S149" s="10">
        <f t="shared" si="13"/>
        <v>1229.75</v>
      </c>
    </row>
    <row r="150" spans="1:19" x14ac:dyDescent="0.25">
      <c r="A150" s="4">
        <v>41759</v>
      </c>
      <c r="B150" s="13">
        <f t="shared" si="14"/>
        <v>0.26731623951317679</v>
      </c>
      <c r="C150" s="9">
        <f t="shared" si="12"/>
        <v>1741.615</v>
      </c>
      <c r="D150" s="9">
        <v>215.67</v>
      </c>
      <c r="E150" s="9">
        <v>175.67</v>
      </c>
      <c r="F150" s="9">
        <v>40</v>
      </c>
      <c r="G150" s="9">
        <v>0</v>
      </c>
      <c r="H150" s="9">
        <v>1525.9449999999999</v>
      </c>
      <c r="I150" s="9">
        <v>774.53700000000003</v>
      </c>
      <c r="J150" s="9">
        <v>18.553000000000001</v>
      </c>
      <c r="K150" s="9">
        <v>150.50700000000001</v>
      </c>
      <c r="L150" s="9">
        <v>39.771999999999998</v>
      </c>
      <c r="M150" s="9">
        <v>78.930000000000007</v>
      </c>
      <c r="N150" s="9">
        <v>366.35500000000002</v>
      </c>
      <c r="O150" s="9">
        <v>58.182000000000002</v>
      </c>
      <c r="P150" s="9">
        <f t="shared" si="11"/>
        <v>39.108999999999924</v>
      </c>
      <c r="Q150" s="9">
        <f>total_credit_gdp_data!P150-total_credit_gdp_data!P147</f>
        <v>990.07999999999447</v>
      </c>
      <c r="R150" s="10">
        <f t="shared" si="10"/>
        <v>247.51999999999862</v>
      </c>
      <c r="S150" s="10">
        <f t="shared" si="13"/>
        <v>1229.75</v>
      </c>
    </row>
    <row r="151" spans="1:19" x14ac:dyDescent="0.25">
      <c r="A151" s="4">
        <v>41790</v>
      </c>
      <c r="B151" s="13">
        <f t="shared" si="14"/>
        <v>0.26534243225744047</v>
      </c>
      <c r="C151" s="9">
        <f t="shared" si="12"/>
        <v>1554.9670000000001</v>
      </c>
      <c r="D151" s="9">
        <v>153.63999999999999</v>
      </c>
      <c r="E151" s="9">
        <v>153.63999999999999</v>
      </c>
      <c r="F151" s="9">
        <v>0</v>
      </c>
      <c r="G151" s="9">
        <v>0</v>
      </c>
      <c r="H151" s="9">
        <v>1401.327</v>
      </c>
      <c r="I151" s="9">
        <v>870.83900000000006</v>
      </c>
      <c r="J151" s="9">
        <v>-16.207999999999998</v>
      </c>
      <c r="K151" s="9">
        <v>198.74299999999999</v>
      </c>
      <c r="L151" s="9">
        <v>12.532999999999999</v>
      </c>
      <c r="M151" s="9">
        <v>-9.43</v>
      </c>
      <c r="N151" s="9">
        <v>279.74299999999999</v>
      </c>
      <c r="O151" s="9">
        <v>16.247</v>
      </c>
      <c r="P151" s="9">
        <f t="shared" si="11"/>
        <v>48.860000000000127</v>
      </c>
      <c r="Q151" s="9">
        <f>total_credit_gdp_data!P151-total_credit_gdp_data!P148</f>
        <v>990.07999999999447</v>
      </c>
      <c r="R151" s="10">
        <f t="shared" si="10"/>
        <v>247.51999999999862</v>
      </c>
      <c r="S151" s="10">
        <f t="shared" si="13"/>
        <v>1229.75</v>
      </c>
    </row>
    <row r="152" spans="1:19" x14ac:dyDescent="0.25">
      <c r="A152" s="4">
        <v>41820</v>
      </c>
      <c r="B152" s="13">
        <f t="shared" si="14"/>
        <v>0.25428538553793595</v>
      </c>
      <c r="C152" s="9">
        <f t="shared" si="12"/>
        <v>2226.0070000000001</v>
      </c>
      <c r="D152" s="9">
        <v>258.69</v>
      </c>
      <c r="E152" s="9">
        <v>81.89</v>
      </c>
      <c r="F152" s="9">
        <v>40</v>
      </c>
      <c r="G152" s="9">
        <v>136.80000000000001</v>
      </c>
      <c r="H152" s="9">
        <v>1967.317</v>
      </c>
      <c r="I152" s="9">
        <v>1079.3119999999999</v>
      </c>
      <c r="J152" s="9">
        <v>35.664999999999999</v>
      </c>
      <c r="K152" s="9">
        <v>261.62099999999998</v>
      </c>
      <c r="L152" s="9">
        <v>120.04900000000001</v>
      </c>
      <c r="M152" s="9">
        <v>144.52000000000001</v>
      </c>
      <c r="N152" s="9">
        <v>262.56</v>
      </c>
      <c r="O152" s="9">
        <v>15.372999999999999</v>
      </c>
      <c r="P152" s="9">
        <f t="shared" si="11"/>
        <v>48.217000000000098</v>
      </c>
      <c r="Q152" s="9">
        <f>total_credit_gdp_data!P152-total_credit_gdp_data!P149</f>
        <v>1122.760000000002</v>
      </c>
      <c r="R152" s="10">
        <f t="shared" si="10"/>
        <v>280.69000000000051</v>
      </c>
      <c r="S152" s="10">
        <f t="shared" si="13"/>
        <v>1245.33</v>
      </c>
    </row>
    <row r="153" spans="1:19" x14ac:dyDescent="0.25">
      <c r="A153" s="4">
        <v>41851</v>
      </c>
      <c r="B153" s="13">
        <f t="shared" si="14"/>
        <v>0.26054461886486513</v>
      </c>
      <c r="C153" s="9">
        <f t="shared" si="12"/>
        <v>552.38900000000001</v>
      </c>
      <c r="D153" s="9">
        <v>278.69499999999999</v>
      </c>
      <c r="E153" s="9">
        <v>142.59</v>
      </c>
      <c r="F153" s="9">
        <v>38.405000000000001</v>
      </c>
      <c r="G153" s="9">
        <v>97.7</v>
      </c>
      <c r="H153" s="9">
        <v>273.69400000000002</v>
      </c>
      <c r="I153" s="9">
        <v>385.197</v>
      </c>
      <c r="J153" s="9">
        <v>-16.859000000000002</v>
      </c>
      <c r="K153" s="9">
        <v>121.89</v>
      </c>
      <c r="L153" s="9">
        <v>-15.789</v>
      </c>
      <c r="M153" s="9">
        <v>-415.73</v>
      </c>
      <c r="N153" s="9">
        <v>143.45599999999999</v>
      </c>
      <c r="O153" s="9">
        <v>33.165999999999997</v>
      </c>
      <c r="P153" s="9">
        <f t="shared" si="11"/>
        <v>38.363000000000028</v>
      </c>
      <c r="Q153" s="9">
        <f>total_credit_gdp_data!P153-total_credit_gdp_data!P150</f>
        <v>1122.760000000002</v>
      </c>
      <c r="R153" s="10">
        <f t="shared" si="10"/>
        <v>280.69000000000051</v>
      </c>
      <c r="S153" s="10">
        <f t="shared" si="13"/>
        <v>1245.33</v>
      </c>
    </row>
    <row r="154" spans="1:19" x14ac:dyDescent="0.25">
      <c r="A154" s="4">
        <v>41882</v>
      </c>
      <c r="B154" s="13">
        <f t="shared" si="14"/>
        <v>0.26905017239223494</v>
      </c>
      <c r="C154" s="9">
        <f t="shared" si="12"/>
        <v>1238.1200000000001</v>
      </c>
      <c r="D154" s="9">
        <v>280.42</v>
      </c>
      <c r="E154" s="9">
        <v>145.02000000000001</v>
      </c>
      <c r="F154" s="9">
        <v>40</v>
      </c>
      <c r="G154" s="9">
        <v>95.4</v>
      </c>
      <c r="H154" s="9">
        <v>957.7</v>
      </c>
      <c r="I154" s="9">
        <v>702.55</v>
      </c>
      <c r="J154" s="9">
        <v>-20.149000000000001</v>
      </c>
      <c r="K154" s="9">
        <v>175.12700000000001</v>
      </c>
      <c r="L154" s="9">
        <v>-51.508000000000003</v>
      </c>
      <c r="M154" s="9">
        <v>-111.6</v>
      </c>
      <c r="N154" s="9">
        <v>193.4</v>
      </c>
      <c r="O154" s="9">
        <v>21.686</v>
      </c>
      <c r="P154" s="9">
        <f t="shared" si="11"/>
        <v>48.194000000000074</v>
      </c>
      <c r="Q154" s="9">
        <f>total_credit_gdp_data!P154-total_credit_gdp_data!P151</f>
        <v>1122.760000000002</v>
      </c>
      <c r="R154" s="10">
        <f t="shared" si="10"/>
        <v>280.69000000000051</v>
      </c>
      <c r="S154" s="10">
        <f t="shared" si="13"/>
        <v>1245.33</v>
      </c>
    </row>
    <row r="155" spans="1:19" x14ac:dyDescent="0.25">
      <c r="A155" s="4">
        <v>41912</v>
      </c>
      <c r="B155" s="13">
        <f t="shared" si="14"/>
        <v>0.2669676079850275</v>
      </c>
      <c r="C155" s="9">
        <f t="shared" si="12"/>
        <v>1322.91</v>
      </c>
      <c r="D155" s="9">
        <v>187.41</v>
      </c>
      <c r="E155" s="9">
        <v>121.51</v>
      </c>
      <c r="F155" s="9">
        <v>0</v>
      </c>
      <c r="G155" s="9">
        <v>65.900000000000006</v>
      </c>
      <c r="H155" s="9">
        <v>1135.5</v>
      </c>
      <c r="I155" s="9">
        <v>857.2</v>
      </c>
      <c r="J155" s="9">
        <v>-50.6</v>
      </c>
      <c r="K155" s="9">
        <v>161</v>
      </c>
      <c r="L155" s="9">
        <v>-32.6</v>
      </c>
      <c r="M155" s="9">
        <v>-141</v>
      </c>
      <c r="N155" s="9">
        <v>233.8</v>
      </c>
      <c r="O155" s="9">
        <v>61.2</v>
      </c>
      <c r="P155" s="9">
        <f t="shared" si="11"/>
        <v>46.5</v>
      </c>
      <c r="Q155" s="9">
        <f>total_credit_gdp_data!P155-total_credit_gdp_data!P152</f>
        <v>1339.1200000000026</v>
      </c>
      <c r="R155" s="10">
        <f t="shared" si="10"/>
        <v>334.78000000000065</v>
      </c>
      <c r="S155" s="10">
        <f t="shared" si="13"/>
        <v>1218</v>
      </c>
    </row>
    <row r="156" spans="1:19" x14ac:dyDescent="0.25">
      <c r="A156" s="4">
        <v>41943</v>
      </c>
      <c r="B156" s="13">
        <f t="shared" si="14"/>
        <v>0.27020554589118412</v>
      </c>
      <c r="C156" s="9">
        <f t="shared" si="12"/>
        <v>880.3900000000001</v>
      </c>
      <c r="D156" s="9">
        <v>199.69</v>
      </c>
      <c r="E156" s="9">
        <v>165.49</v>
      </c>
      <c r="F156" s="9">
        <v>30</v>
      </c>
      <c r="G156" s="9">
        <v>4.2</v>
      </c>
      <c r="H156" s="9">
        <v>680.7</v>
      </c>
      <c r="I156" s="9">
        <v>548.29999999999995</v>
      </c>
      <c r="J156" s="9">
        <v>-71.599999999999994</v>
      </c>
      <c r="K156" s="9">
        <v>137.69999999999999</v>
      </c>
      <c r="L156" s="9">
        <v>-21.5</v>
      </c>
      <c r="M156" s="9">
        <v>-241.1</v>
      </c>
      <c r="N156" s="9">
        <v>259</v>
      </c>
      <c r="O156" s="9">
        <v>27.9</v>
      </c>
      <c r="P156" s="9">
        <f t="shared" si="11"/>
        <v>42.000000000000227</v>
      </c>
      <c r="Q156" s="9">
        <f>total_credit_gdp_data!P156-total_credit_gdp_data!P153</f>
        <v>1339.1200000000026</v>
      </c>
      <c r="R156" s="10">
        <f t="shared" si="10"/>
        <v>334.78000000000065</v>
      </c>
      <c r="S156" s="10">
        <f t="shared" si="13"/>
        <v>1218</v>
      </c>
    </row>
    <row r="157" spans="1:19" x14ac:dyDescent="0.25">
      <c r="A157" s="4">
        <v>41973</v>
      </c>
      <c r="B157" s="13">
        <f t="shared" si="14"/>
        <v>0.27104450270343527</v>
      </c>
      <c r="C157" s="9">
        <f t="shared" si="12"/>
        <v>1284</v>
      </c>
      <c r="D157" s="9">
        <v>138.1</v>
      </c>
      <c r="E157" s="9">
        <v>138.1</v>
      </c>
      <c r="F157" s="9">
        <v>0</v>
      </c>
      <c r="G157" s="9">
        <v>0</v>
      </c>
      <c r="H157" s="9">
        <v>1145.9000000000001</v>
      </c>
      <c r="I157" s="9">
        <v>852.7</v>
      </c>
      <c r="J157" s="9">
        <v>-2.6</v>
      </c>
      <c r="K157" s="9">
        <v>127</v>
      </c>
      <c r="L157" s="9">
        <v>-31.4</v>
      </c>
      <c r="M157" s="9">
        <v>-66.8</v>
      </c>
      <c r="N157" s="9">
        <v>180.7</v>
      </c>
      <c r="O157" s="9">
        <v>37.9</v>
      </c>
      <c r="P157" s="9">
        <f t="shared" si="11"/>
        <v>48.399999999999864</v>
      </c>
      <c r="Q157" s="9">
        <f>total_credit_gdp_data!P157-total_credit_gdp_data!P154</f>
        <v>1339.1200000000026</v>
      </c>
      <c r="R157" s="10">
        <f t="shared" si="10"/>
        <v>334.78000000000065</v>
      </c>
      <c r="S157" s="10">
        <f t="shared" si="13"/>
        <v>1218</v>
      </c>
    </row>
    <row r="158" spans="1:19" x14ac:dyDescent="0.25">
      <c r="A158" s="4">
        <v>42004</v>
      </c>
      <c r="B158" s="13">
        <f t="shared" si="14"/>
        <v>0.24139313850454946</v>
      </c>
      <c r="C158" s="9">
        <f t="shared" si="12"/>
        <v>1812.92</v>
      </c>
      <c r="D158" s="9">
        <v>118.42</v>
      </c>
      <c r="E158" s="9">
        <v>118.42</v>
      </c>
      <c r="F158" s="9">
        <v>0</v>
      </c>
      <c r="G158" s="9">
        <v>0</v>
      </c>
      <c r="H158" s="9">
        <v>1694.5</v>
      </c>
      <c r="I158" s="9">
        <v>697.3</v>
      </c>
      <c r="J158" s="9">
        <v>54</v>
      </c>
      <c r="K158" s="9">
        <v>455.1</v>
      </c>
      <c r="L158" s="9">
        <v>210.2</v>
      </c>
      <c r="M158" s="9">
        <v>60.1</v>
      </c>
      <c r="N158" s="9">
        <v>76.099999999999994</v>
      </c>
      <c r="O158" s="9">
        <v>65.822000000000003</v>
      </c>
      <c r="P158" s="9">
        <f t="shared" si="11"/>
        <v>75.878000000000156</v>
      </c>
      <c r="Q158" s="9">
        <f>total_credit_gdp_data!P158-total_credit_gdp_data!P155</f>
        <v>998.87999999999738</v>
      </c>
      <c r="R158" s="10">
        <f t="shared" si="10"/>
        <v>249.71999999999935</v>
      </c>
      <c r="S158" s="10">
        <f t="shared" si="13"/>
        <v>1112.7099999999991</v>
      </c>
    </row>
    <row r="159" spans="1:19" x14ac:dyDescent="0.25">
      <c r="A159" s="4">
        <v>42035</v>
      </c>
      <c r="B159" s="13">
        <f t="shared" si="14"/>
        <v>0.24878077109831503</v>
      </c>
      <c r="C159" s="9">
        <f t="shared" si="12"/>
        <v>2106.8670000000002</v>
      </c>
      <c r="D159" s="9">
        <v>60</v>
      </c>
      <c r="E159" s="9">
        <v>60</v>
      </c>
      <c r="F159" s="9">
        <v>0</v>
      </c>
      <c r="G159" s="9">
        <v>0</v>
      </c>
      <c r="H159" s="9">
        <v>2046.867</v>
      </c>
      <c r="I159" s="9">
        <v>1470.788</v>
      </c>
      <c r="J159" s="9">
        <v>21.151</v>
      </c>
      <c r="K159" s="9">
        <v>83.168000000000006</v>
      </c>
      <c r="L159" s="9">
        <v>5.2069999999999999</v>
      </c>
      <c r="M159" s="9">
        <v>194.61</v>
      </c>
      <c r="N159" s="9">
        <v>182.05500000000001</v>
      </c>
      <c r="O159" s="9">
        <v>52.606000000000002</v>
      </c>
      <c r="P159" s="9">
        <f t="shared" si="11"/>
        <v>37.281999999999925</v>
      </c>
      <c r="Q159" s="9">
        <f>total_credit_gdp_data!P159-total_credit_gdp_data!P156</f>
        <v>998.87999999999738</v>
      </c>
      <c r="R159" s="10">
        <f t="shared" si="10"/>
        <v>249.71999999999935</v>
      </c>
      <c r="S159" s="10">
        <f t="shared" si="13"/>
        <v>1112.7099999999991</v>
      </c>
    </row>
    <row r="160" spans="1:19" x14ac:dyDescent="0.25">
      <c r="A160" s="4">
        <v>42063</v>
      </c>
      <c r="B160" s="13">
        <f t="shared" si="14"/>
        <v>0.24329437786664193</v>
      </c>
      <c r="C160" s="9">
        <f t="shared" si="12"/>
        <v>1396.4179999999999</v>
      </c>
      <c r="D160" s="9">
        <v>40</v>
      </c>
      <c r="E160" s="9">
        <v>40</v>
      </c>
      <c r="F160" s="9">
        <v>0</v>
      </c>
      <c r="G160" s="9">
        <v>0</v>
      </c>
      <c r="H160" s="9">
        <v>1356.4179999999999</v>
      </c>
      <c r="I160" s="9">
        <v>1143.6980000000001</v>
      </c>
      <c r="J160" s="9">
        <v>-14.624000000000001</v>
      </c>
      <c r="K160" s="9">
        <v>129.91399999999999</v>
      </c>
      <c r="L160" s="9">
        <v>3.7909999999999999</v>
      </c>
      <c r="M160" s="9">
        <v>-59.25</v>
      </c>
      <c r="N160" s="9">
        <v>67.025999999999996</v>
      </c>
      <c r="O160" s="9">
        <v>54.244999999999997</v>
      </c>
      <c r="P160" s="9">
        <f t="shared" si="11"/>
        <v>31.617999999999938</v>
      </c>
      <c r="Q160" s="9">
        <f>total_credit_gdp_data!P160-total_credit_gdp_data!P157</f>
        <v>998.87999999999738</v>
      </c>
      <c r="R160" s="10">
        <f t="shared" si="10"/>
        <v>249.71999999999935</v>
      </c>
      <c r="S160" s="10">
        <f t="shared" si="13"/>
        <v>1112.7099999999991</v>
      </c>
    </row>
    <row r="161" spans="1:20" x14ac:dyDescent="0.25">
      <c r="A161" s="4">
        <v>42094</v>
      </c>
      <c r="B161" s="13">
        <f t="shared" si="14"/>
        <v>0.24274212649113089</v>
      </c>
      <c r="C161" s="9">
        <f t="shared" si="12"/>
        <v>1320.6669999999999</v>
      </c>
      <c r="D161" s="9">
        <v>80</v>
      </c>
      <c r="E161" s="9">
        <v>80</v>
      </c>
      <c r="F161" s="9">
        <v>0</v>
      </c>
      <c r="G161" s="9">
        <v>0</v>
      </c>
      <c r="H161" s="9">
        <v>1240.6669999999999</v>
      </c>
      <c r="I161" s="9">
        <v>991.98599999999999</v>
      </c>
      <c r="J161" s="9">
        <v>-0.435</v>
      </c>
      <c r="K161" s="9">
        <v>111.111</v>
      </c>
      <c r="L161" s="9">
        <v>-7.6529999999999996</v>
      </c>
      <c r="M161" s="9">
        <v>-90.96</v>
      </c>
      <c r="N161" s="9">
        <v>131.83799999999999</v>
      </c>
      <c r="O161" s="9">
        <v>63.948</v>
      </c>
      <c r="P161" s="9">
        <f t="shared" si="11"/>
        <v>40.83199999999988</v>
      </c>
      <c r="Q161" s="9">
        <f>total_credit_gdp_data!P161-total_credit_gdp_data!P158</f>
        <v>772</v>
      </c>
      <c r="R161" s="10">
        <f t="shared" si="10"/>
        <v>193</v>
      </c>
      <c r="S161" s="10">
        <f t="shared" si="13"/>
        <v>1058.1900000000005</v>
      </c>
    </row>
    <row r="162" spans="1:20" x14ac:dyDescent="0.25">
      <c r="A162" s="4">
        <v>42124</v>
      </c>
      <c r="B162" s="13">
        <f t="shared" si="14"/>
        <v>0.24913597945303298</v>
      </c>
      <c r="C162" s="9">
        <f t="shared" si="12"/>
        <v>1294.1030000000001</v>
      </c>
      <c r="D162" s="9">
        <v>238.41</v>
      </c>
      <c r="E162" s="9">
        <v>198.41</v>
      </c>
      <c r="F162" s="9">
        <v>40</v>
      </c>
      <c r="G162" s="9">
        <v>0</v>
      </c>
      <c r="H162" s="9">
        <v>1055.693</v>
      </c>
      <c r="I162" s="9">
        <v>804.50599999999997</v>
      </c>
      <c r="J162" s="9">
        <v>-26.529</v>
      </c>
      <c r="K162" s="9">
        <v>34.393000000000001</v>
      </c>
      <c r="L162" s="9">
        <v>-4.5670000000000002</v>
      </c>
      <c r="M162" s="9">
        <v>-7.38</v>
      </c>
      <c r="N162" s="9">
        <v>159.08699999999999</v>
      </c>
      <c r="O162" s="9">
        <v>59.73</v>
      </c>
      <c r="P162" s="9">
        <f t="shared" si="11"/>
        <v>36.452999999999975</v>
      </c>
      <c r="Q162" s="9">
        <f>total_credit_gdp_data!P162-total_credit_gdp_data!P159</f>
        <v>772</v>
      </c>
      <c r="R162" s="10">
        <f t="shared" si="10"/>
        <v>193</v>
      </c>
      <c r="S162" s="10">
        <f t="shared" si="13"/>
        <v>1058.1900000000005</v>
      </c>
    </row>
    <row r="163" spans="1:20" x14ac:dyDescent="0.25">
      <c r="A163" s="4">
        <v>42155</v>
      </c>
      <c r="B163" s="13">
        <f t="shared" si="14"/>
        <v>0.24893403085863125</v>
      </c>
      <c r="C163" s="9">
        <f t="shared" si="12"/>
        <v>1568.75</v>
      </c>
      <c r="D163" s="9">
        <v>332.6</v>
      </c>
      <c r="E163" s="9">
        <v>198.5</v>
      </c>
      <c r="F163" s="9">
        <v>0</v>
      </c>
      <c r="G163" s="9">
        <v>134.1</v>
      </c>
      <c r="H163" s="9">
        <v>1236.1500000000001</v>
      </c>
      <c r="I163" s="9">
        <v>851.01800000000003</v>
      </c>
      <c r="J163" s="9">
        <v>8.0609999999999999</v>
      </c>
      <c r="K163" s="9">
        <v>32.408000000000001</v>
      </c>
      <c r="L163" s="9">
        <v>-19.492000000000001</v>
      </c>
      <c r="M163" s="9">
        <v>96.08</v>
      </c>
      <c r="N163" s="9">
        <v>167.471</v>
      </c>
      <c r="O163" s="9">
        <v>58.427</v>
      </c>
      <c r="P163" s="9">
        <f t="shared" si="11"/>
        <v>42.176999999999907</v>
      </c>
      <c r="Q163" s="9">
        <f>total_credit_gdp_data!P163-total_credit_gdp_data!P160</f>
        <v>772</v>
      </c>
      <c r="R163" s="10">
        <f t="shared" si="10"/>
        <v>193</v>
      </c>
      <c r="S163" s="10">
        <f t="shared" si="13"/>
        <v>1058.1900000000005</v>
      </c>
    </row>
    <row r="164" spans="1:20" x14ac:dyDescent="0.25">
      <c r="A164" s="4">
        <v>42185</v>
      </c>
      <c r="B164" s="13">
        <f t="shared" si="14"/>
        <v>0.24821721425963805</v>
      </c>
      <c r="C164" s="9">
        <f t="shared" si="12"/>
        <v>2745.183</v>
      </c>
      <c r="D164" s="9">
        <v>911.76599999999996</v>
      </c>
      <c r="E164" s="9">
        <v>140.46</v>
      </c>
      <c r="F164" s="9">
        <v>37.140999999999998</v>
      </c>
      <c r="G164" s="9">
        <v>734.16499999999996</v>
      </c>
      <c r="H164" s="9">
        <v>1833.4169999999999</v>
      </c>
      <c r="I164" s="9">
        <v>1323.9559999999999</v>
      </c>
      <c r="J164" s="9">
        <v>55.991999999999997</v>
      </c>
      <c r="K164" s="9">
        <v>141.398</v>
      </c>
      <c r="L164" s="9">
        <v>53.59</v>
      </c>
      <c r="M164" s="9">
        <v>-102.85</v>
      </c>
      <c r="N164" s="9">
        <v>208.232</v>
      </c>
      <c r="O164" s="9">
        <v>105.124</v>
      </c>
      <c r="P164" s="9">
        <f t="shared" si="11"/>
        <v>47.975000000000136</v>
      </c>
      <c r="Q164" s="9">
        <f>total_credit_gdp_data!P164-total_credit_gdp_data!P161</f>
        <v>1239.4400000000023</v>
      </c>
      <c r="R164" s="10">
        <f t="shared" si="10"/>
        <v>309.86000000000058</v>
      </c>
      <c r="S164" s="10">
        <f t="shared" si="13"/>
        <v>1087.3600000000006</v>
      </c>
    </row>
    <row r="165" spans="1:20" x14ac:dyDescent="0.25">
      <c r="A165" s="4">
        <v>42216</v>
      </c>
      <c r="B165" s="13">
        <f t="shared" si="14"/>
        <v>0.2351701658995799</v>
      </c>
      <c r="C165" s="9">
        <f t="shared" si="12"/>
        <v>1524.5349999999999</v>
      </c>
      <c r="D165" s="9">
        <v>782.66899999999998</v>
      </c>
      <c r="E165" s="9">
        <v>188.1</v>
      </c>
      <c r="F165" s="9">
        <v>34.033999999999999</v>
      </c>
      <c r="G165" s="9">
        <v>560.53599999999994</v>
      </c>
      <c r="H165" s="9">
        <v>741.86599999999999</v>
      </c>
      <c r="I165" s="9">
        <v>589.04700000000003</v>
      </c>
      <c r="J165" s="9">
        <v>-13.27</v>
      </c>
      <c r="K165" s="9">
        <v>113.735</v>
      </c>
      <c r="L165" s="9">
        <v>9.8719999999999999</v>
      </c>
      <c r="M165" s="9">
        <v>-331.74</v>
      </c>
      <c r="N165" s="9">
        <v>273.96800000000002</v>
      </c>
      <c r="O165" s="9">
        <v>61.47</v>
      </c>
      <c r="P165" s="9">
        <f t="shared" si="11"/>
        <v>38.783999999999878</v>
      </c>
      <c r="Q165" s="9">
        <f>total_credit_gdp_data!P165-total_credit_gdp_data!P162</f>
        <v>1239.4400000000023</v>
      </c>
      <c r="R165" s="10">
        <f t="shared" si="10"/>
        <v>309.86000000000058</v>
      </c>
      <c r="S165" s="10">
        <f t="shared" si="13"/>
        <v>1087.3600000000006</v>
      </c>
    </row>
    <row r="166" spans="1:20" x14ac:dyDescent="0.25">
      <c r="A166" s="4">
        <v>42247</v>
      </c>
      <c r="B166" s="13">
        <f t="shared" si="14"/>
        <v>0.22871061069914542</v>
      </c>
      <c r="C166" s="9">
        <f t="shared" si="12"/>
        <v>1760.4769999999999</v>
      </c>
      <c r="D166" s="9">
        <v>674.83</v>
      </c>
      <c r="E166" s="9">
        <v>157</v>
      </c>
      <c r="F166" s="9">
        <v>37.512</v>
      </c>
      <c r="G166" s="9">
        <v>480.31700000000001</v>
      </c>
      <c r="H166" s="9">
        <v>1085.6469999999999</v>
      </c>
      <c r="I166" s="9">
        <v>775.59199999999998</v>
      </c>
      <c r="J166" s="9">
        <v>-62.002000000000002</v>
      </c>
      <c r="K166" s="9">
        <v>119.843</v>
      </c>
      <c r="L166" s="9">
        <v>31.718</v>
      </c>
      <c r="M166" s="9">
        <v>-157.74</v>
      </c>
      <c r="N166" s="9">
        <v>288.01499999999999</v>
      </c>
      <c r="O166" s="9">
        <v>47.892000000000003</v>
      </c>
      <c r="P166" s="9">
        <f t="shared" si="11"/>
        <v>42.328999999999951</v>
      </c>
      <c r="Q166" s="9">
        <f>total_credit_gdp_data!P166-total_credit_gdp_data!P163</f>
        <v>1239.4400000000023</v>
      </c>
      <c r="R166" s="10">
        <f t="shared" si="10"/>
        <v>309.86000000000058</v>
      </c>
      <c r="S166" s="10">
        <f t="shared" si="13"/>
        <v>1087.3600000000006</v>
      </c>
    </row>
    <row r="167" spans="1:20" x14ac:dyDescent="0.25">
      <c r="A167" s="4">
        <v>42277</v>
      </c>
      <c r="B167" s="13">
        <f t="shared" si="14"/>
        <v>0.19823356817035434</v>
      </c>
      <c r="C167" s="9">
        <f t="shared" si="12"/>
        <v>2085.7910000000002</v>
      </c>
      <c r="D167" s="9">
        <v>756.81399999999996</v>
      </c>
      <c r="E167" s="9">
        <v>213.04</v>
      </c>
      <c r="F167" s="9">
        <v>0</v>
      </c>
      <c r="G167" s="9">
        <v>543.774</v>
      </c>
      <c r="H167" s="9">
        <v>1328.9770000000001</v>
      </c>
      <c r="I167" s="9">
        <v>1041.7239999999999</v>
      </c>
      <c r="J167" s="9">
        <v>-234.358</v>
      </c>
      <c r="K167" s="9">
        <v>242.16399999999999</v>
      </c>
      <c r="L167" s="9">
        <v>-15.903</v>
      </c>
      <c r="M167" s="9">
        <v>-127.93</v>
      </c>
      <c r="N167" s="9">
        <v>352.36200000000002</v>
      </c>
      <c r="O167" s="9">
        <v>34.869</v>
      </c>
      <c r="P167" s="9">
        <f t="shared" si="11"/>
        <v>36.049000000000206</v>
      </c>
      <c r="Q167" s="9">
        <f>total_credit_gdp_data!P167-total_credit_gdp_data!P164</f>
        <v>910.75999999999476</v>
      </c>
      <c r="R167" s="10">
        <f t="shared" si="10"/>
        <v>227.68999999999869</v>
      </c>
      <c r="S167" s="10">
        <f t="shared" si="13"/>
        <v>980.26999999999862</v>
      </c>
    </row>
    <row r="168" spans="1:20" x14ac:dyDescent="0.25">
      <c r="A168" s="4">
        <v>42308</v>
      </c>
      <c r="B168" s="13">
        <f t="shared" si="14"/>
        <v>0.19513325398441159</v>
      </c>
      <c r="C168" s="9">
        <f t="shared" si="12"/>
        <v>1194.6600000000001</v>
      </c>
      <c r="D168" s="9">
        <v>664.32100000000003</v>
      </c>
      <c r="E168" s="9">
        <v>182.01</v>
      </c>
      <c r="F168" s="9">
        <v>0</v>
      </c>
      <c r="G168" s="9">
        <v>482.31099999999998</v>
      </c>
      <c r="H168" s="9">
        <v>530.33900000000006</v>
      </c>
      <c r="I168" s="9">
        <v>557.37599999999998</v>
      </c>
      <c r="J168" s="9">
        <v>-131.72399999999999</v>
      </c>
      <c r="K168" s="9">
        <v>138.96700000000001</v>
      </c>
      <c r="L168" s="9">
        <v>-20.052</v>
      </c>
      <c r="M168" s="9">
        <v>-369.72</v>
      </c>
      <c r="N168" s="9">
        <v>304.05200000000002</v>
      </c>
      <c r="O168" s="9">
        <v>12.098000000000001</v>
      </c>
      <c r="P168" s="9">
        <f t="shared" si="11"/>
        <v>39.342000000000041</v>
      </c>
      <c r="Q168" s="9">
        <f>total_credit_gdp_data!P168-total_credit_gdp_data!P165</f>
        <v>910.75999999999476</v>
      </c>
      <c r="R168" s="10">
        <f t="shared" si="10"/>
        <v>227.68999999999869</v>
      </c>
      <c r="S168" s="10">
        <f t="shared" si="13"/>
        <v>980.26999999999862</v>
      </c>
    </row>
    <row r="169" spans="1:20" x14ac:dyDescent="0.25">
      <c r="A169" s="4">
        <v>42338</v>
      </c>
      <c r="B169" s="13">
        <f t="shared" si="14"/>
        <v>0.18811734790367834</v>
      </c>
      <c r="C169" s="9">
        <f t="shared" si="12"/>
        <v>2033.4270000000001</v>
      </c>
      <c r="D169" s="9">
        <v>1011</v>
      </c>
      <c r="E169" s="9">
        <v>210.05</v>
      </c>
      <c r="F169" s="9">
        <v>37.229999999999997</v>
      </c>
      <c r="G169" s="9">
        <v>763.71900000000005</v>
      </c>
      <c r="H169" s="9">
        <v>1022.427</v>
      </c>
      <c r="I169" s="9">
        <v>887.29</v>
      </c>
      <c r="J169" s="9">
        <v>-114.208</v>
      </c>
      <c r="K169" s="9">
        <v>91.043999999999997</v>
      </c>
      <c r="L169" s="9">
        <v>-30.094000000000001</v>
      </c>
      <c r="M169" s="9">
        <v>-254.45</v>
      </c>
      <c r="N169" s="9">
        <v>334.73899999999998</v>
      </c>
      <c r="O169" s="9">
        <v>56.823</v>
      </c>
      <c r="P169" s="9">
        <f t="shared" si="11"/>
        <v>51.283000000000129</v>
      </c>
      <c r="Q169" s="9">
        <f>total_credit_gdp_data!P169-total_credit_gdp_data!P166</f>
        <v>910.75999999999476</v>
      </c>
      <c r="R169" s="10">
        <f t="shared" si="10"/>
        <v>227.68999999999869</v>
      </c>
      <c r="S169" s="10">
        <f t="shared" si="13"/>
        <v>980.26999999999862</v>
      </c>
    </row>
    <row r="170" spans="1:20" x14ac:dyDescent="0.25">
      <c r="A170" s="4">
        <v>42369</v>
      </c>
      <c r="B170" s="13">
        <f>SUM(Q170,Q167,Q164,Q161)/SUM(C159:C170)</f>
        <v>0.18449146667296804</v>
      </c>
      <c r="C170" s="9">
        <f t="shared" si="12"/>
        <v>2085.3289999999997</v>
      </c>
      <c r="D170" s="9">
        <v>270.19</v>
      </c>
      <c r="E170" s="9">
        <v>134.05000000000001</v>
      </c>
      <c r="F170" s="9">
        <v>0</v>
      </c>
      <c r="G170" s="9">
        <v>136.13999999999999</v>
      </c>
      <c r="H170" s="9">
        <v>1815.1389999999999</v>
      </c>
      <c r="I170" s="9">
        <v>832.30799999999999</v>
      </c>
      <c r="J170" s="9">
        <v>-130.767</v>
      </c>
      <c r="K170" s="9">
        <v>352.995</v>
      </c>
      <c r="L170" s="9">
        <v>36.957000000000001</v>
      </c>
      <c r="M170" s="9">
        <v>154.49</v>
      </c>
      <c r="N170" s="9">
        <v>356.02199999999999</v>
      </c>
      <c r="O170" s="9">
        <v>153.14099999999999</v>
      </c>
      <c r="P170" s="9">
        <f t="shared" si="11"/>
        <v>59.992999999999711</v>
      </c>
      <c r="Q170" s="9">
        <f>total_credit_gdp_data!P170-total_credit_gdp_data!P167</f>
        <v>973.55999999999767</v>
      </c>
      <c r="R170" s="10">
        <f t="shared" si="10"/>
        <v>243.38999999999942</v>
      </c>
      <c r="S170" s="10">
        <f t="shared" si="13"/>
        <v>973.93999999999869</v>
      </c>
    </row>
    <row r="171" spans="1:20" x14ac:dyDescent="0.25">
      <c r="A171" s="4">
        <v>42400</v>
      </c>
      <c r="B171" s="13">
        <f t="shared" ref="B171:B175" si="15">SUM(Q171,Q168,Q165,Q162)/SUM(C160:C171)</f>
        <v>0.17234306469531666</v>
      </c>
      <c r="C171" s="9">
        <f t="shared" si="12"/>
        <v>3595.3409999999999</v>
      </c>
      <c r="D171" s="9">
        <v>170</v>
      </c>
      <c r="E171" s="9">
        <v>170</v>
      </c>
      <c r="F171" s="9">
        <v>0</v>
      </c>
      <c r="G171" s="9">
        <v>0</v>
      </c>
      <c r="H171" s="9">
        <v>3425.3409999999999</v>
      </c>
      <c r="I171" s="9">
        <v>2537.0070000000001</v>
      </c>
      <c r="J171" s="9">
        <v>-172.69900000000001</v>
      </c>
      <c r="K171" s="9">
        <v>217.489</v>
      </c>
      <c r="L171" s="9">
        <v>55.188000000000002</v>
      </c>
      <c r="M171" s="9">
        <v>132.69</v>
      </c>
      <c r="N171" s="9">
        <v>457.91699999999997</v>
      </c>
      <c r="O171" s="9">
        <v>146.87200000000001</v>
      </c>
      <c r="P171" s="9">
        <f t="shared" si="11"/>
        <v>50.876999999999953</v>
      </c>
      <c r="Q171" s="9">
        <f>total_credit_gdp_data!P171-total_credit_gdp_data!P168</f>
        <v>973.55999999999767</v>
      </c>
      <c r="R171" s="10">
        <f t="shared" si="10"/>
        <v>243.38999999999942</v>
      </c>
      <c r="S171" s="10">
        <f>R171+R168+R165+R162</f>
        <v>973.93999999999869</v>
      </c>
      <c r="T171" s="10"/>
    </row>
    <row r="172" spans="1:20" x14ac:dyDescent="0.25">
      <c r="A172" s="4">
        <v>42429</v>
      </c>
      <c r="B172" s="13">
        <f t="shared" si="15"/>
        <v>0.17478006907109325</v>
      </c>
      <c r="C172" s="9">
        <f t="shared" si="12"/>
        <v>1081.2350000000001</v>
      </c>
      <c r="D172" s="9">
        <v>256.75099999999998</v>
      </c>
      <c r="E172" s="9">
        <v>90</v>
      </c>
      <c r="F172" s="9">
        <v>0</v>
      </c>
      <c r="G172" s="9">
        <v>166.751</v>
      </c>
      <c r="H172" s="9">
        <v>824.48400000000004</v>
      </c>
      <c r="I172" s="9">
        <v>810.54399999999998</v>
      </c>
      <c r="J172" s="9">
        <v>-56.865000000000002</v>
      </c>
      <c r="K172" s="9">
        <v>165.03299999999999</v>
      </c>
      <c r="L172" s="9">
        <v>30.844000000000001</v>
      </c>
      <c r="M172" s="9">
        <v>-370.5</v>
      </c>
      <c r="N172" s="9">
        <v>131.84100000000001</v>
      </c>
      <c r="O172" s="9">
        <v>81.02</v>
      </c>
      <c r="P172" s="9">
        <f t="shared" si="11"/>
        <v>32.567000000000007</v>
      </c>
      <c r="Q172" s="9">
        <f>total_credit_gdp_data!P172-total_credit_gdp_data!P169</f>
        <v>973.55999999999767</v>
      </c>
      <c r="R172" s="10">
        <f t="shared" si="10"/>
        <v>243.38999999999942</v>
      </c>
      <c r="S172" s="10">
        <f t="shared" ref="S172:S175" si="16">R172+R169+R166+R163</f>
        <v>973.93999999999869</v>
      </c>
    </row>
    <row r="173" spans="1:20" x14ac:dyDescent="0.25">
      <c r="A173" s="4">
        <v>42460</v>
      </c>
      <c r="B173" s="13">
        <f t="shared" si="15"/>
        <v>0.2001339694379391</v>
      </c>
      <c r="C173" s="9">
        <f t="shared" si="12"/>
        <v>3342.6840000000002</v>
      </c>
      <c r="D173" s="9">
        <v>938.67200000000003</v>
      </c>
      <c r="E173" s="9">
        <v>150</v>
      </c>
      <c r="F173" s="9">
        <v>0</v>
      </c>
      <c r="G173" s="9">
        <v>788.67200000000003</v>
      </c>
      <c r="H173" s="9">
        <v>2404.0120000000002</v>
      </c>
      <c r="I173" s="9">
        <v>1317.556</v>
      </c>
      <c r="J173" s="9">
        <v>0.59899999999999998</v>
      </c>
      <c r="K173" s="9">
        <v>165.95699999999999</v>
      </c>
      <c r="L173" s="9">
        <v>73.241</v>
      </c>
      <c r="M173" s="9">
        <v>17.34</v>
      </c>
      <c r="N173" s="9">
        <v>719.029</v>
      </c>
      <c r="O173" s="9">
        <v>56.15</v>
      </c>
      <c r="P173" s="9">
        <f t="shared" si="11"/>
        <v>54.140000000000327</v>
      </c>
      <c r="Q173" s="9">
        <f>total_credit_gdp_data!P173-total_credit_gdp_data!P170</f>
        <v>1741.8000000000029</v>
      </c>
      <c r="R173" s="10">
        <f t="shared" si="10"/>
        <v>435.45000000000073</v>
      </c>
      <c r="S173" s="10">
        <f t="shared" si="16"/>
        <v>1216.3899999999994</v>
      </c>
    </row>
    <row r="174" spans="1:20" x14ac:dyDescent="0.25">
      <c r="A174" s="4">
        <v>42490</v>
      </c>
      <c r="B174" s="13">
        <f t="shared" si="15"/>
        <v>0.19368335337682185</v>
      </c>
      <c r="C174" s="9">
        <f t="shared" si="12"/>
        <v>2103.797</v>
      </c>
      <c r="D174" s="9">
        <v>1352.816</v>
      </c>
      <c r="E174" s="9">
        <v>248.2</v>
      </c>
      <c r="F174" s="9">
        <v>40</v>
      </c>
      <c r="G174" s="9">
        <v>1064.616</v>
      </c>
      <c r="H174" s="9">
        <v>750.98099999999999</v>
      </c>
      <c r="I174" s="9">
        <v>564.20500000000004</v>
      </c>
      <c r="J174" s="9">
        <v>-70.646000000000001</v>
      </c>
      <c r="K174" s="9">
        <v>169.374</v>
      </c>
      <c r="L174" s="9">
        <v>26.9</v>
      </c>
      <c r="M174" s="9">
        <v>-277.79000000000002</v>
      </c>
      <c r="N174" s="9">
        <v>209.64599999999999</v>
      </c>
      <c r="O174" s="9">
        <v>95.123999999999995</v>
      </c>
      <c r="P174" s="9">
        <f t="shared" si="11"/>
        <v>34.168000000000006</v>
      </c>
      <c r="Q174" s="9">
        <f>total_credit_gdp_data!P174-total_credit_gdp_data!P171</f>
        <v>1741.8000000000029</v>
      </c>
      <c r="R174" s="10">
        <f t="shared" si="10"/>
        <v>435.45000000000073</v>
      </c>
      <c r="S174" s="10">
        <f t="shared" si="16"/>
        <v>1216.3899999999994</v>
      </c>
    </row>
    <row r="175" spans="1:20" x14ac:dyDescent="0.25">
      <c r="A175" s="4">
        <v>42521</v>
      </c>
      <c r="B175" s="13">
        <f t="shared" si="15"/>
        <v>0.19446160358922407</v>
      </c>
      <c r="C175" s="9">
        <f t="shared" si="12"/>
        <v>1468.213</v>
      </c>
      <c r="D175" s="9">
        <v>808.31299999999999</v>
      </c>
      <c r="E175" s="9">
        <v>281.20999999999998</v>
      </c>
      <c r="F175" s="9">
        <v>0</v>
      </c>
      <c r="G175" s="9">
        <v>527.10299999999995</v>
      </c>
      <c r="H175" s="9">
        <v>659.9</v>
      </c>
      <c r="I175" s="9">
        <v>937.4</v>
      </c>
      <c r="J175" s="9">
        <v>-52.4</v>
      </c>
      <c r="K175" s="9">
        <v>156.6</v>
      </c>
      <c r="L175" s="9">
        <v>12.1</v>
      </c>
      <c r="M175" s="9">
        <v>-506.6</v>
      </c>
      <c r="N175" s="9">
        <v>-39.700000000000003</v>
      </c>
      <c r="O175" s="9">
        <v>107.3</v>
      </c>
      <c r="P175" s="9">
        <f>H175-SUM(I175:O175)</f>
        <v>45.200000000000159</v>
      </c>
      <c r="Q175" s="9">
        <f>total_credit_gdp_data!P175-total_credit_gdp_data!P172</f>
        <v>1741.8000000000029</v>
      </c>
      <c r="R175" s="10">
        <f>Q175/4</f>
        <v>435.45000000000073</v>
      </c>
      <c r="S175" s="10">
        <f t="shared" si="16"/>
        <v>1216.3899999999994</v>
      </c>
    </row>
    <row r="177" spans="3:3" x14ac:dyDescent="0.25">
      <c r="C177" s="10"/>
    </row>
    <row r="179" spans="3:3" x14ac:dyDescent="0.25">
      <c r="C17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9.42578125" bestFit="1" customWidth="1"/>
    <col min="2" max="2" width="9.85546875" bestFit="1" customWidth="1"/>
    <col min="3" max="3" width="11.42578125" bestFit="1" customWidth="1"/>
    <col min="4" max="5" width="12" bestFit="1" customWidth="1"/>
    <col min="6" max="6" width="25.28515625" bestFit="1" customWidth="1"/>
    <col min="7" max="7" width="31.7109375" bestFit="1" customWidth="1"/>
    <col min="8" max="8" width="33.140625" bestFit="1" customWidth="1"/>
    <col min="9" max="9" width="37" bestFit="1" customWidth="1"/>
    <col min="10" max="10" width="17.28515625" bestFit="1" customWidth="1"/>
  </cols>
  <sheetData>
    <row r="1" spans="1:10" ht="30" x14ac:dyDescent="0.25">
      <c r="A1" s="2" t="s">
        <v>0</v>
      </c>
      <c r="B1" s="6" t="s">
        <v>12</v>
      </c>
      <c r="C1" s="7" t="s">
        <v>9</v>
      </c>
      <c r="D1" s="6" t="s">
        <v>13</v>
      </c>
      <c r="E1" s="6" t="s">
        <v>14</v>
      </c>
      <c r="F1" s="6" t="s">
        <v>10</v>
      </c>
      <c r="G1" s="6" t="s">
        <v>15</v>
      </c>
      <c r="H1" s="6" t="s">
        <v>16</v>
      </c>
      <c r="I1" s="6" t="s">
        <v>17</v>
      </c>
      <c r="J1" s="6" t="s">
        <v>11</v>
      </c>
    </row>
    <row r="2" spans="1:10" x14ac:dyDescent="0.25">
      <c r="A2" s="4">
        <v>32904</v>
      </c>
      <c r="B2" s="8">
        <v>-5.4710000000000001</v>
      </c>
      <c r="C2" s="8"/>
      <c r="D2" s="8"/>
      <c r="E2" s="8"/>
      <c r="F2" s="8"/>
      <c r="G2" s="8"/>
      <c r="H2" s="8"/>
      <c r="I2" s="8"/>
      <c r="J2" s="8"/>
    </row>
    <row r="3" spans="1:10" x14ac:dyDescent="0.25">
      <c r="A3" s="4">
        <v>32932</v>
      </c>
      <c r="B3" s="8">
        <v>-1.452</v>
      </c>
      <c r="C3" s="8"/>
      <c r="D3" s="8"/>
      <c r="E3" s="8"/>
      <c r="F3" s="8"/>
      <c r="G3" s="8"/>
      <c r="H3" s="8"/>
      <c r="I3" s="8"/>
      <c r="J3" s="8"/>
    </row>
    <row r="4" spans="1:10" x14ac:dyDescent="0.25">
      <c r="A4" s="4">
        <v>32963</v>
      </c>
      <c r="B4" s="8">
        <v>23.050999999999998</v>
      </c>
      <c r="C4" s="8"/>
      <c r="D4" s="8"/>
      <c r="E4" s="8"/>
      <c r="F4" s="8"/>
      <c r="G4" s="8"/>
      <c r="H4" s="8"/>
      <c r="I4" s="8"/>
      <c r="J4" s="8"/>
    </row>
    <row r="5" spans="1:10" x14ac:dyDescent="0.25">
      <c r="A5" s="4">
        <v>32993</v>
      </c>
      <c r="B5" s="8">
        <v>12.67</v>
      </c>
      <c r="C5" s="8"/>
      <c r="D5" s="8"/>
      <c r="E5" s="8"/>
      <c r="F5" s="8"/>
      <c r="G5" s="8"/>
      <c r="H5" s="8"/>
      <c r="I5" s="8"/>
      <c r="J5" s="8"/>
    </row>
    <row r="6" spans="1:10" x14ac:dyDescent="0.25">
      <c r="A6" s="4">
        <v>33024</v>
      </c>
      <c r="B6" s="8">
        <v>9.4179999999999993</v>
      </c>
      <c r="C6" s="8"/>
      <c r="D6" s="8"/>
      <c r="E6" s="8"/>
      <c r="F6" s="8"/>
      <c r="G6" s="8"/>
      <c r="H6" s="8"/>
      <c r="I6" s="8"/>
      <c r="J6" s="8"/>
    </row>
    <row r="7" spans="1:10" x14ac:dyDescent="0.25">
      <c r="A7" s="4">
        <v>33054</v>
      </c>
      <c r="B7" s="8">
        <v>23.068000000000001</v>
      </c>
      <c r="C7" s="8"/>
      <c r="D7" s="8"/>
      <c r="E7" s="8"/>
      <c r="F7" s="8"/>
      <c r="G7" s="8"/>
      <c r="H7" s="8"/>
      <c r="I7" s="8"/>
      <c r="J7" s="8"/>
    </row>
    <row r="8" spans="1:10" x14ac:dyDescent="0.25">
      <c r="A8" s="4">
        <v>33085</v>
      </c>
      <c r="B8" s="8">
        <v>12.928000000000001</v>
      </c>
      <c r="C8" s="8"/>
      <c r="D8" s="8"/>
      <c r="E8" s="8"/>
      <c r="F8" s="8"/>
      <c r="G8" s="8"/>
      <c r="H8" s="8"/>
      <c r="I8" s="8"/>
      <c r="J8" s="8"/>
    </row>
    <row r="9" spans="1:10" x14ac:dyDescent="0.25">
      <c r="A9" s="4">
        <v>33116</v>
      </c>
      <c r="B9" s="8">
        <v>21.635999999999999</v>
      </c>
      <c r="C9" s="8"/>
      <c r="D9" s="8"/>
      <c r="E9" s="8"/>
      <c r="F9" s="8"/>
      <c r="G9" s="8"/>
      <c r="H9" s="8"/>
      <c r="I9" s="8"/>
      <c r="J9" s="8"/>
    </row>
    <row r="10" spans="1:10" x14ac:dyDescent="0.25">
      <c r="A10" s="4">
        <v>33146</v>
      </c>
      <c r="B10" s="8">
        <v>47.173999999999999</v>
      </c>
      <c r="C10" s="8"/>
      <c r="D10" s="8"/>
      <c r="E10" s="8"/>
      <c r="F10" s="8"/>
      <c r="G10" s="8"/>
      <c r="H10" s="8"/>
      <c r="I10" s="8"/>
      <c r="J10" s="8"/>
    </row>
    <row r="11" spans="1:10" x14ac:dyDescent="0.25">
      <c r="A11" s="4">
        <v>33177</v>
      </c>
      <c r="B11" s="8">
        <v>33.779000000000003</v>
      </c>
      <c r="C11" s="8"/>
      <c r="D11" s="8"/>
      <c r="E11" s="8"/>
      <c r="F11" s="8"/>
      <c r="G11" s="8"/>
      <c r="H11" s="8"/>
      <c r="I11" s="8"/>
      <c r="J11" s="8"/>
    </row>
    <row r="12" spans="1:10" x14ac:dyDescent="0.25">
      <c r="A12" s="4">
        <v>33207</v>
      </c>
      <c r="B12" s="8">
        <v>35.761000000000003</v>
      </c>
      <c r="C12" s="8"/>
      <c r="D12" s="8"/>
      <c r="E12" s="8"/>
      <c r="F12" s="8"/>
      <c r="G12" s="8"/>
      <c r="H12" s="8"/>
      <c r="I12" s="8"/>
      <c r="J12" s="8"/>
    </row>
    <row r="13" spans="1:10" x14ac:dyDescent="0.25">
      <c r="A13" s="4">
        <v>33238</v>
      </c>
      <c r="B13" s="8">
        <v>-3.27</v>
      </c>
      <c r="C13" s="8"/>
      <c r="D13" s="8"/>
      <c r="E13" s="8"/>
      <c r="F13" s="8"/>
      <c r="G13" s="8"/>
      <c r="H13" s="8"/>
      <c r="I13" s="8"/>
      <c r="J13" s="8"/>
    </row>
    <row r="14" spans="1:10" x14ac:dyDescent="0.25">
      <c r="A14" s="4">
        <v>33269</v>
      </c>
      <c r="B14" s="8">
        <v>-1.6659999999999999</v>
      </c>
      <c r="C14" s="8"/>
      <c r="D14" s="8"/>
      <c r="E14" s="8"/>
      <c r="F14" s="8"/>
      <c r="G14" s="8"/>
      <c r="H14" s="8"/>
      <c r="I14" s="8"/>
      <c r="J14" s="8"/>
    </row>
    <row r="15" spans="1:10" x14ac:dyDescent="0.25">
      <c r="A15" s="4">
        <v>33297</v>
      </c>
      <c r="B15" s="8">
        <v>17.585000000000001</v>
      </c>
      <c r="C15" s="8"/>
      <c r="D15" s="8"/>
      <c r="E15" s="8"/>
      <c r="F15" s="8"/>
      <c r="G15" s="8"/>
      <c r="H15" s="8"/>
      <c r="I15" s="8"/>
      <c r="J15" s="8"/>
    </row>
    <row r="16" spans="1:10" x14ac:dyDescent="0.25">
      <c r="A16" s="4">
        <v>33328</v>
      </c>
      <c r="B16" s="8">
        <v>10.763</v>
      </c>
      <c r="C16" s="8"/>
      <c r="D16" s="8"/>
      <c r="E16" s="8"/>
      <c r="F16" s="8"/>
      <c r="G16" s="8"/>
      <c r="H16" s="8"/>
      <c r="I16" s="8"/>
      <c r="J16" s="8"/>
    </row>
    <row r="17" spans="1:10" x14ac:dyDescent="0.25">
      <c r="A17" s="4">
        <v>33358</v>
      </c>
      <c r="B17" s="8">
        <v>12.065</v>
      </c>
      <c r="C17" s="8"/>
      <c r="D17" s="8"/>
      <c r="E17" s="8"/>
      <c r="F17" s="8"/>
      <c r="G17" s="8"/>
      <c r="H17" s="8"/>
      <c r="I17" s="8"/>
      <c r="J17" s="8"/>
    </row>
    <row r="18" spans="1:10" x14ac:dyDescent="0.25">
      <c r="A18" s="4">
        <v>33389</v>
      </c>
      <c r="B18" s="8">
        <v>22.173999999999999</v>
      </c>
      <c r="C18" s="8"/>
      <c r="D18" s="8"/>
      <c r="E18" s="8"/>
      <c r="F18" s="8"/>
      <c r="G18" s="8"/>
      <c r="H18" s="8"/>
      <c r="I18" s="8"/>
      <c r="J18" s="8"/>
    </row>
    <row r="19" spans="1:10" x14ac:dyDescent="0.25">
      <c r="A19" s="4">
        <v>33419</v>
      </c>
      <c r="B19" s="8">
        <v>16.207999999999998</v>
      </c>
      <c r="C19" s="8"/>
      <c r="D19" s="8"/>
      <c r="E19" s="8"/>
      <c r="F19" s="8"/>
      <c r="G19" s="8"/>
      <c r="H19" s="8"/>
      <c r="I19" s="8"/>
      <c r="J19" s="8"/>
    </row>
    <row r="20" spans="1:10" x14ac:dyDescent="0.25">
      <c r="A20" s="4">
        <v>33450</v>
      </c>
      <c r="B20" s="8">
        <v>23.065000000000001</v>
      </c>
      <c r="C20" s="8"/>
      <c r="D20" s="8"/>
      <c r="E20" s="8"/>
      <c r="F20" s="8"/>
      <c r="G20" s="8"/>
      <c r="H20" s="8"/>
      <c r="I20" s="8"/>
      <c r="J20" s="8"/>
    </row>
    <row r="21" spans="1:10" x14ac:dyDescent="0.25">
      <c r="A21" s="4">
        <v>33481</v>
      </c>
      <c r="B21" s="8">
        <v>49.314999999999998</v>
      </c>
      <c r="C21" s="8"/>
      <c r="D21" s="8"/>
      <c r="E21" s="8"/>
      <c r="F21" s="8"/>
      <c r="G21" s="8"/>
      <c r="H21" s="8"/>
      <c r="I21" s="8"/>
      <c r="J21" s="8"/>
    </row>
    <row r="22" spans="1:10" x14ac:dyDescent="0.25">
      <c r="A22" s="4">
        <v>33511</v>
      </c>
      <c r="B22" s="8">
        <v>39.651000000000003</v>
      </c>
      <c r="C22" s="8"/>
      <c r="D22" s="8"/>
      <c r="E22" s="8"/>
      <c r="F22" s="8"/>
      <c r="G22" s="8"/>
      <c r="H22" s="8"/>
      <c r="I22" s="8"/>
      <c r="J22" s="8"/>
    </row>
    <row r="23" spans="1:10" x14ac:dyDescent="0.25">
      <c r="A23" s="4">
        <v>33542</v>
      </c>
      <c r="B23" s="8">
        <v>43.396999999999998</v>
      </c>
      <c r="C23" s="8"/>
      <c r="D23" s="8"/>
      <c r="E23" s="8"/>
      <c r="F23" s="8"/>
      <c r="G23" s="8"/>
      <c r="H23" s="8"/>
      <c r="I23" s="8"/>
      <c r="J23" s="8"/>
    </row>
    <row r="24" spans="1:10" x14ac:dyDescent="0.25">
      <c r="A24" s="4">
        <v>33572</v>
      </c>
      <c r="B24" s="8">
        <v>9.4489999999999998</v>
      </c>
      <c r="C24" s="8"/>
      <c r="D24" s="8"/>
      <c r="E24" s="8"/>
      <c r="F24" s="8"/>
      <c r="G24" s="8"/>
      <c r="H24" s="8"/>
      <c r="I24" s="8"/>
      <c r="J24" s="8"/>
    </row>
    <row r="25" spans="1:10" x14ac:dyDescent="0.25">
      <c r="A25" s="4">
        <v>33603</v>
      </c>
      <c r="B25" s="8">
        <v>9.8810000000000002</v>
      </c>
      <c r="C25" s="8"/>
      <c r="D25" s="8"/>
      <c r="E25" s="8"/>
      <c r="F25" s="8"/>
      <c r="G25" s="8"/>
      <c r="H25" s="8"/>
      <c r="I25" s="8"/>
      <c r="J25" s="8"/>
    </row>
    <row r="26" spans="1:10" x14ac:dyDescent="0.25">
      <c r="A26" s="4">
        <v>33634</v>
      </c>
      <c r="B26" s="8">
        <v>38.151000000000003</v>
      </c>
      <c r="C26" s="8"/>
      <c r="D26" s="8"/>
      <c r="E26" s="8"/>
      <c r="F26" s="8"/>
      <c r="G26" s="8"/>
      <c r="H26" s="8"/>
      <c r="I26" s="8"/>
      <c r="J26" s="8"/>
    </row>
    <row r="27" spans="1:10" x14ac:dyDescent="0.25">
      <c r="A27" s="4">
        <v>33663</v>
      </c>
      <c r="B27" s="8">
        <v>42.295999999999999</v>
      </c>
      <c r="C27" s="8"/>
      <c r="D27" s="8"/>
      <c r="E27" s="8"/>
      <c r="F27" s="8"/>
      <c r="G27" s="8"/>
      <c r="H27" s="8"/>
      <c r="I27" s="8"/>
      <c r="J27" s="8"/>
    </row>
    <row r="28" spans="1:10" x14ac:dyDescent="0.25">
      <c r="A28" s="4">
        <v>33694</v>
      </c>
      <c r="B28" s="8">
        <v>30.568999999999999</v>
      </c>
      <c r="C28" s="8"/>
      <c r="D28" s="8"/>
      <c r="E28" s="8"/>
      <c r="F28" s="8"/>
      <c r="G28" s="8"/>
      <c r="H28" s="8"/>
      <c r="I28" s="8"/>
      <c r="J28" s="8"/>
    </row>
    <row r="29" spans="1:10" x14ac:dyDescent="0.25">
      <c r="A29" s="4">
        <v>33724</v>
      </c>
      <c r="B29" s="8">
        <v>45.347999999999999</v>
      </c>
      <c r="C29" s="8"/>
      <c r="D29" s="8"/>
      <c r="E29" s="8"/>
      <c r="F29" s="8"/>
      <c r="G29" s="8"/>
      <c r="H29" s="8"/>
      <c r="I29" s="8"/>
      <c r="J29" s="8"/>
    </row>
    <row r="30" spans="1:10" x14ac:dyDescent="0.25">
      <c r="A30" s="4">
        <v>33755</v>
      </c>
      <c r="B30" s="8">
        <v>36.880000000000003</v>
      </c>
      <c r="C30" s="8"/>
      <c r="D30" s="8"/>
      <c r="E30" s="8"/>
      <c r="F30" s="8"/>
      <c r="G30" s="8"/>
      <c r="H30" s="8"/>
      <c r="I30" s="8"/>
      <c r="J30" s="8"/>
    </row>
    <row r="31" spans="1:10" x14ac:dyDescent="0.25">
      <c r="A31" s="4">
        <v>33785</v>
      </c>
      <c r="B31" s="8">
        <v>35.386000000000003</v>
      </c>
      <c r="C31" s="8"/>
      <c r="D31" s="8"/>
      <c r="E31" s="8"/>
      <c r="F31" s="8"/>
      <c r="G31" s="8"/>
      <c r="H31" s="8"/>
      <c r="I31" s="8"/>
      <c r="J31" s="8"/>
    </row>
    <row r="32" spans="1:10" x14ac:dyDescent="0.25">
      <c r="A32" s="4">
        <v>33816</v>
      </c>
      <c r="B32" s="8">
        <v>15.753</v>
      </c>
      <c r="C32" s="8"/>
      <c r="D32" s="8"/>
      <c r="E32" s="8"/>
      <c r="F32" s="8"/>
      <c r="G32" s="8"/>
      <c r="H32" s="8"/>
      <c r="I32" s="8"/>
      <c r="J32" s="8"/>
    </row>
    <row r="33" spans="1:10" x14ac:dyDescent="0.25">
      <c r="A33" s="4">
        <v>33847</v>
      </c>
      <c r="B33" s="8">
        <v>43.994999999999997</v>
      </c>
      <c r="C33" s="8"/>
      <c r="D33" s="8"/>
      <c r="E33" s="8"/>
      <c r="F33" s="8"/>
      <c r="G33" s="8"/>
      <c r="H33" s="8"/>
      <c r="I33" s="8"/>
      <c r="J33" s="8"/>
    </row>
    <row r="34" spans="1:10" x14ac:dyDescent="0.25">
      <c r="A34" s="4">
        <v>33877</v>
      </c>
      <c r="B34" s="8">
        <v>46.156999999999996</v>
      </c>
      <c r="C34" s="8"/>
      <c r="D34" s="8"/>
      <c r="E34" s="8"/>
      <c r="F34" s="8"/>
      <c r="G34" s="8"/>
      <c r="H34" s="8"/>
      <c r="I34" s="8"/>
      <c r="J34" s="8"/>
    </row>
    <row r="35" spans="1:10" x14ac:dyDescent="0.25">
      <c r="A35" s="4">
        <v>33908</v>
      </c>
      <c r="B35" s="8">
        <v>13.86</v>
      </c>
      <c r="C35" s="8"/>
      <c r="D35" s="8"/>
      <c r="E35" s="8"/>
      <c r="F35" s="8"/>
      <c r="G35" s="8"/>
      <c r="H35" s="8"/>
      <c r="I35" s="8"/>
      <c r="J35" s="8"/>
    </row>
    <row r="36" spans="1:10" x14ac:dyDescent="0.25">
      <c r="A36" s="4">
        <v>33938</v>
      </c>
      <c r="B36" s="8">
        <v>33.076000000000001</v>
      </c>
      <c r="C36" s="8"/>
      <c r="D36" s="8"/>
      <c r="E36" s="8"/>
      <c r="F36" s="8"/>
      <c r="G36" s="8"/>
      <c r="H36" s="8"/>
      <c r="I36" s="8"/>
      <c r="J36" s="8"/>
    </row>
    <row r="37" spans="1:10" x14ac:dyDescent="0.25">
      <c r="A37" s="4">
        <v>33969</v>
      </c>
      <c r="B37" s="8">
        <v>2.69</v>
      </c>
      <c r="C37" s="8"/>
      <c r="D37" s="8"/>
      <c r="E37" s="8"/>
      <c r="F37" s="8"/>
      <c r="G37" s="8"/>
      <c r="H37" s="8"/>
      <c r="I37" s="8"/>
      <c r="J37" s="8"/>
    </row>
    <row r="38" spans="1:10" x14ac:dyDescent="0.25">
      <c r="A38" s="4">
        <v>34000</v>
      </c>
      <c r="B38" s="8">
        <v>44.253999999999998</v>
      </c>
      <c r="C38" s="8"/>
      <c r="D38" s="8"/>
      <c r="E38" s="8"/>
      <c r="F38" s="8"/>
      <c r="G38" s="8"/>
      <c r="H38" s="8"/>
      <c r="I38" s="8"/>
      <c r="J38" s="8"/>
    </row>
    <row r="39" spans="1:10" x14ac:dyDescent="0.25">
      <c r="A39" s="4">
        <v>34028</v>
      </c>
      <c r="B39" s="8">
        <v>23.512</v>
      </c>
      <c r="C39" s="8"/>
      <c r="D39" s="8"/>
      <c r="E39" s="8"/>
      <c r="F39" s="8"/>
      <c r="G39" s="8"/>
      <c r="H39" s="8"/>
      <c r="I39" s="8"/>
      <c r="J39" s="8"/>
    </row>
    <row r="40" spans="1:10" x14ac:dyDescent="0.25">
      <c r="A40" s="4">
        <v>34059</v>
      </c>
      <c r="B40" s="8">
        <v>26.933</v>
      </c>
      <c r="C40" s="8"/>
      <c r="D40" s="8"/>
      <c r="E40" s="8"/>
      <c r="F40" s="8"/>
      <c r="G40" s="8"/>
      <c r="H40" s="8"/>
      <c r="I40" s="8"/>
      <c r="J40" s="8"/>
    </row>
    <row r="41" spans="1:10" x14ac:dyDescent="0.25">
      <c r="A41" s="4">
        <v>34089</v>
      </c>
      <c r="B41" s="8">
        <v>21.141999999999999</v>
      </c>
      <c r="C41" s="8"/>
      <c r="D41" s="8"/>
      <c r="E41" s="8"/>
      <c r="F41" s="8"/>
      <c r="G41" s="8"/>
      <c r="H41" s="8"/>
      <c r="I41" s="8"/>
      <c r="J41" s="8"/>
    </row>
    <row r="42" spans="1:10" x14ac:dyDescent="0.25">
      <c r="A42" s="4">
        <v>34120</v>
      </c>
      <c r="B42" s="8">
        <v>34.287999999999997</v>
      </c>
      <c r="C42" s="8"/>
      <c r="D42" s="8"/>
      <c r="E42" s="8"/>
      <c r="F42" s="8"/>
      <c r="G42" s="8"/>
      <c r="H42" s="8"/>
      <c r="I42" s="8"/>
      <c r="J42" s="8"/>
    </row>
    <row r="43" spans="1:10" x14ac:dyDescent="0.25">
      <c r="A43" s="4">
        <v>34150</v>
      </c>
      <c r="B43" s="8">
        <v>57.262</v>
      </c>
      <c r="C43" s="8"/>
      <c r="D43" s="8"/>
      <c r="E43" s="8"/>
      <c r="F43" s="8"/>
      <c r="G43" s="8"/>
      <c r="H43" s="8"/>
      <c r="I43" s="8"/>
      <c r="J43" s="8"/>
    </row>
    <row r="44" spans="1:10" x14ac:dyDescent="0.25">
      <c r="A44" s="4">
        <v>34181</v>
      </c>
      <c r="B44" s="8">
        <v>71.180000000000007</v>
      </c>
      <c r="C44" s="8"/>
      <c r="D44" s="8"/>
      <c r="E44" s="8"/>
      <c r="F44" s="8"/>
      <c r="G44" s="8"/>
      <c r="H44" s="8"/>
      <c r="I44" s="8"/>
      <c r="J44" s="8"/>
    </row>
    <row r="45" spans="1:10" x14ac:dyDescent="0.25">
      <c r="A45" s="4">
        <v>34212</v>
      </c>
      <c r="B45" s="8">
        <v>111.55</v>
      </c>
      <c r="C45" s="8"/>
      <c r="D45" s="8"/>
      <c r="E45" s="8"/>
      <c r="F45" s="8"/>
      <c r="G45" s="8"/>
      <c r="H45" s="8"/>
      <c r="I45" s="8"/>
      <c r="J45" s="8"/>
    </row>
    <row r="46" spans="1:10" x14ac:dyDescent="0.25">
      <c r="A46" s="4">
        <v>34242</v>
      </c>
      <c r="B46" s="8">
        <v>9.64</v>
      </c>
      <c r="C46" s="8"/>
      <c r="D46" s="8"/>
      <c r="E46" s="8"/>
      <c r="F46" s="8"/>
      <c r="G46" s="8"/>
      <c r="H46" s="8"/>
      <c r="I46" s="8"/>
      <c r="J46" s="8"/>
    </row>
    <row r="47" spans="1:10" x14ac:dyDescent="0.25">
      <c r="A47" s="4">
        <v>34273</v>
      </c>
      <c r="B47" s="8">
        <v>13.194000000000001</v>
      </c>
      <c r="C47" s="8"/>
      <c r="D47" s="8"/>
      <c r="E47" s="8"/>
      <c r="F47" s="8"/>
      <c r="G47" s="8"/>
      <c r="H47" s="8"/>
      <c r="I47" s="8"/>
      <c r="J47" s="8"/>
    </row>
    <row r="48" spans="1:10" x14ac:dyDescent="0.25">
      <c r="A48" s="4">
        <v>34303</v>
      </c>
      <c r="B48" s="8">
        <v>44.445</v>
      </c>
      <c r="C48" s="8"/>
      <c r="D48" s="8"/>
      <c r="E48" s="8"/>
      <c r="F48" s="8"/>
      <c r="G48" s="8"/>
      <c r="H48" s="8"/>
      <c r="I48" s="8"/>
      <c r="J48" s="8"/>
    </row>
    <row r="49" spans="1:10" x14ac:dyDescent="0.25">
      <c r="A49" s="4">
        <v>34334</v>
      </c>
      <c r="B49" s="8">
        <v>55.631</v>
      </c>
      <c r="C49" s="8"/>
      <c r="D49" s="8"/>
      <c r="E49" s="8"/>
      <c r="F49" s="8"/>
      <c r="G49" s="8"/>
      <c r="H49" s="8"/>
      <c r="I49" s="8"/>
      <c r="J49" s="8"/>
    </row>
    <row r="50" spans="1:10" x14ac:dyDescent="0.25">
      <c r="A50" s="4">
        <v>34365</v>
      </c>
      <c r="B50" s="8">
        <v>55.606999999999999</v>
      </c>
      <c r="C50" s="8"/>
      <c r="D50" s="8"/>
      <c r="E50" s="8"/>
      <c r="F50" s="8"/>
      <c r="G50" s="8"/>
      <c r="H50" s="8"/>
      <c r="I50" s="8"/>
      <c r="J50" s="8"/>
    </row>
    <row r="51" spans="1:10" x14ac:dyDescent="0.25">
      <c r="A51" s="4">
        <v>34393</v>
      </c>
      <c r="B51" s="8">
        <v>55.667000000000002</v>
      </c>
      <c r="C51" s="8"/>
      <c r="D51" s="8"/>
      <c r="E51" s="8"/>
      <c r="F51" s="8"/>
      <c r="G51" s="8"/>
      <c r="H51" s="8"/>
      <c r="I51" s="8"/>
      <c r="J51" s="8"/>
    </row>
    <row r="52" spans="1:10" x14ac:dyDescent="0.25">
      <c r="A52" s="4">
        <v>34424</v>
      </c>
      <c r="B52" s="8">
        <v>56.003</v>
      </c>
      <c r="C52" s="8"/>
      <c r="D52" s="8"/>
      <c r="E52" s="8"/>
      <c r="F52" s="8"/>
      <c r="G52" s="8"/>
      <c r="H52" s="8"/>
      <c r="I52" s="8"/>
      <c r="J52" s="8"/>
    </row>
    <row r="53" spans="1:10" x14ac:dyDescent="0.25">
      <c r="A53" s="4">
        <v>34454</v>
      </c>
      <c r="B53" s="8">
        <v>50.298999999999999</v>
      </c>
      <c r="C53" s="8"/>
      <c r="D53" s="8"/>
      <c r="E53" s="8"/>
      <c r="F53" s="8"/>
      <c r="G53" s="8"/>
      <c r="H53" s="8"/>
      <c r="I53" s="8"/>
      <c r="J53" s="8"/>
    </row>
    <row r="54" spans="1:10" x14ac:dyDescent="0.25">
      <c r="A54" s="4">
        <v>34485</v>
      </c>
      <c r="B54" s="8">
        <v>50.061</v>
      </c>
      <c r="C54" s="8"/>
      <c r="D54" s="8"/>
      <c r="E54" s="8"/>
      <c r="F54" s="8"/>
      <c r="G54" s="8"/>
      <c r="H54" s="8"/>
      <c r="I54" s="8"/>
      <c r="J54" s="8"/>
    </row>
    <row r="55" spans="1:10" x14ac:dyDescent="0.25">
      <c r="A55" s="4">
        <v>34515</v>
      </c>
      <c r="B55" s="8">
        <v>68.421999999999997</v>
      </c>
      <c r="C55" s="8"/>
      <c r="D55" s="8"/>
      <c r="E55" s="8"/>
      <c r="F55" s="8"/>
      <c r="G55" s="8"/>
      <c r="H55" s="8"/>
      <c r="I55" s="8"/>
      <c r="J55" s="8"/>
    </row>
    <row r="56" spans="1:10" x14ac:dyDescent="0.25">
      <c r="A56" s="4">
        <v>34546</v>
      </c>
      <c r="B56" s="8">
        <v>41.718000000000004</v>
      </c>
      <c r="C56" s="8"/>
      <c r="D56" s="8"/>
      <c r="E56" s="8"/>
      <c r="F56" s="8"/>
      <c r="G56" s="8"/>
      <c r="H56" s="8"/>
      <c r="I56" s="8"/>
      <c r="J56" s="8"/>
    </row>
    <row r="57" spans="1:10" x14ac:dyDescent="0.25">
      <c r="A57" s="4">
        <v>34577</v>
      </c>
      <c r="B57" s="8">
        <v>118.768</v>
      </c>
      <c r="C57" s="8"/>
      <c r="D57" s="8"/>
      <c r="E57" s="8"/>
      <c r="F57" s="8"/>
      <c r="G57" s="8"/>
      <c r="H57" s="8"/>
      <c r="I57" s="8"/>
      <c r="J57" s="8"/>
    </row>
    <row r="58" spans="1:10" x14ac:dyDescent="0.25">
      <c r="A58" s="4">
        <v>34607</v>
      </c>
      <c r="B58" s="8">
        <v>25.420999999999999</v>
      </c>
      <c r="C58" s="8"/>
      <c r="D58" s="8"/>
      <c r="E58" s="8"/>
      <c r="F58" s="8"/>
      <c r="G58" s="8"/>
      <c r="H58" s="8"/>
      <c r="I58" s="8"/>
      <c r="J58" s="8"/>
    </row>
    <row r="59" spans="1:10" x14ac:dyDescent="0.25">
      <c r="A59" s="4">
        <v>34638</v>
      </c>
      <c r="B59" s="8">
        <v>33.573999999999998</v>
      </c>
      <c r="C59" s="8"/>
      <c r="D59" s="8"/>
      <c r="E59" s="8"/>
      <c r="F59" s="8"/>
      <c r="G59" s="8"/>
      <c r="H59" s="8"/>
      <c r="I59" s="8"/>
      <c r="J59" s="8"/>
    </row>
    <row r="60" spans="1:10" x14ac:dyDescent="0.25">
      <c r="A60" s="4">
        <v>34668</v>
      </c>
      <c r="B60" s="8">
        <v>29.995000000000001</v>
      </c>
      <c r="C60" s="8"/>
      <c r="D60" s="8"/>
      <c r="E60" s="8"/>
      <c r="F60" s="8"/>
      <c r="G60" s="8"/>
      <c r="H60" s="8"/>
      <c r="I60" s="8"/>
      <c r="J60" s="8"/>
    </row>
    <row r="61" spans="1:10" x14ac:dyDescent="0.25">
      <c r="A61" s="4">
        <v>34699</v>
      </c>
      <c r="B61" s="8">
        <v>54.377000000000002</v>
      </c>
      <c r="C61" s="8"/>
      <c r="D61" s="8"/>
      <c r="E61" s="8"/>
      <c r="F61" s="8"/>
      <c r="G61" s="8"/>
      <c r="H61" s="8"/>
      <c r="I61" s="8"/>
      <c r="J61" s="8"/>
    </row>
    <row r="62" spans="1:10" x14ac:dyDescent="0.25">
      <c r="A62" s="4">
        <v>34730</v>
      </c>
      <c r="B62" s="8">
        <v>33.296999999999997</v>
      </c>
      <c r="C62" s="8"/>
      <c r="D62" s="8"/>
      <c r="E62" s="8"/>
      <c r="F62" s="8"/>
      <c r="G62" s="8"/>
      <c r="H62" s="8"/>
      <c r="I62" s="8"/>
      <c r="J62" s="8"/>
    </row>
    <row r="63" spans="1:10" x14ac:dyDescent="0.25">
      <c r="A63" s="4">
        <v>34758</v>
      </c>
      <c r="B63" s="8">
        <v>23.427</v>
      </c>
      <c r="C63" s="8"/>
      <c r="D63" s="8"/>
      <c r="E63" s="8"/>
      <c r="F63" s="8"/>
      <c r="G63" s="8"/>
      <c r="H63" s="8"/>
      <c r="I63" s="8"/>
      <c r="J63" s="8"/>
    </row>
    <row r="64" spans="1:10" x14ac:dyDescent="0.25">
      <c r="A64" s="4">
        <v>34789</v>
      </c>
      <c r="B64" s="8">
        <v>52.960999999999999</v>
      </c>
      <c r="C64" s="8"/>
      <c r="D64" s="8"/>
      <c r="E64" s="8"/>
      <c r="F64" s="8"/>
      <c r="G64" s="8"/>
      <c r="H64" s="8"/>
      <c r="I64" s="8"/>
      <c r="J64" s="8"/>
    </row>
    <row r="65" spans="1:10" x14ac:dyDescent="0.25">
      <c r="A65" s="4">
        <v>34819</v>
      </c>
      <c r="B65" s="8">
        <v>60.247999999999998</v>
      </c>
      <c r="C65" s="8"/>
      <c r="D65" s="8"/>
      <c r="E65" s="8"/>
      <c r="F65" s="8"/>
      <c r="G65" s="8"/>
      <c r="H65" s="8"/>
      <c r="I65" s="8"/>
      <c r="J65" s="8"/>
    </row>
    <row r="66" spans="1:10" x14ac:dyDescent="0.25">
      <c r="A66" s="4">
        <v>34850</v>
      </c>
      <c r="B66" s="8">
        <v>72.551000000000002</v>
      </c>
      <c r="C66" s="8"/>
      <c r="D66" s="8"/>
      <c r="E66" s="8"/>
      <c r="F66" s="8"/>
      <c r="G66" s="8"/>
      <c r="H66" s="8"/>
      <c r="I66" s="8"/>
      <c r="J66" s="8"/>
    </row>
    <row r="67" spans="1:10" x14ac:dyDescent="0.25">
      <c r="A67" s="4">
        <v>34880</v>
      </c>
      <c r="B67" s="8">
        <v>88.325000000000003</v>
      </c>
      <c r="C67" s="8"/>
      <c r="D67" s="8"/>
      <c r="E67" s="8"/>
      <c r="F67" s="8"/>
      <c r="G67" s="8"/>
      <c r="H67" s="8"/>
      <c r="I67" s="8"/>
      <c r="J67" s="8"/>
    </row>
    <row r="68" spans="1:10" x14ac:dyDescent="0.25">
      <c r="A68" s="4">
        <v>34911</v>
      </c>
      <c r="B68" s="8">
        <v>91.031000000000006</v>
      </c>
      <c r="C68" s="8"/>
      <c r="D68" s="8"/>
      <c r="E68" s="8"/>
      <c r="F68" s="8"/>
      <c r="G68" s="8"/>
      <c r="H68" s="8"/>
      <c r="I68" s="8"/>
      <c r="J68" s="8"/>
    </row>
    <row r="69" spans="1:10" x14ac:dyDescent="0.25">
      <c r="A69" s="4">
        <v>34942</v>
      </c>
      <c r="B69" s="8">
        <v>191.43899999999999</v>
      </c>
      <c r="C69" s="8"/>
      <c r="D69" s="8"/>
      <c r="E69" s="8"/>
      <c r="F69" s="8"/>
      <c r="G69" s="8"/>
      <c r="H69" s="8"/>
      <c r="I69" s="8"/>
      <c r="J69" s="8"/>
    </row>
    <row r="70" spans="1:10" x14ac:dyDescent="0.25">
      <c r="A70" s="4">
        <v>34972</v>
      </c>
      <c r="B70" s="8">
        <v>9.0589999999999993</v>
      </c>
      <c r="C70" s="8"/>
      <c r="D70" s="8"/>
      <c r="E70" s="8"/>
      <c r="F70" s="8"/>
      <c r="G70" s="8"/>
      <c r="H70" s="8"/>
      <c r="I70" s="8"/>
      <c r="J70" s="8"/>
    </row>
    <row r="71" spans="1:10" x14ac:dyDescent="0.25">
      <c r="A71" s="4">
        <v>35003</v>
      </c>
      <c r="B71" s="8">
        <v>52.710999999999999</v>
      </c>
      <c r="C71" s="8"/>
      <c r="D71" s="8"/>
      <c r="E71" s="8"/>
      <c r="F71" s="8"/>
      <c r="G71" s="8"/>
      <c r="H71" s="8"/>
      <c r="I71" s="8"/>
      <c r="J71" s="8"/>
    </row>
    <row r="72" spans="1:10" x14ac:dyDescent="0.25">
      <c r="A72" s="4">
        <v>35033</v>
      </c>
      <c r="B72" s="8">
        <v>82.210999999999999</v>
      </c>
      <c r="C72" s="8"/>
      <c r="D72" s="8"/>
      <c r="E72" s="8"/>
      <c r="F72" s="8"/>
      <c r="G72" s="8"/>
      <c r="H72" s="8"/>
      <c r="I72" s="8"/>
      <c r="J72" s="8"/>
    </row>
    <row r="73" spans="1:10" x14ac:dyDescent="0.25">
      <c r="A73" s="4">
        <v>35064</v>
      </c>
      <c r="B73" s="8">
        <v>91.573999999999998</v>
      </c>
      <c r="C73" s="8"/>
      <c r="D73" s="8"/>
      <c r="E73" s="8"/>
      <c r="F73" s="8"/>
      <c r="G73" s="8"/>
      <c r="H73" s="8"/>
      <c r="I73" s="8"/>
      <c r="J73" s="8"/>
    </row>
    <row r="74" spans="1:10" x14ac:dyDescent="0.25">
      <c r="A74" s="4">
        <v>35095</v>
      </c>
      <c r="B74" s="8">
        <v>56.225000000000001</v>
      </c>
      <c r="C74" s="8"/>
      <c r="D74" s="8"/>
      <c r="E74" s="8"/>
      <c r="F74" s="8"/>
      <c r="G74" s="8"/>
      <c r="H74" s="8"/>
      <c r="I74" s="8"/>
      <c r="J74" s="8"/>
    </row>
    <row r="75" spans="1:10" x14ac:dyDescent="0.25">
      <c r="A75" s="4">
        <v>35124</v>
      </c>
      <c r="B75" s="8">
        <v>100.16800000000001</v>
      </c>
      <c r="C75" s="8"/>
      <c r="D75" s="8"/>
      <c r="E75" s="8"/>
      <c r="F75" s="8"/>
      <c r="G75" s="8"/>
      <c r="H75" s="8"/>
      <c r="I75" s="8"/>
      <c r="J75" s="8"/>
    </row>
    <row r="76" spans="1:10" x14ac:dyDescent="0.25">
      <c r="A76" s="4">
        <v>35155</v>
      </c>
      <c r="B76" s="8">
        <v>81.119</v>
      </c>
      <c r="C76" s="8"/>
      <c r="D76" s="8"/>
      <c r="E76" s="8"/>
      <c r="F76" s="8"/>
      <c r="G76" s="8"/>
      <c r="H76" s="8"/>
      <c r="I76" s="8"/>
      <c r="J76" s="8"/>
    </row>
    <row r="77" spans="1:10" x14ac:dyDescent="0.25">
      <c r="A77" s="4">
        <v>35185</v>
      </c>
      <c r="B77" s="8">
        <v>88.316999999999993</v>
      </c>
      <c r="C77" s="8"/>
      <c r="D77" s="8"/>
      <c r="E77" s="8"/>
      <c r="F77" s="8"/>
      <c r="G77" s="8"/>
      <c r="H77" s="8"/>
      <c r="I77" s="8"/>
      <c r="J77" s="8"/>
    </row>
    <row r="78" spans="1:10" x14ac:dyDescent="0.25">
      <c r="A78" s="4">
        <v>35216</v>
      </c>
      <c r="B78" s="8">
        <v>85.692999999999998</v>
      </c>
      <c r="C78" s="8"/>
      <c r="D78" s="8"/>
      <c r="E78" s="8"/>
      <c r="F78" s="8"/>
      <c r="G78" s="8"/>
      <c r="H78" s="8"/>
      <c r="I78" s="8"/>
      <c r="J78" s="8"/>
    </row>
    <row r="79" spans="1:10" x14ac:dyDescent="0.25">
      <c r="A79" s="4">
        <v>35246</v>
      </c>
      <c r="B79" s="8">
        <v>102.71</v>
      </c>
      <c r="C79" s="8"/>
      <c r="D79" s="8"/>
      <c r="E79" s="8"/>
      <c r="F79" s="8"/>
      <c r="G79" s="8"/>
      <c r="H79" s="8"/>
      <c r="I79" s="8"/>
      <c r="J79" s="8"/>
    </row>
    <row r="80" spans="1:10" x14ac:dyDescent="0.25">
      <c r="A80" s="4">
        <v>35277</v>
      </c>
      <c r="B80" s="8">
        <v>80.572000000000003</v>
      </c>
      <c r="C80" s="8"/>
      <c r="D80" s="8"/>
      <c r="E80" s="8"/>
      <c r="F80" s="8"/>
      <c r="G80" s="8"/>
      <c r="H80" s="8"/>
      <c r="I80" s="8"/>
      <c r="J80" s="8"/>
    </row>
    <row r="81" spans="1:10" x14ac:dyDescent="0.25">
      <c r="A81" s="4">
        <v>35308</v>
      </c>
      <c r="B81" s="8">
        <v>239.11</v>
      </c>
      <c r="C81" s="8"/>
      <c r="D81" s="8"/>
      <c r="E81" s="8"/>
      <c r="F81" s="8"/>
      <c r="G81" s="8"/>
      <c r="H81" s="8"/>
      <c r="I81" s="8"/>
      <c r="J81" s="8"/>
    </row>
    <row r="82" spans="1:10" x14ac:dyDescent="0.25">
      <c r="A82" s="4">
        <v>35338</v>
      </c>
      <c r="B82" s="8">
        <v>11.539</v>
      </c>
      <c r="C82" s="8"/>
      <c r="D82" s="8"/>
      <c r="E82" s="8"/>
      <c r="F82" s="8"/>
      <c r="G82" s="8"/>
      <c r="H82" s="8"/>
      <c r="I82" s="8"/>
      <c r="J82" s="8"/>
    </row>
    <row r="83" spans="1:10" x14ac:dyDescent="0.25">
      <c r="A83" s="4">
        <v>35369</v>
      </c>
      <c r="B83" s="8">
        <v>54.569000000000003</v>
      </c>
      <c r="C83" s="8"/>
      <c r="D83" s="8"/>
      <c r="E83" s="8"/>
      <c r="F83" s="8"/>
      <c r="G83" s="8"/>
      <c r="H83" s="8"/>
      <c r="I83" s="8"/>
      <c r="J83" s="8"/>
    </row>
    <row r="84" spans="1:10" x14ac:dyDescent="0.25">
      <c r="A84" s="4">
        <v>35399</v>
      </c>
      <c r="B84" s="8">
        <v>95.311000000000007</v>
      </c>
      <c r="C84" s="8"/>
      <c r="D84" s="8"/>
      <c r="E84" s="8"/>
      <c r="F84" s="8"/>
      <c r="G84" s="8"/>
      <c r="H84" s="8"/>
      <c r="I84" s="8"/>
      <c r="J84" s="8"/>
    </row>
    <row r="85" spans="1:10" x14ac:dyDescent="0.25">
      <c r="A85" s="4">
        <v>35430</v>
      </c>
      <c r="B85" s="8">
        <v>67.504000000000005</v>
      </c>
      <c r="C85" s="8"/>
      <c r="D85" s="8"/>
      <c r="E85" s="8"/>
      <c r="F85" s="8"/>
      <c r="G85" s="8"/>
      <c r="H85" s="8"/>
      <c r="I85" s="8"/>
      <c r="J85" s="8"/>
    </row>
    <row r="86" spans="1:10" x14ac:dyDescent="0.25">
      <c r="A86" s="4">
        <v>35461</v>
      </c>
      <c r="B86" s="8">
        <v>61.293999999999997</v>
      </c>
      <c r="C86" s="8"/>
      <c r="D86" s="8"/>
      <c r="E86" s="8"/>
      <c r="F86" s="8"/>
      <c r="G86" s="8"/>
      <c r="H86" s="8"/>
      <c r="I86" s="8"/>
      <c r="J86" s="8"/>
    </row>
    <row r="87" spans="1:10" x14ac:dyDescent="0.25">
      <c r="A87" s="4">
        <v>35489</v>
      </c>
      <c r="B87" s="8">
        <v>105.209</v>
      </c>
      <c r="C87" s="8"/>
      <c r="D87" s="8"/>
      <c r="E87" s="8"/>
      <c r="F87" s="8"/>
      <c r="G87" s="8"/>
      <c r="H87" s="8"/>
      <c r="I87" s="8"/>
      <c r="J87" s="8"/>
    </row>
    <row r="88" spans="1:10" x14ac:dyDescent="0.25">
      <c r="A88" s="4">
        <v>35520</v>
      </c>
      <c r="B88" s="8">
        <v>54.393000000000001</v>
      </c>
      <c r="C88" s="8"/>
      <c r="D88" s="8"/>
      <c r="E88" s="8"/>
      <c r="F88" s="8"/>
      <c r="G88" s="8"/>
      <c r="H88" s="8"/>
      <c r="I88" s="8"/>
      <c r="J88" s="8"/>
    </row>
    <row r="89" spans="1:10" x14ac:dyDescent="0.25">
      <c r="A89" s="4">
        <v>35550</v>
      </c>
      <c r="B89" s="8">
        <v>81.808999999999997</v>
      </c>
      <c r="C89" s="8"/>
      <c r="D89" s="8"/>
      <c r="E89" s="8"/>
      <c r="F89" s="8"/>
      <c r="G89" s="8"/>
      <c r="H89" s="8"/>
      <c r="I89" s="8"/>
      <c r="J89" s="8"/>
    </row>
    <row r="90" spans="1:10" x14ac:dyDescent="0.25">
      <c r="A90" s="4">
        <v>35581</v>
      </c>
      <c r="B90" s="8">
        <v>104.645</v>
      </c>
      <c r="C90" s="8"/>
      <c r="D90" s="8"/>
      <c r="E90" s="8"/>
      <c r="F90" s="8"/>
      <c r="G90" s="8"/>
      <c r="H90" s="8"/>
      <c r="I90" s="8"/>
      <c r="J90" s="8"/>
    </row>
    <row r="91" spans="1:10" x14ac:dyDescent="0.25">
      <c r="A91" s="4">
        <v>35611</v>
      </c>
      <c r="B91" s="8">
        <v>78.906999999999996</v>
      </c>
      <c r="C91" s="8"/>
      <c r="D91" s="8"/>
      <c r="E91" s="8"/>
      <c r="F91" s="8"/>
      <c r="G91" s="8"/>
      <c r="H91" s="8"/>
      <c r="I91" s="8"/>
      <c r="J91" s="8"/>
    </row>
    <row r="92" spans="1:10" x14ac:dyDescent="0.25">
      <c r="A92" s="4">
        <v>35642</v>
      </c>
      <c r="B92" s="8">
        <v>87.022000000000006</v>
      </c>
      <c r="C92" s="8"/>
      <c r="D92" s="8"/>
      <c r="E92" s="8"/>
      <c r="F92" s="8"/>
      <c r="G92" s="8"/>
      <c r="H92" s="8"/>
      <c r="I92" s="8"/>
      <c r="J92" s="8"/>
    </row>
    <row r="93" spans="1:10" x14ac:dyDescent="0.25">
      <c r="A93" s="4">
        <v>35673</v>
      </c>
      <c r="B93" s="8">
        <v>269.22699999999998</v>
      </c>
      <c r="C93" s="8"/>
      <c r="D93" s="8"/>
      <c r="E93" s="8"/>
      <c r="F93" s="8"/>
      <c r="G93" s="8"/>
      <c r="H93" s="8"/>
      <c r="I93" s="8"/>
      <c r="J93" s="8"/>
    </row>
    <row r="94" spans="1:10" x14ac:dyDescent="0.25">
      <c r="A94" s="4">
        <v>35703</v>
      </c>
      <c r="B94" s="8">
        <v>-17.91</v>
      </c>
      <c r="C94" s="8"/>
      <c r="D94" s="8"/>
      <c r="E94" s="8"/>
      <c r="F94" s="8"/>
      <c r="G94" s="8"/>
      <c r="H94" s="8"/>
      <c r="I94" s="8"/>
      <c r="J94" s="8"/>
    </row>
    <row r="95" spans="1:10" x14ac:dyDescent="0.25">
      <c r="A95" s="4">
        <v>35734</v>
      </c>
      <c r="B95" s="8">
        <v>19.343</v>
      </c>
      <c r="C95" s="8"/>
      <c r="D95" s="8"/>
      <c r="E95" s="8"/>
      <c r="F95" s="8"/>
      <c r="G95" s="8"/>
      <c r="H95" s="8"/>
      <c r="I95" s="8"/>
      <c r="J95" s="8"/>
    </row>
    <row r="96" spans="1:10" x14ac:dyDescent="0.25">
      <c r="A96" s="4">
        <v>35764</v>
      </c>
      <c r="B96" s="8">
        <v>89.799000000000007</v>
      </c>
      <c r="C96" s="8"/>
      <c r="D96" s="8"/>
      <c r="E96" s="8"/>
      <c r="F96" s="8"/>
      <c r="G96" s="8"/>
      <c r="H96" s="8"/>
      <c r="I96" s="8"/>
      <c r="J96" s="8"/>
    </row>
    <row r="97" spans="1:10" x14ac:dyDescent="0.25">
      <c r="A97" s="4">
        <v>35795</v>
      </c>
      <c r="B97" s="8">
        <v>62.37</v>
      </c>
      <c r="C97" s="8"/>
      <c r="D97" s="8"/>
      <c r="E97" s="8"/>
      <c r="F97" s="8"/>
      <c r="G97" s="8"/>
      <c r="H97" s="8"/>
      <c r="I97" s="8"/>
      <c r="J97" s="8"/>
    </row>
    <row r="98" spans="1:10" x14ac:dyDescent="0.25">
      <c r="A98" s="4">
        <v>35826</v>
      </c>
      <c r="B98" s="8">
        <v>74.331000000000003</v>
      </c>
      <c r="C98" s="8"/>
      <c r="D98" s="8"/>
      <c r="E98" s="8"/>
      <c r="F98" s="8"/>
      <c r="G98" s="8"/>
      <c r="H98" s="8"/>
      <c r="I98" s="8"/>
      <c r="J98" s="8"/>
    </row>
    <row r="99" spans="1:10" x14ac:dyDescent="0.25">
      <c r="A99" s="4">
        <v>35854</v>
      </c>
      <c r="B99" s="8">
        <v>149.19499999999999</v>
      </c>
      <c r="C99" s="8"/>
      <c r="D99" s="8"/>
      <c r="E99" s="8"/>
      <c r="F99" s="8"/>
      <c r="G99" s="8"/>
      <c r="H99" s="8"/>
      <c r="I99" s="8"/>
      <c r="J99" s="8"/>
    </row>
    <row r="100" spans="1:10" x14ac:dyDescent="0.25">
      <c r="A100" s="4">
        <v>35885</v>
      </c>
      <c r="B100" s="8">
        <v>75.641999999999996</v>
      </c>
      <c r="C100" s="8"/>
      <c r="D100" s="8"/>
      <c r="E100" s="8"/>
      <c r="F100" s="8"/>
      <c r="G100" s="8"/>
      <c r="H100" s="8"/>
      <c r="I100" s="8"/>
      <c r="J100" s="8"/>
    </row>
    <row r="101" spans="1:10" x14ac:dyDescent="0.25">
      <c r="A101" s="4">
        <v>35915</v>
      </c>
      <c r="B101" s="8">
        <v>132.26499999999999</v>
      </c>
      <c r="C101" s="8"/>
      <c r="D101" s="8"/>
      <c r="E101" s="8"/>
      <c r="F101" s="8"/>
      <c r="G101" s="8"/>
      <c r="H101" s="8"/>
      <c r="I101" s="8"/>
      <c r="J101" s="8"/>
    </row>
    <row r="102" spans="1:10" x14ac:dyDescent="0.25">
      <c r="A102" s="4">
        <v>35946</v>
      </c>
      <c r="B102" s="8">
        <v>175.989</v>
      </c>
      <c r="C102" s="8"/>
      <c r="D102" s="8"/>
      <c r="E102" s="8"/>
      <c r="F102" s="8"/>
      <c r="G102" s="8"/>
      <c r="H102" s="8"/>
      <c r="I102" s="8"/>
      <c r="J102" s="8"/>
    </row>
    <row r="103" spans="1:10" x14ac:dyDescent="0.25">
      <c r="A103" s="4">
        <v>35976</v>
      </c>
      <c r="B103" s="8">
        <v>76.415000000000006</v>
      </c>
      <c r="C103" s="8"/>
      <c r="D103" s="8"/>
      <c r="E103" s="8"/>
      <c r="F103" s="8"/>
      <c r="G103" s="8"/>
      <c r="H103" s="8"/>
      <c r="I103" s="8"/>
      <c r="J103" s="8"/>
    </row>
    <row r="104" spans="1:10" x14ac:dyDescent="0.25">
      <c r="A104" s="4">
        <v>36007</v>
      </c>
      <c r="B104" s="8">
        <v>117.563</v>
      </c>
      <c r="C104" s="8"/>
      <c r="D104" s="8"/>
      <c r="E104" s="8"/>
      <c r="F104" s="8"/>
      <c r="G104" s="8"/>
      <c r="H104" s="8"/>
      <c r="I104" s="8"/>
      <c r="J104" s="8"/>
    </row>
    <row r="105" spans="1:10" x14ac:dyDescent="0.25">
      <c r="A105" s="4">
        <v>36038</v>
      </c>
      <c r="B105" s="8">
        <v>192.72499999999999</v>
      </c>
      <c r="C105" s="8"/>
      <c r="D105" s="8"/>
      <c r="E105" s="8"/>
      <c r="F105" s="8"/>
      <c r="G105" s="8"/>
      <c r="H105" s="8"/>
      <c r="I105" s="8"/>
      <c r="J105" s="8"/>
    </row>
    <row r="106" spans="1:10" x14ac:dyDescent="0.25">
      <c r="A106" s="4">
        <v>36068</v>
      </c>
      <c r="B106" s="8">
        <v>14.467000000000001</v>
      </c>
      <c r="C106" s="8"/>
      <c r="D106" s="8"/>
      <c r="E106" s="8"/>
      <c r="F106" s="8"/>
      <c r="G106" s="8"/>
      <c r="H106" s="8"/>
      <c r="I106" s="8"/>
      <c r="J106" s="8"/>
    </row>
    <row r="107" spans="1:10" x14ac:dyDescent="0.25">
      <c r="A107" s="4">
        <v>36099</v>
      </c>
      <c r="B107" s="8">
        <v>52.423999999999999</v>
      </c>
      <c r="C107" s="8"/>
      <c r="D107" s="8"/>
      <c r="E107" s="8"/>
      <c r="F107" s="8"/>
      <c r="G107" s="8"/>
      <c r="H107" s="8"/>
      <c r="I107" s="8"/>
      <c r="J107" s="8"/>
    </row>
    <row r="108" spans="1:10" x14ac:dyDescent="0.25">
      <c r="A108" s="4">
        <v>36129</v>
      </c>
      <c r="B108" s="8">
        <v>76.837000000000003</v>
      </c>
      <c r="C108" s="8"/>
      <c r="D108" s="8"/>
      <c r="E108" s="8"/>
      <c r="F108" s="8"/>
      <c r="G108" s="8"/>
      <c r="H108" s="8"/>
      <c r="I108" s="8"/>
      <c r="J108" s="8"/>
    </row>
    <row r="109" spans="1:10" x14ac:dyDescent="0.25">
      <c r="A109" s="4">
        <v>36160</v>
      </c>
      <c r="B109" s="8">
        <v>57.423999999999999</v>
      </c>
      <c r="C109" s="8"/>
      <c r="D109" s="8"/>
      <c r="E109" s="8"/>
      <c r="F109" s="8"/>
      <c r="G109" s="8"/>
      <c r="H109" s="8"/>
      <c r="I109" s="8"/>
      <c r="J109" s="8"/>
    </row>
    <row r="110" spans="1:10" x14ac:dyDescent="0.25">
      <c r="A110" s="4">
        <v>36191</v>
      </c>
      <c r="B110" s="8">
        <v>62.152000000000001</v>
      </c>
      <c r="C110" s="8"/>
      <c r="D110" s="8"/>
      <c r="E110" s="8"/>
      <c r="F110" s="8"/>
      <c r="G110" s="8"/>
      <c r="H110" s="8"/>
      <c r="I110" s="8"/>
      <c r="J110" s="8"/>
    </row>
    <row r="111" spans="1:10" x14ac:dyDescent="0.25">
      <c r="A111" s="4">
        <v>36219</v>
      </c>
      <c r="B111" s="8">
        <v>159.89500000000001</v>
      </c>
      <c r="C111" s="8"/>
      <c r="D111" s="8"/>
      <c r="E111" s="8"/>
      <c r="F111" s="8"/>
      <c r="G111" s="8"/>
      <c r="H111" s="8"/>
      <c r="I111" s="8"/>
      <c r="J111" s="8"/>
    </row>
    <row r="112" spans="1:10" x14ac:dyDescent="0.25">
      <c r="A112" s="4">
        <v>36250</v>
      </c>
      <c r="B112" s="8">
        <v>53.734000000000002</v>
      </c>
      <c r="C112" s="8"/>
      <c r="D112" s="8"/>
      <c r="E112" s="8"/>
      <c r="F112" s="8"/>
      <c r="G112" s="8"/>
      <c r="H112" s="8"/>
      <c r="I112" s="8"/>
      <c r="J112" s="8"/>
    </row>
    <row r="113" spans="1:10" x14ac:dyDescent="0.25">
      <c r="A113" s="4">
        <v>36280</v>
      </c>
      <c r="B113" s="8">
        <v>94.361000000000004</v>
      </c>
      <c r="C113" s="8"/>
      <c r="D113" s="8"/>
      <c r="E113" s="8"/>
      <c r="F113" s="8"/>
      <c r="G113" s="8"/>
      <c r="H113" s="8"/>
      <c r="I113" s="8"/>
      <c r="J113" s="8"/>
    </row>
    <row r="114" spans="1:10" x14ac:dyDescent="0.25">
      <c r="A114" s="4">
        <v>36311</v>
      </c>
      <c r="B114" s="8">
        <v>128.91800000000001</v>
      </c>
      <c r="C114" s="8"/>
      <c r="D114" s="8"/>
      <c r="E114" s="8"/>
      <c r="F114" s="8"/>
      <c r="G114" s="8"/>
      <c r="H114" s="8"/>
      <c r="I114" s="8"/>
      <c r="J114" s="8"/>
    </row>
    <row r="115" spans="1:10" x14ac:dyDescent="0.25">
      <c r="A115" s="4">
        <v>36341</v>
      </c>
      <c r="B115" s="8">
        <v>47.594999999999999</v>
      </c>
      <c r="C115" s="8"/>
      <c r="D115" s="8"/>
      <c r="E115" s="8"/>
      <c r="F115" s="8"/>
      <c r="G115" s="8"/>
      <c r="H115" s="8"/>
      <c r="I115" s="8"/>
      <c r="J115" s="8"/>
    </row>
    <row r="116" spans="1:10" x14ac:dyDescent="0.25">
      <c r="A116" s="4">
        <v>36372</v>
      </c>
      <c r="B116" s="8">
        <v>106.33199999999999</v>
      </c>
      <c r="C116" s="8"/>
      <c r="D116" s="8"/>
      <c r="E116" s="8"/>
      <c r="F116" s="8"/>
      <c r="G116" s="8"/>
      <c r="H116" s="8"/>
      <c r="I116" s="8"/>
      <c r="J116" s="8"/>
    </row>
    <row r="117" spans="1:10" x14ac:dyDescent="0.25">
      <c r="A117" s="4">
        <v>36403</v>
      </c>
      <c r="B117" s="8">
        <v>-119.54</v>
      </c>
      <c r="C117" s="8"/>
      <c r="D117" s="8"/>
      <c r="E117" s="8"/>
      <c r="F117" s="8"/>
      <c r="G117" s="8"/>
      <c r="H117" s="8"/>
      <c r="I117" s="8"/>
      <c r="J117" s="8"/>
    </row>
    <row r="118" spans="1:10" x14ac:dyDescent="0.25">
      <c r="A118" s="4">
        <v>36433</v>
      </c>
      <c r="B118" s="8">
        <v>68.150999999999996</v>
      </c>
      <c r="C118" s="8"/>
      <c r="D118" s="8"/>
      <c r="E118" s="8"/>
      <c r="F118" s="8"/>
      <c r="G118" s="8"/>
      <c r="H118" s="8"/>
      <c r="I118" s="8"/>
      <c r="J118" s="8"/>
    </row>
    <row r="119" spans="1:10" x14ac:dyDescent="0.25">
      <c r="A119" s="4">
        <v>36464</v>
      </c>
      <c r="B119" s="8">
        <v>51.947000000000003</v>
      </c>
      <c r="C119" s="8"/>
      <c r="D119" s="8"/>
      <c r="E119" s="8"/>
      <c r="F119" s="8"/>
      <c r="G119" s="8"/>
      <c r="H119" s="8"/>
      <c r="I119" s="8"/>
      <c r="J119" s="8"/>
    </row>
    <row r="120" spans="1:10" x14ac:dyDescent="0.25">
      <c r="A120" s="4">
        <v>36494</v>
      </c>
      <c r="B120" s="8">
        <v>144.964</v>
      </c>
      <c r="C120" s="8"/>
      <c r="D120" s="8"/>
      <c r="E120" s="8"/>
      <c r="F120" s="8"/>
      <c r="G120" s="8"/>
      <c r="H120" s="8"/>
      <c r="I120" s="8"/>
      <c r="J120" s="8"/>
    </row>
    <row r="121" spans="1:10" x14ac:dyDescent="0.25">
      <c r="A121" s="4">
        <v>36525</v>
      </c>
      <c r="B121" s="8">
        <v>100.107</v>
      </c>
      <c r="C121" s="8"/>
      <c r="D121" s="8"/>
      <c r="E121" s="8"/>
      <c r="F121" s="8"/>
      <c r="G121" s="8"/>
      <c r="H121" s="8"/>
      <c r="I121" s="8"/>
      <c r="J121" s="8"/>
    </row>
    <row r="122" spans="1:10" x14ac:dyDescent="0.25">
      <c r="A122" s="4">
        <v>36556</v>
      </c>
      <c r="B122" s="8">
        <v>79.501999999999995</v>
      </c>
      <c r="C122" s="8"/>
      <c r="D122" s="8"/>
      <c r="E122" s="8"/>
      <c r="F122" s="8"/>
      <c r="G122" s="8"/>
      <c r="H122" s="8"/>
      <c r="I122" s="8"/>
      <c r="J122" s="8"/>
    </row>
    <row r="123" spans="1:10" x14ac:dyDescent="0.25">
      <c r="A123" s="4">
        <v>36585</v>
      </c>
      <c r="B123" s="8">
        <v>175.71</v>
      </c>
      <c r="C123" s="8"/>
      <c r="D123" s="8"/>
      <c r="E123" s="8"/>
      <c r="F123" s="8"/>
      <c r="G123" s="8"/>
      <c r="H123" s="8"/>
      <c r="I123" s="8"/>
      <c r="J123" s="8"/>
    </row>
    <row r="124" spans="1:10" x14ac:dyDescent="0.25">
      <c r="A124" s="4">
        <v>36616</v>
      </c>
      <c r="B124" s="8">
        <v>90.236000000000004</v>
      </c>
      <c r="C124" s="8"/>
      <c r="D124" s="8"/>
      <c r="E124" s="8"/>
      <c r="F124" s="8"/>
      <c r="G124" s="8"/>
      <c r="H124" s="8"/>
      <c r="I124" s="8"/>
      <c r="J124" s="8"/>
    </row>
    <row r="125" spans="1:10" x14ac:dyDescent="0.25">
      <c r="A125" s="4">
        <v>36646</v>
      </c>
      <c r="B125" s="8">
        <v>99.951999999999998</v>
      </c>
      <c r="C125" s="8"/>
      <c r="D125" s="8"/>
      <c r="E125" s="8"/>
      <c r="F125" s="8"/>
      <c r="G125" s="8"/>
      <c r="H125" s="8"/>
      <c r="I125" s="8"/>
      <c r="J125" s="8"/>
    </row>
    <row r="126" spans="1:10" x14ac:dyDescent="0.25">
      <c r="A126" s="4">
        <v>36677</v>
      </c>
      <c r="B126" s="8">
        <v>157.386</v>
      </c>
      <c r="C126" s="8"/>
      <c r="D126" s="8"/>
      <c r="E126" s="8"/>
      <c r="F126" s="8"/>
      <c r="G126" s="8"/>
      <c r="H126" s="8"/>
      <c r="I126" s="8"/>
      <c r="J126" s="8"/>
    </row>
    <row r="127" spans="1:10" x14ac:dyDescent="0.25">
      <c r="A127" s="4">
        <v>36707</v>
      </c>
      <c r="B127" s="8">
        <v>84.064999999999998</v>
      </c>
      <c r="C127" s="8"/>
      <c r="D127" s="8"/>
      <c r="E127" s="8"/>
      <c r="F127" s="8"/>
      <c r="G127" s="8"/>
      <c r="H127" s="8"/>
      <c r="I127" s="8"/>
      <c r="J127" s="8"/>
    </row>
    <row r="128" spans="1:10" x14ac:dyDescent="0.25">
      <c r="A128" s="4">
        <v>36738</v>
      </c>
      <c r="B128" s="8">
        <v>153.46899999999999</v>
      </c>
      <c r="C128" s="8"/>
      <c r="D128" s="8"/>
      <c r="E128" s="8"/>
      <c r="F128" s="8"/>
      <c r="G128" s="8"/>
      <c r="H128" s="8"/>
      <c r="I128" s="8"/>
      <c r="J128" s="8"/>
    </row>
    <row r="129" spans="1:10" x14ac:dyDescent="0.25">
      <c r="A129" s="4">
        <v>36769</v>
      </c>
      <c r="B129" s="8">
        <v>129.167</v>
      </c>
      <c r="C129" s="8"/>
      <c r="D129" s="8"/>
      <c r="E129" s="8"/>
      <c r="F129" s="8"/>
      <c r="G129" s="8"/>
      <c r="H129" s="8"/>
      <c r="I129" s="8"/>
      <c r="J129" s="8"/>
    </row>
    <row r="130" spans="1:10" x14ac:dyDescent="0.25">
      <c r="A130" s="4">
        <v>36799</v>
      </c>
      <c r="B130" s="8" t="s">
        <v>19</v>
      </c>
      <c r="C130" s="8"/>
      <c r="D130" s="8"/>
      <c r="E130" s="8"/>
      <c r="F130" s="8"/>
      <c r="G130" s="8"/>
      <c r="H130" s="8"/>
      <c r="I130" s="8"/>
      <c r="J130" s="8"/>
    </row>
    <row r="131" spans="1:10" x14ac:dyDescent="0.25">
      <c r="A131" s="4">
        <v>36830</v>
      </c>
      <c r="B131" s="8" t="s">
        <v>19</v>
      </c>
      <c r="C131" s="8"/>
      <c r="D131" s="8"/>
      <c r="E131" s="8"/>
      <c r="F131" s="8"/>
      <c r="G131" s="8"/>
      <c r="H131" s="8"/>
      <c r="I131" s="8"/>
      <c r="J131" s="8"/>
    </row>
    <row r="132" spans="1:10" x14ac:dyDescent="0.25">
      <c r="A132" s="4">
        <v>36860</v>
      </c>
      <c r="B132" s="8" t="s">
        <v>19</v>
      </c>
      <c r="C132" s="8"/>
      <c r="D132" s="8"/>
      <c r="E132" s="8"/>
      <c r="F132" s="8"/>
      <c r="G132" s="8"/>
      <c r="H132" s="8"/>
      <c r="I132" s="8"/>
      <c r="J132" s="8"/>
    </row>
    <row r="133" spans="1:10" x14ac:dyDescent="0.25">
      <c r="A133" s="4">
        <v>36891</v>
      </c>
      <c r="B133" s="8" t="s">
        <v>19</v>
      </c>
      <c r="C133" s="8"/>
      <c r="D133" s="8"/>
      <c r="E133" s="8"/>
      <c r="F133" s="8"/>
      <c r="G133" s="8"/>
      <c r="H133" s="8"/>
      <c r="I133" s="8"/>
      <c r="J133" s="8"/>
    </row>
    <row r="134" spans="1:10" x14ac:dyDescent="0.25">
      <c r="A134" s="4">
        <v>36922</v>
      </c>
      <c r="B134" s="8">
        <v>128.53800000000001</v>
      </c>
      <c r="C134" s="8"/>
      <c r="D134" s="8"/>
      <c r="E134" s="8"/>
      <c r="F134" s="8"/>
      <c r="G134" s="8"/>
      <c r="H134" s="8"/>
      <c r="I134" s="8"/>
      <c r="J134" s="8"/>
    </row>
    <row r="135" spans="1:10" x14ac:dyDescent="0.25">
      <c r="A135" s="4">
        <v>36950</v>
      </c>
      <c r="B135" s="8">
        <v>73.850999999999999</v>
      </c>
      <c r="C135" s="8"/>
      <c r="D135" s="8"/>
      <c r="E135" s="8"/>
      <c r="F135" s="8"/>
      <c r="G135" s="8"/>
      <c r="H135" s="8"/>
      <c r="I135" s="8"/>
      <c r="J135" s="8"/>
    </row>
    <row r="136" spans="1:10" x14ac:dyDescent="0.25">
      <c r="A136" s="4">
        <v>36981</v>
      </c>
      <c r="B136" s="8">
        <v>25.094000000000001</v>
      </c>
      <c r="C136" s="8"/>
      <c r="D136" s="8"/>
      <c r="E136" s="8"/>
      <c r="F136" s="8"/>
      <c r="G136" s="8"/>
      <c r="H136" s="8"/>
      <c r="I136" s="8"/>
      <c r="J136" s="8"/>
    </row>
    <row r="137" spans="1:10" x14ac:dyDescent="0.25">
      <c r="A137" s="4">
        <v>37011</v>
      </c>
      <c r="B137" s="8">
        <v>102.117</v>
      </c>
      <c r="C137" s="8"/>
      <c r="D137" s="8"/>
      <c r="E137" s="8"/>
      <c r="F137" s="8"/>
      <c r="G137" s="8"/>
      <c r="H137" s="8"/>
      <c r="I137" s="8"/>
      <c r="J137" s="8"/>
    </row>
    <row r="138" spans="1:10" x14ac:dyDescent="0.25">
      <c r="A138" s="4">
        <v>37042</v>
      </c>
      <c r="B138" s="8">
        <v>122.277</v>
      </c>
      <c r="C138" s="8"/>
      <c r="D138" s="8"/>
      <c r="E138" s="8"/>
      <c r="F138" s="8"/>
      <c r="G138" s="8"/>
      <c r="H138" s="8"/>
      <c r="I138" s="8"/>
      <c r="J138" s="8"/>
    </row>
    <row r="139" spans="1:10" x14ac:dyDescent="0.25">
      <c r="A139" s="4">
        <v>37072</v>
      </c>
      <c r="B139" s="8">
        <v>183.88300000000001</v>
      </c>
      <c r="C139" s="8"/>
      <c r="D139" s="8"/>
      <c r="E139" s="8"/>
      <c r="F139" s="8"/>
      <c r="G139" s="8"/>
      <c r="H139" s="8"/>
      <c r="I139" s="8"/>
      <c r="J139" s="8"/>
    </row>
    <row r="140" spans="1:10" x14ac:dyDescent="0.25">
      <c r="A140" s="4">
        <v>37103</v>
      </c>
      <c r="B140" s="8">
        <v>54.075000000000003</v>
      </c>
      <c r="C140" s="8"/>
      <c r="D140" s="8"/>
      <c r="E140" s="8"/>
      <c r="F140" s="8"/>
      <c r="G140" s="8"/>
      <c r="H140" s="8"/>
      <c r="I140" s="8"/>
      <c r="J140" s="8"/>
    </row>
    <row r="141" spans="1:10" x14ac:dyDescent="0.25">
      <c r="A141" s="4">
        <v>37134</v>
      </c>
      <c r="B141" s="8">
        <v>51.996000000000002</v>
      </c>
      <c r="C141" s="8"/>
      <c r="D141" s="8"/>
      <c r="E141" s="8"/>
      <c r="F141" s="8"/>
      <c r="G141" s="8"/>
      <c r="H141" s="8"/>
      <c r="I141" s="8"/>
      <c r="J141" s="8"/>
    </row>
    <row r="142" spans="1:10" x14ac:dyDescent="0.25">
      <c r="A142" s="4">
        <v>37164</v>
      </c>
      <c r="B142" s="8">
        <v>135.911</v>
      </c>
      <c r="C142" s="8"/>
      <c r="D142" s="8"/>
      <c r="E142" s="8"/>
      <c r="F142" s="8"/>
      <c r="G142" s="8"/>
      <c r="H142" s="8"/>
      <c r="I142" s="8"/>
      <c r="J142" s="8"/>
    </row>
    <row r="143" spans="1:10" x14ac:dyDescent="0.25">
      <c r="A143" s="4">
        <v>37195</v>
      </c>
      <c r="B143" s="8">
        <v>1.601</v>
      </c>
      <c r="C143" s="8"/>
      <c r="D143" s="8"/>
      <c r="E143" s="8"/>
      <c r="F143" s="8"/>
      <c r="G143" s="8"/>
      <c r="H143" s="8"/>
      <c r="I143" s="8"/>
      <c r="J143" s="8"/>
    </row>
    <row r="144" spans="1:10" x14ac:dyDescent="0.25">
      <c r="A144" s="4">
        <v>37225</v>
      </c>
      <c r="B144" s="8">
        <v>110.095</v>
      </c>
      <c r="C144" s="8"/>
      <c r="D144" s="8"/>
      <c r="E144" s="8"/>
      <c r="F144" s="8"/>
      <c r="G144" s="8"/>
      <c r="H144" s="8"/>
      <c r="I144" s="8"/>
      <c r="J144" s="8"/>
    </row>
    <row r="145" spans="1:10" x14ac:dyDescent="0.25">
      <c r="A145" s="4">
        <v>37256</v>
      </c>
      <c r="B145" s="8">
        <v>222.43700000000001</v>
      </c>
      <c r="C145" s="8"/>
      <c r="D145" s="8"/>
      <c r="E145" s="8"/>
      <c r="F145" s="8"/>
      <c r="G145" s="8"/>
      <c r="H145" s="8"/>
      <c r="I145" s="8"/>
      <c r="J145" s="8"/>
    </row>
    <row r="146" spans="1:10" x14ac:dyDescent="0.25">
      <c r="A146" s="4">
        <v>37287</v>
      </c>
      <c r="B146" s="8">
        <v>23.988</v>
      </c>
      <c r="C146" s="8"/>
      <c r="D146" s="8"/>
      <c r="E146" s="8"/>
      <c r="F146" s="8"/>
      <c r="G146" s="8"/>
      <c r="H146" s="8"/>
      <c r="I146" s="8"/>
      <c r="J146" s="8"/>
    </row>
    <row r="147" spans="1:10" x14ac:dyDescent="0.25">
      <c r="A147" s="4">
        <v>37315</v>
      </c>
      <c r="B147" s="8">
        <v>52.951000000000001</v>
      </c>
      <c r="C147" s="8"/>
      <c r="D147" s="8"/>
      <c r="E147" s="8"/>
      <c r="F147" s="8"/>
      <c r="G147" s="8"/>
      <c r="H147" s="8"/>
      <c r="I147" s="8"/>
      <c r="J147" s="8"/>
    </row>
    <row r="148" spans="1:10" x14ac:dyDescent="0.25">
      <c r="A148" s="4">
        <v>37346</v>
      </c>
      <c r="B148" s="8">
        <v>255.41200000000001</v>
      </c>
      <c r="C148" s="8"/>
      <c r="D148" s="8"/>
      <c r="E148" s="8"/>
      <c r="F148" s="8"/>
      <c r="G148" s="8"/>
      <c r="H148" s="8"/>
      <c r="I148" s="8"/>
      <c r="J148" s="8"/>
    </row>
    <row r="149" spans="1:10" x14ac:dyDescent="0.25">
      <c r="A149" s="4">
        <v>37376</v>
      </c>
      <c r="B149" s="8">
        <v>93.661000000000001</v>
      </c>
      <c r="C149" s="8"/>
      <c r="D149" s="8"/>
      <c r="E149" s="8"/>
      <c r="F149" s="8"/>
      <c r="G149" s="8"/>
      <c r="H149" s="8"/>
      <c r="I149" s="8"/>
      <c r="J149" s="8"/>
    </row>
    <row r="150" spans="1:10" x14ac:dyDescent="0.25">
      <c r="A150" s="4">
        <v>37407</v>
      </c>
      <c r="B150" s="8">
        <v>111.01900000000001</v>
      </c>
      <c r="C150" s="8"/>
      <c r="D150" s="8"/>
      <c r="E150" s="8"/>
      <c r="F150" s="8"/>
      <c r="G150" s="8"/>
      <c r="H150" s="8"/>
      <c r="I150" s="8"/>
      <c r="J150" s="8"/>
    </row>
    <row r="151" spans="1:10" x14ac:dyDescent="0.25">
      <c r="A151" s="4">
        <v>37437</v>
      </c>
      <c r="B151" s="8">
        <v>292.92</v>
      </c>
      <c r="C151" s="8"/>
      <c r="D151" s="8"/>
      <c r="E151" s="8"/>
      <c r="F151" s="8"/>
      <c r="G151" s="8"/>
      <c r="H151" s="8"/>
      <c r="I151" s="8"/>
      <c r="J151" s="8"/>
    </row>
    <row r="152" spans="1:10" x14ac:dyDescent="0.25">
      <c r="A152" s="4">
        <v>37468</v>
      </c>
      <c r="B152" s="8">
        <v>61.957000000000001</v>
      </c>
      <c r="C152" s="8"/>
      <c r="D152" s="8"/>
      <c r="E152" s="8"/>
      <c r="F152" s="8"/>
      <c r="G152" s="8"/>
      <c r="H152" s="8"/>
      <c r="I152" s="8"/>
      <c r="J152" s="8"/>
    </row>
    <row r="153" spans="1:10" x14ac:dyDescent="0.25">
      <c r="A153" s="4">
        <v>37499</v>
      </c>
      <c r="B153" s="8">
        <v>173.62</v>
      </c>
      <c r="C153" s="8"/>
      <c r="D153" s="8"/>
      <c r="E153" s="8"/>
      <c r="F153" s="8"/>
      <c r="G153" s="8"/>
      <c r="H153" s="8"/>
      <c r="I153" s="8"/>
      <c r="J153" s="8"/>
    </row>
    <row r="154" spans="1:10" x14ac:dyDescent="0.25">
      <c r="A154" s="4">
        <v>37529</v>
      </c>
      <c r="B154" s="8">
        <v>287.75200000000001</v>
      </c>
      <c r="C154" s="8"/>
      <c r="D154" s="8"/>
      <c r="E154" s="8"/>
      <c r="F154" s="8"/>
      <c r="G154" s="8"/>
      <c r="H154" s="8"/>
      <c r="I154" s="8"/>
      <c r="J154" s="8"/>
    </row>
    <row r="155" spans="1:10" x14ac:dyDescent="0.25">
      <c r="A155" s="4">
        <v>37560</v>
      </c>
      <c r="B155" s="8">
        <v>72.239000000000004</v>
      </c>
      <c r="C155" s="8"/>
      <c r="D155" s="8"/>
      <c r="E155" s="8"/>
      <c r="F155" s="8"/>
      <c r="G155" s="8"/>
      <c r="H155" s="8"/>
      <c r="I155" s="8"/>
      <c r="J155" s="8"/>
    </row>
    <row r="156" spans="1:10" x14ac:dyDescent="0.25">
      <c r="A156" s="4">
        <v>37590</v>
      </c>
      <c r="B156" s="8">
        <v>153.881</v>
      </c>
      <c r="C156" s="8"/>
      <c r="D156" s="8"/>
      <c r="E156" s="8"/>
      <c r="F156" s="8"/>
      <c r="G156" s="8"/>
      <c r="H156" s="8"/>
      <c r="I156" s="8"/>
      <c r="J156" s="8"/>
    </row>
    <row r="157" spans="1:10" x14ac:dyDescent="0.25">
      <c r="A157" s="4">
        <v>37621</v>
      </c>
      <c r="B157" s="8">
        <v>267.33199999999999</v>
      </c>
      <c r="C157" s="8"/>
      <c r="D157" s="8"/>
      <c r="E157" s="8"/>
      <c r="F157" s="8"/>
      <c r="G157" s="8"/>
      <c r="H157" s="8"/>
      <c r="I157" s="8"/>
      <c r="J157" s="8"/>
    </row>
    <row r="158" spans="1:10" x14ac:dyDescent="0.25">
      <c r="A158" s="4">
        <v>37652</v>
      </c>
      <c r="B158" s="8">
        <v>326.67399999999998</v>
      </c>
      <c r="C158" s="8"/>
      <c r="D158" s="8"/>
      <c r="E158" s="8"/>
      <c r="F158" s="8"/>
      <c r="G158" s="8"/>
      <c r="H158" s="8"/>
      <c r="I158" s="8"/>
      <c r="J158" s="8"/>
    </row>
    <row r="159" spans="1:10" x14ac:dyDescent="0.25">
      <c r="A159" s="4">
        <v>37680</v>
      </c>
      <c r="B159" s="8">
        <v>109.11799999999999</v>
      </c>
      <c r="C159" s="8"/>
      <c r="D159" s="8"/>
      <c r="E159" s="8"/>
      <c r="F159" s="8"/>
      <c r="G159" s="8"/>
      <c r="H159" s="8"/>
      <c r="I159" s="8"/>
      <c r="J159" s="8"/>
    </row>
    <row r="160" spans="1:10" x14ac:dyDescent="0.25">
      <c r="A160" s="4">
        <v>37711</v>
      </c>
      <c r="B160" s="8">
        <v>372.483</v>
      </c>
      <c r="C160" s="8"/>
      <c r="D160" s="8"/>
      <c r="E160" s="8"/>
      <c r="F160" s="8"/>
      <c r="G160" s="8"/>
      <c r="H160" s="8"/>
      <c r="I160" s="8"/>
      <c r="J160" s="8"/>
    </row>
    <row r="161" spans="1:10" x14ac:dyDescent="0.25">
      <c r="A161" s="4">
        <v>37741</v>
      </c>
      <c r="B161" s="8">
        <v>194.46899999999999</v>
      </c>
      <c r="C161" s="8"/>
      <c r="D161" s="8"/>
      <c r="E161" s="8"/>
      <c r="F161" s="8"/>
      <c r="G161" s="8"/>
      <c r="H161" s="8"/>
      <c r="I161" s="8"/>
      <c r="J161" s="8"/>
    </row>
    <row r="162" spans="1:10" x14ac:dyDescent="0.25">
      <c r="A162" s="4">
        <v>37772</v>
      </c>
      <c r="B162" s="8">
        <v>253.37700000000001</v>
      </c>
      <c r="C162" s="8"/>
      <c r="D162" s="8"/>
      <c r="E162" s="8"/>
      <c r="F162" s="8"/>
      <c r="G162" s="8"/>
      <c r="H162" s="8"/>
      <c r="I162" s="8"/>
      <c r="J162" s="8"/>
    </row>
    <row r="163" spans="1:10" x14ac:dyDescent="0.25">
      <c r="A163" s="4">
        <v>37802</v>
      </c>
      <c r="B163" s="8">
        <v>524.98500000000001</v>
      </c>
      <c r="C163" s="8"/>
      <c r="D163" s="8"/>
      <c r="E163" s="8"/>
      <c r="F163" s="8"/>
      <c r="G163" s="8"/>
      <c r="H163" s="8"/>
      <c r="I163" s="8"/>
      <c r="J163" s="8"/>
    </row>
    <row r="164" spans="1:10" x14ac:dyDescent="0.25">
      <c r="A164" s="4">
        <v>37833</v>
      </c>
      <c r="B164" s="8">
        <v>106.181</v>
      </c>
      <c r="C164" s="8"/>
      <c r="D164" s="8"/>
      <c r="E164" s="8"/>
      <c r="F164" s="8"/>
      <c r="G164" s="8"/>
      <c r="H164" s="8"/>
      <c r="I164" s="8"/>
      <c r="J164" s="8"/>
    </row>
    <row r="165" spans="1:10" x14ac:dyDescent="0.25">
      <c r="A165" s="4">
        <v>37864</v>
      </c>
      <c r="B165" s="8">
        <v>280.83600000000001</v>
      </c>
      <c r="C165" s="8"/>
      <c r="D165" s="8"/>
      <c r="E165" s="8"/>
      <c r="F165" s="8"/>
      <c r="G165" s="8"/>
      <c r="H165" s="8"/>
      <c r="I165" s="8"/>
      <c r="J165" s="8"/>
    </row>
    <row r="166" spans="1:10" x14ac:dyDescent="0.25">
      <c r="A166" s="4">
        <v>37894</v>
      </c>
      <c r="B166" s="8">
        <v>303.47300000000001</v>
      </c>
      <c r="C166" s="8"/>
      <c r="D166" s="8"/>
      <c r="E166" s="8"/>
      <c r="F166" s="8"/>
      <c r="G166" s="8"/>
      <c r="H166" s="8"/>
      <c r="I166" s="8"/>
      <c r="J166" s="8"/>
    </row>
    <row r="167" spans="1:10" x14ac:dyDescent="0.25">
      <c r="A167" s="4">
        <v>37925</v>
      </c>
      <c r="B167" s="8">
        <v>61.627000000000002</v>
      </c>
      <c r="C167" s="8"/>
      <c r="D167" s="8"/>
      <c r="E167" s="8"/>
      <c r="F167" s="8"/>
      <c r="G167" s="8"/>
      <c r="H167" s="8"/>
      <c r="I167" s="8"/>
      <c r="J167" s="8"/>
    </row>
    <row r="168" spans="1:10" x14ac:dyDescent="0.25">
      <c r="A168" s="4">
        <v>37955</v>
      </c>
      <c r="B168" s="8">
        <v>102.496</v>
      </c>
      <c r="C168" s="8"/>
      <c r="D168" s="8"/>
      <c r="E168" s="8"/>
      <c r="F168" s="8"/>
      <c r="G168" s="8"/>
      <c r="H168" s="8"/>
      <c r="I168" s="8"/>
      <c r="J168" s="8"/>
    </row>
    <row r="169" spans="1:10" x14ac:dyDescent="0.25">
      <c r="A169" s="4">
        <v>37986</v>
      </c>
      <c r="B169" s="8">
        <v>129.511</v>
      </c>
      <c r="C169" s="8"/>
      <c r="D169" s="8"/>
      <c r="E169" s="8"/>
      <c r="F169" s="8"/>
      <c r="G169" s="8"/>
      <c r="H169" s="8"/>
      <c r="I169" s="8"/>
      <c r="J169" s="8"/>
    </row>
    <row r="170" spans="1:10" x14ac:dyDescent="0.25">
      <c r="A170" s="4">
        <v>38017</v>
      </c>
      <c r="B170" s="8">
        <v>262.94799999999998</v>
      </c>
      <c r="C170" s="8"/>
      <c r="D170" s="8"/>
      <c r="E170" s="8"/>
      <c r="F170" s="8"/>
      <c r="G170" s="8"/>
      <c r="H170" s="8"/>
      <c r="I170" s="8"/>
      <c r="J170" s="8"/>
    </row>
    <row r="171" spans="1:10" x14ac:dyDescent="0.25">
      <c r="A171" s="4">
        <v>38046</v>
      </c>
      <c r="B171" s="8">
        <v>208.82900000000001</v>
      </c>
      <c r="C171" s="8"/>
      <c r="D171" s="8"/>
      <c r="E171" s="8"/>
      <c r="F171" s="8"/>
      <c r="G171" s="8"/>
      <c r="H171" s="8"/>
      <c r="I171" s="8"/>
      <c r="J171" s="8"/>
    </row>
    <row r="172" spans="1:10" x14ac:dyDescent="0.25">
      <c r="A172" s="4">
        <v>38077</v>
      </c>
      <c r="B172" s="8">
        <v>371.65600000000001</v>
      </c>
      <c r="C172" s="8"/>
      <c r="D172" s="8"/>
      <c r="E172" s="8"/>
      <c r="F172" s="8"/>
      <c r="G172" s="8"/>
      <c r="H172" s="8"/>
      <c r="I172" s="8"/>
      <c r="J172" s="8"/>
    </row>
    <row r="173" spans="1:10" x14ac:dyDescent="0.25">
      <c r="A173" s="4">
        <v>38107</v>
      </c>
      <c r="B173" s="8">
        <v>199.529</v>
      </c>
      <c r="C173" s="8"/>
      <c r="D173" s="8"/>
      <c r="E173" s="8"/>
      <c r="F173" s="8"/>
      <c r="G173" s="8"/>
      <c r="H173" s="8"/>
      <c r="I173" s="8"/>
      <c r="J173" s="8"/>
    </row>
    <row r="174" spans="1:10" x14ac:dyDescent="0.25">
      <c r="A174" s="4">
        <v>38138</v>
      </c>
      <c r="B174" s="8">
        <v>113.21299999999999</v>
      </c>
      <c r="C174" s="8"/>
      <c r="D174" s="8"/>
      <c r="E174" s="8"/>
      <c r="F174" s="8"/>
      <c r="G174" s="8"/>
      <c r="H174" s="8"/>
      <c r="I174" s="8"/>
      <c r="J174" s="8"/>
    </row>
    <row r="175" spans="1:10" x14ac:dyDescent="0.25">
      <c r="A175" s="4">
        <v>38168</v>
      </c>
      <c r="B175" s="8">
        <v>285.54599999999999</v>
      </c>
      <c r="C175" s="8"/>
      <c r="D175" s="8"/>
      <c r="E175" s="8"/>
      <c r="F175" s="8"/>
      <c r="G175" s="8"/>
      <c r="H175" s="8"/>
      <c r="I175" s="8"/>
      <c r="J175" s="8"/>
    </row>
    <row r="176" spans="1:10" x14ac:dyDescent="0.25">
      <c r="A176" s="4">
        <v>38199</v>
      </c>
      <c r="B176" s="8">
        <v>-1.9410000000000001</v>
      </c>
      <c r="C176" s="8"/>
      <c r="D176" s="8"/>
      <c r="E176" s="8"/>
      <c r="F176" s="8"/>
      <c r="G176" s="8"/>
      <c r="H176" s="8"/>
      <c r="I176" s="8"/>
      <c r="J176" s="8"/>
    </row>
    <row r="177" spans="1:10" x14ac:dyDescent="0.25">
      <c r="A177" s="4">
        <v>38230</v>
      </c>
      <c r="B177" s="8">
        <v>115.669</v>
      </c>
      <c r="C177" s="8"/>
      <c r="D177" s="8"/>
      <c r="E177" s="8"/>
      <c r="F177" s="8"/>
      <c r="G177" s="8"/>
      <c r="H177" s="8"/>
      <c r="I177" s="8"/>
      <c r="J177" s="8"/>
    </row>
    <row r="178" spans="1:10" x14ac:dyDescent="0.25">
      <c r="A178" s="4">
        <v>38260</v>
      </c>
      <c r="B178" s="8">
        <v>250.24700000000001</v>
      </c>
      <c r="C178" s="8"/>
      <c r="D178" s="8"/>
      <c r="E178" s="8"/>
      <c r="F178" s="8"/>
      <c r="G178" s="8"/>
      <c r="H178" s="8"/>
      <c r="I178" s="8"/>
      <c r="J178" s="8"/>
    </row>
    <row r="179" spans="1:10" x14ac:dyDescent="0.25">
      <c r="A179" s="4">
        <v>38291</v>
      </c>
      <c r="B179" s="8">
        <v>25.626999999999999</v>
      </c>
      <c r="C179" s="8"/>
      <c r="D179" s="8"/>
      <c r="E179" s="8"/>
      <c r="F179" s="8"/>
      <c r="G179" s="8"/>
      <c r="H179" s="8"/>
      <c r="I179" s="8"/>
      <c r="J179" s="8"/>
    </row>
    <row r="180" spans="1:10" x14ac:dyDescent="0.25">
      <c r="A180" s="4">
        <v>38321</v>
      </c>
      <c r="B180" s="8">
        <v>149.50399999999999</v>
      </c>
      <c r="C180" s="8"/>
      <c r="D180" s="8"/>
      <c r="E180" s="8"/>
      <c r="F180" s="8"/>
      <c r="G180" s="8"/>
      <c r="H180" s="8"/>
      <c r="I180" s="8"/>
      <c r="J180" s="8"/>
    </row>
    <row r="181" spans="1:10" x14ac:dyDescent="0.25">
      <c r="A181" s="4">
        <v>38352</v>
      </c>
      <c r="B181" s="8">
        <v>295.75299999999999</v>
      </c>
      <c r="C181" s="8"/>
      <c r="D181" s="8"/>
      <c r="E181" s="8"/>
      <c r="F181" s="8"/>
      <c r="G181" s="8"/>
      <c r="H181" s="8"/>
      <c r="I181" s="8"/>
      <c r="J181" s="8"/>
    </row>
    <row r="182" spans="1:10" x14ac:dyDescent="0.25">
      <c r="A182" s="4">
        <v>38383</v>
      </c>
      <c r="B182" s="8">
        <v>280.89</v>
      </c>
      <c r="C182" s="8"/>
      <c r="D182" s="8"/>
      <c r="E182" s="8"/>
      <c r="F182" s="8"/>
      <c r="G182" s="8"/>
      <c r="H182" s="8"/>
      <c r="I182" s="8"/>
      <c r="J182" s="8"/>
    </row>
    <row r="183" spans="1:10" x14ac:dyDescent="0.25">
      <c r="A183" s="4">
        <v>38411</v>
      </c>
      <c r="B183" s="8">
        <v>95.95</v>
      </c>
      <c r="C183" s="8"/>
      <c r="D183" s="8"/>
      <c r="E183" s="8"/>
      <c r="F183" s="8"/>
      <c r="G183" s="8"/>
      <c r="H183" s="8"/>
      <c r="I183" s="8"/>
      <c r="J183" s="8"/>
    </row>
    <row r="184" spans="1:10" x14ac:dyDescent="0.25">
      <c r="A184" s="4">
        <v>38442</v>
      </c>
      <c r="B184" s="8">
        <v>360.66699999999997</v>
      </c>
      <c r="C184" s="8"/>
      <c r="D184" s="8"/>
      <c r="E184" s="8"/>
      <c r="F184" s="8"/>
      <c r="G184" s="8"/>
      <c r="H184" s="8"/>
      <c r="I184" s="8"/>
      <c r="J184" s="8"/>
    </row>
    <row r="185" spans="1:10" x14ac:dyDescent="0.25">
      <c r="A185" s="4">
        <v>38472</v>
      </c>
      <c r="B185" s="8">
        <v>142.04300000000001</v>
      </c>
      <c r="C185" s="8"/>
      <c r="D185" s="8"/>
      <c r="E185" s="8"/>
      <c r="F185" s="8"/>
      <c r="G185" s="8"/>
      <c r="H185" s="8"/>
      <c r="I185" s="8"/>
      <c r="J185" s="8"/>
    </row>
    <row r="186" spans="1:10" x14ac:dyDescent="0.25">
      <c r="A186" s="4">
        <v>38503</v>
      </c>
      <c r="B186" s="8">
        <v>107.801</v>
      </c>
      <c r="C186" s="8"/>
      <c r="D186" s="8"/>
      <c r="E186" s="8"/>
      <c r="F186" s="8"/>
      <c r="G186" s="8"/>
      <c r="H186" s="8"/>
      <c r="I186" s="8"/>
      <c r="J186" s="8"/>
    </row>
    <row r="187" spans="1:10" x14ac:dyDescent="0.25">
      <c r="A187" s="4">
        <v>38533</v>
      </c>
      <c r="B187" s="8">
        <v>465.3</v>
      </c>
      <c r="C187" s="8"/>
      <c r="D187" s="8"/>
      <c r="E187" s="8"/>
      <c r="F187" s="8"/>
      <c r="G187" s="8"/>
      <c r="H187" s="8"/>
      <c r="I187" s="8"/>
      <c r="J187" s="8"/>
    </row>
    <row r="188" spans="1:10" x14ac:dyDescent="0.25">
      <c r="A188" s="4">
        <v>38564</v>
      </c>
      <c r="B188" s="8">
        <v>-32.058</v>
      </c>
      <c r="C188" s="8"/>
      <c r="D188" s="8"/>
      <c r="E188" s="8"/>
      <c r="F188" s="8"/>
      <c r="G188" s="8"/>
      <c r="H188" s="8"/>
      <c r="I188" s="8"/>
      <c r="J188" s="8"/>
    </row>
    <row r="189" spans="1:10" x14ac:dyDescent="0.25">
      <c r="A189" s="4">
        <v>38595</v>
      </c>
      <c r="B189" s="8">
        <v>189.68600000000001</v>
      </c>
      <c r="C189" s="8"/>
      <c r="D189" s="8"/>
      <c r="E189" s="8"/>
      <c r="F189" s="8"/>
      <c r="G189" s="8"/>
      <c r="H189" s="8"/>
      <c r="I189" s="8"/>
      <c r="J189" s="8"/>
    </row>
    <row r="190" spans="1:10" x14ac:dyDescent="0.25">
      <c r="A190" s="4">
        <v>38625</v>
      </c>
      <c r="B190" s="8">
        <v>345.30099999999999</v>
      </c>
      <c r="C190" s="8"/>
      <c r="D190" s="8"/>
      <c r="E190" s="8"/>
      <c r="F190" s="8"/>
      <c r="G190" s="8"/>
      <c r="H190" s="8"/>
      <c r="I190" s="8"/>
      <c r="J190" s="8"/>
    </row>
    <row r="191" spans="1:10" x14ac:dyDescent="0.25">
      <c r="A191" s="4">
        <v>38656</v>
      </c>
      <c r="B191" s="8">
        <v>26.442</v>
      </c>
      <c r="C191" s="8"/>
      <c r="D191" s="8"/>
      <c r="E191" s="8"/>
      <c r="F191" s="8"/>
      <c r="G191" s="8"/>
      <c r="H191" s="8"/>
      <c r="I191" s="8"/>
      <c r="J191" s="8"/>
    </row>
    <row r="192" spans="1:10" x14ac:dyDescent="0.25">
      <c r="A192" s="4">
        <v>38686</v>
      </c>
      <c r="B192" s="8">
        <v>225.07300000000001</v>
      </c>
      <c r="C192" s="8"/>
      <c r="D192" s="8"/>
      <c r="E192" s="8"/>
      <c r="F192" s="8"/>
      <c r="G192" s="8"/>
      <c r="H192" s="8"/>
      <c r="I192" s="8"/>
      <c r="J192" s="8"/>
    </row>
    <row r="193" spans="1:10" x14ac:dyDescent="0.25">
      <c r="A193" s="4">
        <v>38717</v>
      </c>
      <c r="B193" s="8">
        <v>145.37100000000001</v>
      </c>
      <c r="C193" s="8"/>
      <c r="D193" s="8"/>
      <c r="E193" s="8"/>
      <c r="F193" s="8"/>
      <c r="G193" s="8"/>
      <c r="H193" s="8"/>
      <c r="I193" s="8"/>
      <c r="J193" s="8"/>
    </row>
    <row r="194" spans="1:10" x14ac:dyDescent="0.25">
      <c r="A194" s="4">
        <v>38748</v>
      </c>
      <c r="B194" s="8">
        <v>565.82299999999998</v>
      </c>
      <c r="C194" s="8"/>
      <c r="D194" s="8"/>
      <c r="E194" s="8"/>
      <c r="F194" s="8"/>
      <c r="G194" s="8"/>
      <c r="H194" s="8"/>
      <c r="I194" s="8"/>
      <c r="J194" s="8"/>
    </row>
    <row r="195" spans="1:10" x14ac:dyDescent="0.25">
      <c r="A195" s="4">
        <v>38776</v>
      </c>
      <c r="B195" s="8">
        <v>149.11600000000001</v>
      </c>
      <c r="C195" s="8"/>
      <c r="D195" s="8"/>
      <c r="E195" s="8"/>
      <c r="F195" s="8"/>
      <c r="G195" s="8"/>
      <c r="H195" s="8"/>
      <c r="I195" s="8"/>
      <c r="J195" s="8"/>
    </row>
    <row r="196" spans="1:10" x14ac:dyDescent="0.25">
      <c r="A196" s="4">
        <v>38807</v>
      </c>
      <c r="B196" s="8">
        <v>540.245</v>
      </c>
      <c r="C196" s="8"/>
      <c r="D196" s="8"/>
      <c r="E196" s="8"/>
      <c r="F196" s="8"/>
      <c r="G196" s="8"/>
      <c r="H196" s="8"/>
      <c r="I196" s="8"/>
      <c r="J196" s="8"/>
    </row>
    <row r="197" spans="1:10" x14ac:dyDescent="0.25">
      <c r="A197" s="4">
        <v>38837</v>
      </c>
      <c r="B197" s="8">
        <v>317.149</v>
      </c>
      <c r="C197" s="8"/>
      <c r="D197" s="8"/>
      <c r="E197" s="8"/>
      <c r="F197" s="8"/>
      <c r="G197" s="8"/>
      <c r="H197" s="8"/>
      <c r="I197" s="8"/>
      <c r="J197" s="8"/>
    </row>
    <row r="198" spans="1:10" x14ac:dyDescent="0.25">
      <c r="A198" s="4">
        <v>38868</v>
      </c>
      <c r="B198" s="8">
        <v>209.42500000000001</v>
      </c>
      <c r="C198" s="8"/>
      <c r="D198" s="8"/>
      <c r="E198" s="8"/>
      <c r="F198" s="8"/>
      <c r="G198" s="8"/>
      <c r="H198" s="8"/>
      <c r="I198" s="8"/>
      <c r="J198" s="8"/>
    </row>
    <row r="199" spans="1:10" x14ac:dyDescent="0.25">
      <c r="A199" s="4">
        <v>38898</v>
      </c>
      <c r="B199" s="8">
        <v>365.11700000000002</v>
      </c>
      <c r="C199" s="8"/>
      <c r="D199" s="8"/>
      <c r="E199" s="8"/>
      <c r="F199" s="8"/>
      <c r="G199" s="8"/>
      <c r="H199" s="8"/>
      <c r="I199" s="8"/>
      <c r="J199" s="8"/>
    </row>
    <row r="200" spans="1:10" x14ac:dyDescent="0.25">
      <c r="A200" s="4">
        <v>38929</v>
      </c>
      <c r="B200" s="8">
        <v>163.358</v>
      </c>
      <c r="C200" s="8"/>
      <c r="D200" s="8"/>
      <c r="E200" s="8"/>
      <c r="F200" s="8"/>
      <c r="G200" s="8"/>
      <c r="H200" s="8"/>
      <c r="I200" s="8"/>
      <c r="J200" s="8"/>
    </row>
    <row r="201" spans="1:10" x14ac:dyDescent="0.25">
      <c r="A201" s="4">
        <v>38960</v>
      </c>
      <c r="B201" s="8">
        <v>190.66</v>
      </c>
      <c r="C201" s="8"/>
      <c r="D201" s="8"/>
      <c r="E201" s="8"/>
      <c r="F201" s="8"/>
      <c r="G201" s="8"/>
      <c r="H201" s="8"/>
      <c r="I201" s="8"/>
      <c r="J201" s="8"/>
    </row>
    <row r="202" spans="1:10" x14ac:dyDescent="0.25">
      <c r="A202" s="4">
        <v>38990</v>
      </c>
      <c r="B202" s="8">
        <v>220.07599999999999</v>
      </c>
      <c r="C202" s="8"/>
      <c r="D202" s="8"/>
      <c r="E202" s="8"/>
      <c r="F202" s="8"/>
      <c r="G202" s="8"/>
      <c r="H202" s="8"/>
      <c r="I202" s="8"/>
      <c r="J202" s="8"/>
    </row>
    <row r="203" spans="1:10" x14ac:dyDescent="0.25">
      <c r="A203" s="4">
        <v>39021</v>
      </c>
      <c r="B203" s="8">
        <v>16.952000000000002</v>
      </c>
      <c r="C203" s="8"/>
      <c r="D203" s="8"/>
      <c r="E203" s="8"/>
      <c r="F203" s="8"/>
      <c r="G203" s="8"/>
      <c r="H203" s="8"/>
      <c r="I203" s="8"/>
      <c r="J203" s="8"/>
    </row>
    <row r="204" spans="1:10" x14ac:dyDescent="0.25">
      <c r="A204" s="4">
        <v>39051</v>
      </c>
      <c r="B204" s="8">
        <v>193.54400000000001</v>
      </c>
      <c r="C204" s="8"/>
      <c r="D204" s="8"/>
      <c r="E204" s="8"/>
      <c r="F204" s="8"/>
      <c r="G204" s="8"/>
      <c r="H204" s="8"/>
      <c r="I204" s="8"/>
      <c r="J204" s="8"/>
    </row>
    <row r="205" spans="1:10" x14ac:dyDescent="0.25">
      <c r="A205" s="4">
        <v>39082</v>
      </c>
      <c r="B205" s="8">
        <v>214.22900000000001</v>
      </c>
      <c r="C205" s="8"/>
      <c r="D205" s="8"/>
      <c r="E205" s="8"/>
      <c r="F205" s="8"/>
      <c r="G205" s="8"/>
      <c r="H205" s="8"/>
      <c r="I205" s="8"/>
      <c r="J205" s="8"/>
    </row>
    <row r="206" spans="1:10" x14ac:dyDescent="0.25">
      <c r="A206" s="4">
        <v>39113</v>
      </c>
      <c r="B206" s="8">
        <v>567.64300000000003</v>
      </c>
      <c r="C206" s="8"/>
      <c r="D206" s="8"/>
      <c r="E206" s="8"/>
      <c r="F206" s="8"/>
      <c r="G206" s="8"/>
      <c r="H206" s="8"/>
      <c r="I206" s="8"/>
      <c r="J206" s="8"/>
    </row>
    <row r="207" spans="1:10" x14ac:dyDescent="0.25">
      <c r="A207" s="4">
        <v>39141</v>
      </c>
      <c r="B207" s="8">
        <v>413.75599999999997</v>
      </c>
      <c r="C207" s="8"/>
      <c r="D207" s="8"/>
      <c r="E207" s="8"/>
      <c r="F207" s="8"/>
      <c r="G207" s="8"/>
      <c r="H207" s="8"/>
      <c r="I207" s="8"/>
      <c r="J207" s="8"/>
    </row>
    <row r="208" spans="1:10" x14ac:dyDescent="0.25">
      <c r="A208" s="4">
        <v>39172</v>
      </c>
      <c r="B208" s="8">
        <v>441.68400000000003</v>
      </c>
      <c r="C208" s="8"/>
      <c r="D208" s="8"/>
      <c r="E208" s="8"/>
      <c r="F208" s="8"/>
      <c r="G208" s="8"/>
      <c r="H208" s="8"/>
      <c r="I208" s="8"/>
      <c r="J208" s="8"/>
    </row>
    <row r="209" spans="1:10" x14ac:dyDescent="0.25">
      <c r="A209" s="4">
        <v>39202</v>
      </c>
      <c r="B209" s="8">
        <v>421.964</v>
      </c>
      <c r="C209" s="8"/>
      <c r="D209" s="8"/>
      <c r="E209" s="8"/>
      <c r="F209" s="8"/>
      <c r="G209" s="8"/>
      <c r="H209" s="8"/>
      <c r="I209" s="8"/>
      <c r="J209" s="8"/>
    </row>
    <row r="210" spans="1:10" x14ac:dyDescent="0.25">
      <c r="A210" s="4">
        <v>39233</v>
      </c>
      <c r="B210" s="8">
        <v>247.274</v>
      </c>
      <c r="C210" s="8"/>
      <c r="D210" s="8"/>
      <c r="E210" s="8"/>
      <c r="F210" s="8"/>
      <c r="G210" s="8"/>
      <c r="H210" s="8"/>
      <c r="I210" s="8"/>
      <c r="J210" s="8"/>
    </row>
    <row r="211" spans="1:10" x14ac:dyDescent="0.25">
      <c r="A211" s="4">
        <v>39263</v>
      </c>
      <c r="B211" s="8">
        <v>451.46300000000002</v>
      </c>
      <c r="C211" s="8"/>
      <c r="D211" s="8"/>
      <c r="E211" s="8"/>
      <c r="F211" s="8"/>
      <c r="G211" s="8"/>
      <c r="H211" s="8"/>
      <c r="I211" s="8"/>
      <c r="J211" s="8"/>
    </row>
    <row r="212" spans="1:10" x14ac:dyDescent="0.25">
      <c r="A212" s="4">
        <v>39294</v>
      </c>
      <c r="B212" s="8">
        <v>231.40799999999999</v>
      </c>
      <c r="C212" s="8"/>
      <c r="D212" s="8"/>
      <c r="E212" s="8"/>
      <c r="F212" s="8"/>
      <c r="G212" s="8"/>
      <c r="H212" s="8"/>
      <c r="I212" s="8"/>
      <c r="J212" s="8"/>
    </row>
    <row r="213" spans="1:10" x14ac:dyDescent="0.25">
      <c r="A213" s="4">
        <v>39325</v>
      </c>
      <c r="B213" s="8">
        <v>302.875</v>
      </c>
      <c r="C213" s="8"/>
      <c r="D213" s="8"/>
      <c r="E213" s="8"/>
      <c r="F213" s="8"/>
      <c r="G213" s="8"/>
      <c r="H213" s="8"/>
      <c r="I213" s="8"/>
      <c r="J213" s="8"/>
    </row>
    <row r="214" spans="1:10" x14ac:dyDescent="0.25">
      <c r="A214" s="4">
        <v>39355</v>
      </c>
      <c r="B214" s="8">
        <v>283.49200000000002</v>
      </c>
      <c r="C214" s="8"/>
      <c r="D214" s="8"/>
      <c r="E214" s="8"/>
      <c r="F214" s="8"/>
      <c r="G214" s="8"/>
      <c r="H214" s="8"/>
      <c r="I214" s="8"/>
      <c r="J214" s="8"/>
    </row>
    <row r="215" spans="1:10" x14ac:dyDescent="0.25">
      <c r="A215" s="4">
        <v>39386</v>
      </c>
      <c r="B215" s="8">
        <v>136.11099999999999</v>
      </c>
      <c r="C215" s="8"/>
      <c r="D215" s="8"/>
      <c r="E215" s="8"/>
      <c r="F215" s="8"/>
      <c r="G215" s="8"/>
      <c r="H215" s="8"/>
      <c r="I215" s="8"/>
      <c r="J215" s="8"/>
    </row>
    <row r="216" spans="1:10" x14ac:dyDescent="0.25">
      <c r="A216" s="4">
        <v>39416</v>
      </c>
      <c r="B216" s="8">
        <v>87.396000000000001</v>
      </c>
      <c r="C216" s="8"/>
      <c r="D216" s="8"/>
      <c r="E216" s="8"/>
      <c r="F216" s="8"/>
      <c r="G216" s="8"/>
      <c r="H216" s="8"/>
      <c r="I216" s="8"/>
      <c r="J216" s="8"/>
    </row>
    <row r="217" spans="1:10" x14ac:dyDescent="0.25">
      <c r="A217" s="4">
        <v>39447</v>
      </c>
      <c r="B217" s="8">
        <v>48.548000000000002</v>
      </c>
      <c r="C217" s="8"/>
      <c r="D217" s="8"/>
      <c r="E217" s="8"/>
      <c r="F217" s="8"/>
      <c r="G217" s="8"/>
      <c r="H217" s="8"/>
      <c r="I217" s="8"/>
      <c r="J217" s="8"/>
    </row>
    <row r="218" spans="1:10" x14ac:dyDescent="0.25">
      <c r="A218" s="4">
        <v>39478</v>
      </c>
      <c r="B218" s="8">
        <v>803.58900000000006</v>
      </c>
      <c r="C218" s="8"/>
      <c r="D218" s="8"/>
      <c r="E218" s="8"/>
      <c r="F218" s="8"/>
      <c r="G218" s="8"/>
      <c r="H218" s="8"/>
      <c r="I218" s="8"/>
      <c r="J218" s="8"/>
    </row>
    <row r="219" spans="1:10" x14ac:dyDescent="0.25">
      <c r="A219" s="4">
        <v>39507</v>
      </c>
      <c r="B219" s="8">
        <v>243.38900000000001</v>
      </c>
      <c r="C219" s="8"/>
      <c r="D219" s="8"/>
      <c r="E219" s="8"/>
      <c r="F219" s="8"/>
      <c r="G219" s="8"/>
      <c r="H219" s="8"/>
      <c r="I219" s="8"/>
      <c r="J219" s="8"/>
    </row>
    <row r="220" spans="1:10" x14ac:dyDescent="0.25">
      <c r="A220" s="4">
        <v>39538</v>
      </c>
      <c r="B220" s="8">
        <v>283.42200000000003</v>
      </c>
      <c r="C220" s="8"/>
      <c r="D220" s="8"/>
      <c r="E220" s="8"/>
      <c r="F220" s="8"/>
      <c r="G220" s="8"/>
      <c r="H220" s="8"/>
      <c r="I220" s="8"/>
      <c r="J220" s="8"/>
    </row>
    <row r="221" spans="1:10" x14ac:dyDescent="0.25">
      <c r="A221" s="4">
        <v>39568</v>
      </c>
      <c r="B221" s="8">
        <v>463.88</v>
      </c>
      <c r="C221" s="8"/>
      <c r="D221" s="8"/>
      <c r="E221" s="8"/>
      <c r="F221" s="8"/>
      <c r="G221" s="8"/>
      <c r="H221" s="8"/>
      <c r="I221" s="8"/>
      <c r="J221" s="8"/>
    </row>
    <row r="222" spans="1:10" x14ac:dyDescent="0.25">
      <c r="A222" s="4">
        <v>39599</v>
      </c>
      <c r="B222" s="8">
        <v>318.50099999999998</v>
      </c>
      <c r="C222" s="8"/>
      <c r="D222" s="8"/>
      <c r="E222" s="8"/>
      <c r="F222" s="8"/>
      <c r="G222" s="8"/>
      <c r="H222" s="8"/>
      <c r="I222" s="8"/>
      <c r="J222" s="8"/>
    </row>
    <row r="223" spans="1:10" x14ac:dyDescent="0.25">
      <c r="A223" s="4">
        <v>39629</v>
      </c>
      <c r="B223" s="8">
        <v>332.42099999999999</v>
      </c>
      <c r="C223" s="8"/>
      <c r="D223" s="8"/>
      <c r="E223" s="8"/>
      <c r="F223" s="8"/>
      <c r="G223" s="8"/>
      <c r="H223" s="8"/>
      <c r="I223" s="8"/>
      <c r="J223" s="8"/>
    </row>
    <row r="224" spans="1:10" x14ac:dyDescent="0.25">
      <c r="A224" s="4">
        <v>39660</v>
      </c>
      <c r="B224" s="8">
        <v>381.76</v>
      </c>
      <c r="C224" s="8"/>
      <c r="D224" s="8"/>
      <c r="E224" s="8"/>
      <c r="F224" s="8"/>
      <c r="G224" s="8"/>
      <c r="H224" s="8"/>
      <c r="I224" s="8"/>
      <c r="J224" s="8"/>
    </row>
    <row r="225" spans="1:12" x14ac:dyDescent="0.25">
      <c r="A225" s="4">
        <v>39691</v>
      </c>
      <c r="B225" s="8">
        <v>271.53800000000001</v>
      </c>
      <c r="C225" s="8"/>
      <c r="D225" s="8"/>
      <c r="E225" s="8"/>
      <c r="F225" s="8"/>
      <c r="G225" s="8"/>
      <c r="H225" s="8"/>
      <c r="I225" s="8"/>
      <c r="J225" s="8"/>
    </row>
    <row r="226" spans="1:12" x14ac:dyDescent="0.25">
      <c r="A226" s="4">
        <v>39721</v>
      </c>
      <c r="B226" s="8">
        <v>374.47300000000001</v>
      </c>
      <c r="C226" s="8"/>
      <c r="D226" s="8"/>
      <c r="E226" s="8"/>
      <c r="F226" s="8"/>
      <c r="G226" s="8"/>
      <c r="H226" s="8"/>
      <c r="I226" s="8"/>
      <c r="J226" s="8"/>
    </row>
    <row r="227" spans="1:12" x14ac:dyDescent="0.25">
      <c r="A227" s="4">
        <v>39752</v>
      </c>
      <c r="B227" s="8">
        <v>181.85599999999999</v>
      </c>
      <c r="C227" s="8"/>
      <c r="D227" s="8"/>
      <c r="E227" s="8"/>
      <c r="F227" s="8"/>
      <c r="G227" s="8"/>
      <c r="H227" s="8"/>
      <c r="I227" s="8"/>
      <c r="J227" s="8"/>
    </row>
    <row r="228" spans="1:12" x14ac:dyDescent="0.25">
      <c r="A228" s="4">
        <v>39782</v>
      </c>
      <c r="B228" s="8">
        <v>476.93599999999998</v>
      </c>
      <c r="C228" s="8"/>
      <c r="D228" s="8"/>
      <c r="E228" s="8"/>
      <c r="F228" s="8"/>
      <c r="G228" s="8"/>
      <c r="H228" s="8"/>
      <c r="I228" s="8"/>
      <c r="J228" s="8"/>
    </row>
    <row r="229" spans="1:12" x14ac:dyDescent="0.25">
      <c r="A229" s="4">
        <v>39813</v>
      </c>
      <c r="B229" s="8">
        <v>771.822</v>
      </c>
      <c r="C229" s="8"/>
      <c r="D229" s="8"/>
      <c r="E229" s="8"/>
      <c r="F229" s="8"/>
      <c r="G229" s="8"/>
      <c r="H229" s="8"/>
      <c r="I229" s="8"/>
      <c r="J229" s="8"/>
    </row>
    <row r="230" spans="1:12" x14ac:dyDescent="0.25">
      <c r="A230" s="4">
        <v>39844</v>
      </c>
      <c r="B230" s="8">
        <v>1617.444</v>
      </c>
      <c r="C230" s="8"/>
      <c r="D230" s="8"/>
      <c r="E230" s="8"/>
      <c r="F230" s="8"/>
      <c r="G230" s="8"/>
      <c r="H230" s="8"/>
      <c r="I230" s="8"/>
      <c r="J230" s="8"/>
    </row>
    <row r="231" spans="1:12" x14ac:dyDescent="0.25">
      <c r="A231" s="4">
        <v>39872</v>
      </c>
      <c r="B231" s="8">
        <v>1070.0550000000001</v>
      </c>
      <c r="C231" s="8"/>
      <c r="D231" s="8"/>
      <c r="E231" s="8"/>
      <c r="F231" s="8"/>
      <c r="G231" s="8"/>
      <c r="H231" s="8"/>
      <c r="I231" s="8"/>
      <c r="J231" s="8"/>
    </row>
    <row r="232" spans="1:12" x14ac:dyDescent="0.25">
      <c r="A232" s="4">
        <v>39903</v>
      </c>
      <c r="B232" s="8">
        <v>1891.96</v>
      </c>
      <c r="C232" s="8"/>
      <c r="D232" s="8"/>
      <c r="E232" s="8"/>
      <c r="F232" s="8"/>
      <c r="G232" s="8"/>
      <c r="H232" s="8"/>
      <c r="I232" s="8"/>
      <c r="J232" s="8"/>
    </row>
    <row r="233" spans="1:12" x14ac:dyDescent="0.25">
      <c r="A233" s="4">
        <v>39933</v>
      </c>
      <c r="B233" s="8">
        <v>591.79999999999995</v>
      </c>
      <c r="C233" s="8"/>
      <c r="D233" s="8"/>
      <c r="E233" s="8"/>
      <c r="F233" s="8"/>
      <c r="G233" s="8"/>
      <c r="H233" s="8"/>
      <c r="I233" s="8"/>
      <c r="J233" s="8"/>
    </row>
    <row r="234" spans="1:12" x14ac:dyDescent="0.25">
      <c r="A234" s="4">
        <v>39964</v>
      </c>
      <c r="B234" s="8">
        <v>664.53</v>
      </c>
      <c r="C234" s="8"/>
      <c r="D234" s="8"/>
      <c r="E234" s="8"/>
      <c r="F234" s="8"/>
      <c r="G234" s="8"/>
      <c r="H234" s="8"/>
      <c r="I234" s="8"/>
      <c r="J234" s="8"/>
    </row>
    <row r="235" spans="1:12" x14ac:dyDescent="0.25">
      <c r="A235" s="4">
        <v>39994</v>
      </c>
      <c r="B235" s="8">
        <v>1530.44</v>
      </c>
      <c r="C235" s="8"/>
      <c r="D235" s="8"/>
      <c r="E235" s="8"/>
      <c r="F235" s="8"/>
      <c r="G235" s="8"/>
      <c r="H235" s="8"/>
      <c r="I235" s="8"/>
      <c r="J235" s="8"/>
    </row>
    <row r="236" spans="1:12" x14ac:dyDescent="0.25">
      <c r="A236" s="4">
        <v>40025</v>
      </c>
      <c r="B236" s="8">
        <v>355.9</v>
      </c>
      <c r="C236" s="8"/>
      <c r="D236" s="8"/>
      <c r="E236" s="8"/>
      <c r="F236" s="8"/>
      <c r="G236" s="8"/>
      <c r="H236" s="8"/>
      <c r="I236" s="8"/>
      <c r="J236" s="8"/>
    </row>
    <row r="237" spans="1:12" x14ac:dyDescent="0.25">
      <c r="A237" s="4">
        <v>40056</v>
      </c>
      <c r="B237" s="8">
        <v>410.4</v>
      </c>
      <c r="C237" s="8"/>
      <c r="D237" s="8"/>
      <c r="E237" s="8"/>
      <c r="F237" s="8"/>
      <c r="G237" s="8"/>
      <c r="H237" s="8"/>
      <c r="I237" s="8"/>
      <c r="J237" s="8"/>
    </row>
    <row r="238" spans="1:12" x14ac:dyDescent="0.25">
      <c r="A238" s="4">
        <v>40086</v>
      </c>
      <c r="B238" s="8">
        <v>516.70000000000005</v>
      </c>
      <c r="C238" s="8"/>
      <c r="D238" s="8"/>
      <c r="E238" s="8"/>
      <c r="F238" s="8"/>
      <c r="G238" s="8"/>
      <c r="H238" s="8"/>
      <c r="I238" s="8"/>
      <c r="J238" s="8"/>
    </row>
    <row r="239" spans="1:12" x14ac:dyDescent="0.25">
      <c r="A239" s="4">
        <v>40117</v>
      </c>
      <c r="B239" s="8">
        <v>253</v>
      </c>
      <c r="C239" s="8"/>
      <c r="D239" s="8"/>
      <c r="E239" s="8"/>
      <c r="F239" s="8"/>
      <c r="G239" s="8"/>
      <c r="H239" s="8"/>
      <c r="I239" s="8"/>
      <c r="J239" s="8"/>
    </row>
    <row r="240" spans="1:12" x14ac:dyDescent="0.25">
      <c r="A240" s="4">
        <v>40147</v>
      </c>
      <c r="B240" s="8">
        <v>294.8</v>
      </c>
      <c r="C240" s="8">
        <v>237.7</v>
      </c>
      <c r="D240" s="8">
        <v>36.5</v>
      </c>
      <c r="E240" s="8">
        <v>201.2</v>
      </c>
      <c r="F240" s="8">
        <v>57</v>
      </c>
      <c r="G240" s="8">
        <v>-20.5</v>
      </c>
      <c r="H240" s="8">
        <v>-108.5</v>
      </c>
      <c r="I240" s="8">
        <v>162.6</v>
      </c>
      <c r="J240" s="8"/>
      <c r="K240">
        <v>0.80630936227951144</v>
      </c>
      <c r="L240">
        <f>MEDIAN(K240:K318)</f>
        <v>0.35979274611398965</v>
      </c>
    </row>
    <row r="241" spans="1:11" x14ac:dyDescent="0.25">
      <c r="A241" s="4">
        <v>40178</v>
      </c>
      <c r="B241" s="8">
        <v>379.8</v>
      </c>
      <c r="C241" s="8">
        <f>C240*(1+($B241/$B240-1))</f>
        <v>306.23629579375847</v>
      </c>
      <c r="D241" s="8">
        <v>47.024084124830395</v>
      </c>
      <c r="E241" s="8">
        <v>259.21221166892809</v>
      </c>
      <c r="F241" s="8">
        <v>73.434871099050213</v>
      </c>
      <c r="G241" s="8">
        <v>-21.3907869742198</v>
      </c>
      <c r="H241" s="8">
        <v>-124.763921302578</v>
      </c>
      <c r="I241" s="8">
        <v>219.58263229308</v>
      </c>
      <c r="J241" s="8"/>
      <c r="K241">
        <v>0.80630936227951144</v>
      </c>
    </row>
    <row r="242" spans="1:11" x14ac:dyDescent="0.25">
      <c r="A242" s="4">
        <v>40209</v>
      </c>
      <c r="B242" s="8">
        <v>1390</v>
      </c>
      <c r="C242" s="8">
        <v>450.2</v>
      </c>
      <c r="D242" s="8">
        <v>106.9</v>
      </c>
      <c r="E242" s="8">
        <v>343.3</v>
      </c>
      <c r="F242" s="8">
        <v>941.5</v>
      </c>
      <c r="G242" s="8">
        <v>332.8</v>
      </c>
      <c r="H242" s="8">
        <v>-180.9</v>
      </c>
      <c r="I242" s="8">
        <v>752.1</v>
      </c>
      <c r="J242" s="8"/>
      <c r="K242">
        <v>0.32388489208633092</v>
      </c>
    </row>
    <row r="243" spans="1:11" x14ac:dyDescent="0.25">
      <c r="A243" s="4">
        <v>40237</v>
      </c>
      <c r="B243" s="8">
        <v>700.1</v>
      </c>
      <c r="C243" s="8">
        <v>199.4</v>
      </c>
      <c r="D243" s="8">
        <v>46.4</v>
      </c>
      <c r="E243" s="8">
        <v>153</v>
      </c>
      <c r="F243" s="8">
        <v>507.4</v>
      </c>
      <c r="G243" s="8">
        <v>196</v>
      </c>
      <c r="H243" s="8">
        <v>-174.4</v>
      </c>
      <c r="I243" s="8">
        <v>508.8</v>
      </c>
      <c r="J243" s="8"/>
      <c r="K243">
        <v>0.28481645479217255</v>
      </c>
    </row>
    <row r="244" spans="1:11" x14ac:dyDescent="0.25">
      <c r="A244" s="4">
        <v>40268</v>
      </c>
      <c r="B244" s="8">
        <v>510.7</v>
      </c>
      <c r="C244" s="8">
        <v>270.60000000000002</v>
      </c>
      <c r="D244" s="8">
        <v>120.8</v>
      </c>
      <c r="E244" s="8">
        <v>149.80000000000001</v>
      </c>
      <c r="F244" s="8">
        <v>231.1</v>
      </c>
      <c r="G244" s="8">
        <v>-25.6</v>
      </c>
      <c r="H244" s="8">
        <v>-269</v>
      </c>
      <c r="I244" s="8">
        <v>519.1</v>
      </c>
      <c r="J244" s="8"/>
      <c r="K244">
        <v>0.52986097513217156</v>
      </c>
    </row>
    <row r="245" spans="1:11" x14ac:dyDescent="0.25">
      <c r="A245" s="4">
        <v>40298</v>
      </c>
      <c r="B245" s="8">
        <v>774</v>
      </c>
      <c r="C245" s="8">
        <v>325.5</v>
      </c>
      <c r="D245" s="8">
        <v>95.2</v>
      </c>
      <c r="E245" s="8">
        <v>230.3</v>
      </c>
      <c r="F245" s="8">
        <v>448.2</v>
      </c>
      <c r="G245" s="8">
        <v>46.7</v>
      </c>
      <c r="H245" s="8">
        <v>47</v>
      </c>
      <c r="I245" s="8">
        <v>325.89999999999998</v>
      </c>
      <c r="J245" s="8"/>
      <c r="K245">
        <v>0.42054263565891475</v>
      </c>
    </row>
    <row r="246" spans="1:11" x14ac:dyDescent="0.25">
      <c r="A246" s="4">
        <v>40329</v>
      </c>
      <c r="B246" s="8">
        <v>639.4</v>
      </c>
      <c r="C246" s="8">
        <v>263.3</v>
      </c>
      <c r="D246" s="8">
        <v>71.400000000000006</v>
      </c>
      <c r="E246" s="8">
        <v>191.9</v>
      </c>
      <c r="F246" s="8">
        <v>376.6</v>
      </c>
      <c r="G246" s="8">
        <v>33.4</v>
      </c>
      <c r="H246" s="8">
        <v>37.700000000000003</v>
      </c>
      <c r="I246" s="8">
        <v>308.7</v>
      </c>
      <c r="J246" s="8"/>
      <c r="K246">
        <v>0.41179230528620586</v>
      </c>
    </row>
    <row r="247" spans="1:11" x14ac:dyDescent="0.25">
      <c r="A247" s="4">
        <v>40359</v>
      </c>
      <c r="B247" s="8">
        <v>603.4</v>
      </c>
      <c r="C247" s="8">
        <v>231</v>
      </c>
      <c r="D247" s="8">
        <v>92.2</v>
      </c>
      <c r="E247" s="8">
        <v>141.69999999999999</v>
      </c>
      <c r="F247" s="8">
        <v>395.2</v>
      </c>
      <c r="G247" s="8">
        <v>152.80000000000001</v>
      </c>
      <c r="H247" s="8">
        <v>-112.9</v>
      </c>
      <c r="I247" s="8">
        <v>335.4</v>
      </c>
      <c r="J247" s="8"/>
      <c r="K247">
        <v>0.38283062645011601</v>
      </c>
    </row>
    <row r="248" spans="1:11" x14ac:dyDescent="0.25">
      <c r="A248" s="4">
        <v>40390</v>
      </c>
      <c r="B248" s="8">
        <v>532.79999999999995</v>
      </c>
      <c r="C248" s="8">
        <v>172</v>
      </c>
      <c r="D248" s="8">
        <v>46</v>
      </c>
      <c r="E248" s="8">
        <v>126</v>
      </c>
      <c r="F248" s="8">
        <v>359.6</v>
      </c>
      <c r="G248" s="8">
        <v>52.7</v>
      </c>
      <c r="H248" s="8">
        <v>-43.6</v>
      </c>
      <c r="I248" s="8">
        <v>327.39999999999998</v>
      </c>
      <c r="J248" s="8"/>
      <c r="K248">
        <v>0.32282282282282287</v>
      </c>
    </row>
    <row r="249" spans="1:11" x14ac:dyDescent="0.25">
      <c r="A249" s="4">
        <v>40421</v>
      </c>
      <c r="B249" s="8">
        <v>545.20000000000005</v>
      </c>
      <c r="C249" s="8">
        <v>201</v>
      </c>
      <c r="D249" s="8">
        <v>89.6</v>
      </c>
      <c r="E249" s="8">
        <v>111.4</v>
      </c>
      <c r="F249" s="8">
        <v>343.6</v>
      </c>
      <c r="G249" s="8">
        <v>96.5</v>
      </c>
      <c r="H249" s="8">
        <v>-20.5</v>
      </c>
      <c r="I249" s="8">
        <v>253</v>
      </c>
      <c r="J249" s="8"/>
      <c r="K249">
        <v>0.36867204695524575</v>
      </c>
    </row>
    <row r="250" spans="1:11" x14ac:dyDescent="0.25">
      <c r="A250" s="4">
        <v>40451</v>
      </c>
      <c r="B250" s="8">
        <v>595.5</v>
      </c>
      <c r="C250" s="8">
        <v>247</v>
      </c>
      <c r="D250" s="8">
        <v>98.2</v>
      </c>
      <c r="E250" s="8">
        <v>152.6</v>
      </c>
      <c r="F250" s="8">
        <v>336.8</v>
      </c>
      <c r="G250" s="8">
        <v>124.7</v>
      </c>
      <c r="H250" s="8">
        <v>-93.2</v>
      </c>
      <c r="I250" s="8">
        <v>299.60000000000002</v>
      </c>
      <c r="J250" s="8"/>
      <c r="K250">
        <v>0.41477749790092361</v>
      </c>
    </row>
    <row r="251" spans="1:11" x14ac:dyDescent="0.25">
      <c r="A251" s="4">
        <v>40482</v>
      </c>
      <c r="B251" s="8">
        <v>587.70000000000005</v>
      </c>
      <c r="C251" s="8">
        <v>165.6</v>
      </c>
      <c r="D251" s="8">
        <v>46.7</v>
      </c>
      <c r="E251" s="8">
        <v>118.9</v>
      </c>
      <c r="F251" s="8">
        <v>422.2</v>
      </c>
      <c r="G251" s="8">
        <v>147.1</v>
      </c>
      <c r="H251" s="8">
        <v>-0.1</v>
      </c>
      <c r="I251" s="8">
        <v>240.7</v>
      </c>
      <c r="J251" s="8"/>
      <c r="K251">
        <v>0.2817764165390505</v>
      </c>
    </row>
    <row r="252" spans="1:11" x14ac:dyDescent="0.25">
      <c r="A252" s="4">
        <v>40512</v>
      </c>
      <c r="B252" s="8">
        <v>564</v>
      </c>
      <c r="C252" s="8">
        <v>189.6</v>
      </c>
      <c r="D252" s="8">
        <v>52.5</v>
      </c>
      <c r="E252" s="8">
        <v>137.1</v>
      </c>
      <c r="F252" s="8">
        <v>374.2</v>
      </c>
      <c r="G252" s="8">
        <v>167</v>
      </c>
      <c r="H252" s="8">
        <v>-15.6</v>
      </c>
      <c r="I252" s="8">
        <v>193</v>
      </c>
      <c r="J252" s="8"/>
      <c r="K252">
        <v>0.33617021276595743</v>
      </c>
    </row>
    <row r="253" spans="1:11" x14ac:dyDescent="0.25">
      <c r="A253" s="4">
        <v>40543</v>
      </c>
      <c r="B253" s="8">
        <v>480.7</v>
      </c>
      <c r="C253" s="8">
        <v>154.80000000000001</v>
      </c>
      <c r="D253" s="8">
        <v>40.9</v>
      </c>
      <c r="E253" s="8">
        <v>104</v>
      </c>
      <c r="F253" s="8">
        <v>333.6</v>
      </c>
      <c r="G253" s="8">
        <v>235.9</v>
      </c>
      <c r="H253" s="8">
        <v>-79.599999999999994</v>
      </c>
      <c r="I253" s="8">
        <v>136.30000000000001</v>
      </c>
      <c r="J253" s="8"/>
      <c r="K253">
        <v>0.32203037237362181</v>
      </c>
    </row>
    <row r="254" spans="1:11" x14ac:dyDescent="0.25">
      <c r="A254" s="4">
        <v>40574</v>
      </c>
      <c r="B254" s="8">
        <v>1040</v>
      </c>
      <c r="C254" s="8">
        <v>330.6</v>
      </c>
      <c r="D254" s="8">
        <v>136.30000000000001</v>
      </c>
      <c r="E254" s="8">
        <v>194.3</v>
      </c>
      <c r="F254" s="8">
        <v>690.5</v>
      </c>
      <c r="G254" s="8">
        <v>267.5</v>
      </c>
      <c r="H254" s="8">
        <v>-81</v>
      </c>
      <c r="I254" s="8">
        <v>483.4</v>
      </c>
      <c r="J254" s="8"/>
      <c r="K254">
        <v>0.31788461538461543</v>
      </c>
    </row>
    <row r="255" spans="1:11" x14ac:dyDescent="0.25">
      <c r="A255" s="4">
        <v>40602</v>
      </c>
      <c r="B255" s="8">
        <v>535.6</v>
      </c>
      <c r="C255" s="8">
        <v>105.8</v>
      </c>
      <c r="D255" s="8">
        <v>0.6</v>
      </c>
      <c r="E255" s="8">
        <v>105.2</v>
      </c>
      <c r="F255" s="8">
        <v>430.6</v>
      </c>
      <c r="G255" s="8">
        <v>233.4</v>
      </c>
      <c r="H255" s="8">
        <v>-71.2</v>
      </c>
      <c r="I255" s="8">
        <v>263.39999999999998</v>
      </c>
      <c r="J255" s="8"/>
      <c r="K255">
        <v>0.19753547423450335</v>
      </c>
    </row>
    <row r="256" spans="1:11" x14ac:dyDescent="0.25">
      <c r="A256" s="4">
        <v>40633</v>
      </c>
      <c r="B256" s="8">
        <v>678</v>
      </c>
      <c r="C256" s="8">
        <v>319.3</v>
      </c>
      <c r="D256" s="8">
        <v>146.4</v>
      </c>
      <c r="E256" s="8">
        <v>172.9</v>
      </c>
      <c r="F256" s="8">
        <v>358.9</v>
      </c>
      <c r="G256" s="8">
        <v>224.4</v>
      </c>
      <c r="H256" s="8">
        <v>-110</v>
      </c>
      <c r="I256" s="8">
        <v>236.2</v>
      </c>
      <c r="J256" s="8"/>
      <c r="K256">
        <v>0.4709439528023599</v>
      </c>
    </row>
    <row r="257" spans="1:11" x14ac:dyDescent="0.25">
      <c r="A257" s="4">
        <v>40663</v>
      </c>
      <c r="B257" s="8">
        <v>739.6</v>
      </c>
      <c r="C257" s="8">
        <v>247</v>
      </c>
      <c r="D257" s="8">
        <v>104.9</v>
      </c>
      <c r="E257" s="8">
        <v>142.1</v>
      </c>
      <c r="F257" s="8">
        <v>492.9</v>
      </c>
      <c r="G257" s="8">
        <v>203.4</v>
      </c>
      <c r="H257" s="8">
        <v>39.5</v>
      </c>
      <c r="I257" s="8">
        <v>234.1</v>
      </c>
      <c r="J257" s="8"/>
      <c r="K257">
        <v>0.33396430502974578</v>
      </c>
    </row>
    <row r="258" spans="1:11" x14ac:dyDescent="0.25">
      <c r="A258" s="4">
        <v>40694</v>
      </c>
      <c r="B258" s="8">
        <v>551.6</v>
      </c>
      <c r="C258" s="8">
        <v>217.5</v>
      </c>
      <c r="D258" s="8">
        <v>91.2</v>
      </c>
      <c r="E258" s="8">
        <v>126.3</v>
      </c>
      <c r="F258" s="8">
        <v>324.89999999999998</v>
      </c>
      <c r="G258" s="8">
        <v>138.6</v>
      </c>
      <c r="H258" s="8">
        <v>56.8</v>
      </c>
      <c r="I258" s="8">
        <v>118.4</v>
      </c>
      <c r="J258" s="8"/>
      <c r="K258">
        <v>0.39430746918056558</v>
      </c>
    </row>
    <row r="259" spans="1:11" x14ac:dyDescent="0.25">
      <c r="A259" s="4">
        <v>40724</v>
      </c>
      <c r="B259" s="8">
        <v>633.9</v>
      </c>
      <c r="C259" s="8">
        <v>239.8</v>
      </c>
      <c r="D259" s="8">
        <v>117.1</v>
      </c>
      <c r="E259" s="8">
        <v>118</v>
      </c>
      <c r="F259" s="8">
        <v>402.2</v>
      </c>
      <c r="G259" s="8">
        <v>272.7</v>
      </c>
      <c r="H259" s="8">
        <v>23.7</v>
      </c>
      <c r="I259" s="8">
        <v>94.5</v>
      </c>
      <c r="J259" s="8"/>
      <c r="K259">
        <v>0.37829310616816536</v>
      </c>
    </row>
    <row r="260" spans="1:11" x14ac:dyDescent="0.25">
      <c r="A260" s="4">
        <v>40755</v>
      </c>
      <c r="B260" s="8">
        <v>492.6</v>
      </c>
      <c r="C260" s="8">
        <v>176.2</v>
      </c>
      <c r="D260" s="8">
        <v>54.1</v>
      </c>
      <c r="E260" s="8">
        <v>122.1</v>
      </c>
      <c r="F260" s="8">
        <v>315.7</v>
      </c>
      <c r="G260" s="8">
        <v>131.30000000000001</v>
      </c>
      <c r="H260" s="8">
        <v>65.3</v>
      </c>
      <c r="I260" s="8">
        <v>104.2</v>
      </c>
      <c r="J260" s="8"/>
      <c r="K260">
        <v>0.35769386926512381</v>
      </c>
    </row>
    <row r="261" spans="1:11" x14ac:dyDescent="0.25">
      <c r="A261" s="4">
        <v>40786</v>
      </c>
      <c r="B261" s="8">
        <v>548.5</v>
      </c>
      <c r="C261" s="8">
        <v>188.8</v>
      </c>
      <c r="D261" s="8">
        <v>87.8</v>
      </c>
      <c r="E261" s="8">
        <v>101</v>
      </c>
      <c r="F261" s="8">
        <v>360.2</v>
      </c>
      <c r="G261" s="8">
        <v>158.80000000000001</v>
      </c>
      <c r="H261" s="8">
        <v>91.7</v>
      </c>
      <c r="I261" s="8">
        <v>101.1</v>
      </c>
      <c r="J261" s="8"/>
      <c r="K261">
        <v>0.34421148587055606</v>
      </c>
    </row>
    <row r="262" spans="1:11" x14ac:dyDescent="0.25">
      <c r="A262" s="4">
        <v>40816</v>
      </c>
      <c r="B262" s="8">
        <v>470</v>
      </c>
      <c r="C262" s="8">
        <v>175</v>
      </c>
      <c r="D262" s="8">
        <v>88.7</v>
      </c>
      <c r="E262" s="8">
        <v>88.1</v>
      </c>
      <c r="F262" s="8">
        <v>294.10000000000002</v>
      </c>
      <c r="G262" s="8">
        <v>229.9</v>
      </c>
      <c r="H262" s="8">
        <v>-20.7</v>
      </c>
      <c r="I262" s="8">
        <v>74.7</v>
      </c>
      <c r="J262" s="8"/>
      <c r="K262">
        <v>0.37234042553191488</v>
      </c>
    </row>
    <row r="263" spans="1:11" x14ac:dyDescent="0.25">
      <c r="A263" s="4">
        <v>40847</v>
      </c>
      <c r="B263" s="8">
        <v>586.79999999999995</v>
      </c>
      <c r="C263" s="8">
        <v>130.69999999999999</v>
      </c>
      <c r="D263" s="8">
        <v>33.1</v>
      </c>
      <c r="E263" s="8">
        <v>97.6</v>
      </c>
      <c r="F263" s="8">
        <v>454.8</v>
      </c>
      <c r="G263" s="8">
        <v>278.7</v>
      </c>
      <c r="H263" s="8">
        <v>-70.099999999999994</v>
      </c>
      <c r="I263" s="8">
        <v>237</v>
      </c>
      <c r="J263" s="8"/>
      <c r="K263">
        <v>0.22273346966598501</v>
      </c>
    </row>
    <row r="264" spans="1:11" x14ac:dyDescent="0.25">
      <c r="A264" s="4">
        <v>40877</v>
      </c>
      <c r="B264" s="8">
        <v>562.20000000000005</v>
      </c>
      <c r="C264" s="8">
        <v>143.5</v>
      </c>
      <c r="D264" s="8">
        <v>29.9</v>
      </c>
      <c r="E264" s="8">
        <v>113.6</v>
      </c>
      <c r="F264" s="8">
        <v>418.3</v>
      </c>
      <c r="G264" s="8">
        <v>284.7</v>
      </c>
      <c r="H264" s="8">
        <v>36</v>
      </c>
      <c r="I264" s="8">
        <v>81.3</v>
      </c>
      <c r="J264" s="8"/>
      <c r="K264">
        <v>0.25524724297403056</v>
      </c>
    </row>
    <row r="265" spans="1:11" x14ac:dyDescent="0.25">
      <c r="A265" s="4">
        <v>40908</v>
      </c>
      <c r="B265" s="8">
        <v>640.5</v>
      </c>
      <c r="C265" s="8">
        <v>145.80000000000001</v>
      </c>
      <c r="D265" s="8">
        <v>61.8</v>
      </c>
      <c r="E265" s="8">
        <v>78.8</v>
      </c>
      <c r="F265" s="8">
        <v>496.9</v>
      </c>
      <c r="G265" s="8">
        <v>356.6</v>
      </c>
      <c r="H265" s="8">
        <v>51.2</v>
      </c>
      <c r="I265" s="8">
        <v>71.7</v>
      </c>
      <c r="J265" s="8"/>
      <c r="K265">
        <v>0.22763466042154568</v>
      </c>
    </row>
    <row r="266" spans="1:11" x14ac:dyDescent="0.25">
      <c r="A266" s="4">
        <v>40939</v>
      </c>
      <c r="B266" s="8">
        <v>738.1</v>
      </c>
      <c r="C266" s="8">
        <v>152.69999999999999</v>
      </c>
      <c r="D266" s="8">
        <v>36.700000000000003</v>
      </c>
      <c r="E266" s="8">
        <v>116</v>
      </c>
      <c r="F266" s="8">
        <v>584</v>
      </c>
      <c r="G266" s="8">
        <v>327</v>
      </c>
      <c r="H266" s="8">
        <v>8</v>
      </c>
      <c r="I266" s="8">
        <v>235</v>
      </c>
      <c r="J266" s="8"/>
      <c r="K266">
        <v>0.20688253624170164</v>
      </c>
    </row>
    <row r="267" spans="1:11" x14ac:dyDescent="0.25">
      <c r="A267" s="4">
        <v>40968</v>
      </c>
      <c r="B267" s="8">
        <v>710.7</v>
      </c>
      <c r="C267" s="8">
        <v>65.3</v>
      </c>
      <c r="D267" s="8">
        <v>32.799999999999997</v>
      </c>
      <c r="E267" s="8">
        <v>32.5</v>
      </c>
      <c r="F267" s="8">
        <v>643.5</v>
      </c>
      <c r="G267" s="8">
        <v>337</v>
      </c>
      <c r="H267" s="8">
        <v>110.6</v>
      </c>
      <c r="I267" s="8">
        <v>178.4</v>
      </c>
      <c r="J267" s="8"/>
      <c r="K267">
        <v>9.1881243844097363E-2</v>
      </c>
    </row>
    <row r="268" spans="1:11" x14ac:dyDescent="0.25">
      <c r="A268" s="4">
        <v>40999</v>
      </c>
      <c r="B268" s="8">
        <v>1010</v>
      </c>
      <c r="C268" s="8">
        <v>281.5</v>
      </c>
      <c r="D268" s="8">
        <v>188.6</v>
      </c>
      <c r="E268" s="8">
        <v>92.9</v>
      </c>
      <c r="F268" s="8">
        <v>722.5</v>
      </c>
      <c r="G268" s="8">
        <v>386</v>
      </c>
      <c r="H268" s="8">
        <v>138.9</v>
      </c>
      <c r="I268" s="8">
        <v>177.2</v>
      </c>
      <c r="J268" s="8"/>
      <c r="K268">
        <v>0.27871287128712874</v>
      </c>
    </row>
    <row r="269" spans="1:11" x14ac:dyDescent="0.25">
      <c r="A269" s="4">
        <v>41029</v>
      </c>
      <c r="B269" s="8">
        <v>681.8</v>
      </c>
      <c r="C269" s="8">
        <v>142.1</v>
      </c>
      <c r="D269" s="8">
        <v>79.3</v>
      </c>
      <c r="E269" s="8">
        <v>62.8</v>
      </c>
      <c r="F269" s="8">
        <v>535.1</v>
      </c>
      <c r="G269" s="8">
        <v>150.9</v>
      </c>
      <c r="H269" s="8">
        <v>240.7</v>
      </c>
      <c r="I269" s="8">
        <v>126.5</v>
      </c>
      <c r="J269" s="8"/>
      <c r="K269">
        <v>0.20841889117043122</v>
      </c>
    </row>
    <row r="270" spans="1:11" x14ac:dyDescent="0.25">
      <c r="A270" s="4">
        <v>41060</v>
      </c>
      <c r="B270" s="8">
        <v>793.2</v>
      </c>
      <c r="C270" s="8">
        <v>213.7</v>
      </c>
      <c r="D270" s="8">
        <v>113.8</v>
      </c>
      <c r="E270" s="8">
        <v>99.9</v>
      </c>
      <c r="F270" s="8">
        <v>575.79999999999995</v>
      </c>
      <c r="G270" s="8">
        <v>152.4</v>
      </c>
      <c r="H270" s="8">
        <v>232</v>
      </c>
      <c r="I270" s="8">
        <v>169.9</v>
      </c>
      <c r="J270" s="8"/>
      <c r="K270">
        <v>0.26941502773575388</v>
      </c>
    </row>
    <row r="271" spans="1:11" x14ac:dyDescent="0.25">
      <c r="A271" s="4">
        <v>41090</v>
      </c>
      <c r="B271" s="8">
        <v>919.8</v>
      </c>
      <c r="C271" s="8">
        <v>274.7</v>
      </c>
      <c r="D271" s="8">
        <v>153.19999999999999</v>
      </c>
      <c r="E271" s="8">
        <v>119.3</v>
      </c>
      <c r="F271" s="8">
        <v>649.1</v>
      </c>
      <c r="G271" s="8">
        <v>416.7</v>
      </c>
      <c r="H271" s="8">
        <v>34</v>
      </c>
      <c r="I271" s="8">
        <v>163</v>
      </c>
      <c r="J271" s="8"/>
      <c r="K271">
        <v>0.29865188084366168</v>
      </c>
    </row>
    <row r="272" spans="1:11" x14ac:dyDescent="0.25">
      <c r="A272" s="4">
        <v>41121</v>
      </c>
      <c r="B272" s="8">
        <v>540.1</v>
      </c>
      <c r="C272" s="8">
        <v>184</v>
      </c>
      <c r="D272" s="8">
        <v>66</v>
      </c>
      <c r="E272" s="8">
        <v>118</v>
      </c>
      <c r="F272" s="8">
        <v>355.8</v>
      </c>
      <c r="G272" s="8">
        <v>95.4</v>
      </c>
      <c r="H272" s="8">
        <v>152.6</v>
      </c>
      <c r="I272" s="8">
        <v>92</v>
      </c>
      <c r="J272" s="8"/>
      <c r="K272">
        <v>0.34067765228661356</v>
      </c>
    </row>
    <row r="273" spans="1:11" x14ac:dyDescent="0.25">
      <c r="A273" s="4">
        <v>41152</v>
      </c>
      <c r="B273" s="8">
        <v>703.9</v>
      </c>
      <c r="C273" s="8">
        <v>282.5</v>
      </c>
      <c r="D273" s="8">
        <v>116.8</v>
      </c>
      <c r="E273" s="8">
        <v>165.7</v>
      </c>
      <c r="F273" s="8">
        <v>421.1</v>
      </c>
      <c r="G273" s="8">
        <v>150.1</v>
      </c>
      <c r="H273" s="8">
        <v>131.4</v>
      </c>
      <c r="I273" s="8">
        <v>120.3</v>
      </c>
      <c r="J273" s="8"/>
      <c r="K273">
        <v>0.40133541696263675</v>
      </c>
    </row>
    <row r="274" spans="1:11" x14ac:dyDescent="0.25">
      <c r="A274" s="4">
        <v>41182</v>
      </c>
      <c r="B274" s="8">
        <v>623.20000000000005</v>
      </c>
      <c r="C274" s="8">
        <v>333.5</v>
      </c>
      <c r="D274" s="8">
        <v>173.6</v>
      </c>
      <c r="E274" s="8">
        <v>159.1</v>
      </c>
      <c r="F274" s="8">
        <v>293.10000000000002</v>
      </c>
      <c r="G274" s="8">
        <v>354.5</v>
      </c>
      <c r="H274" s="8">
        <v>-216.9</v>
      </c>
      <c r="I274" s="8">
        <v>127.7</v>
      </c>
      <c r="J274" s="8"/>
      <c r="K274">
        <v>0.53514120667522458</v>
      </c>
    </row>
    <row r="275" spans="1:11" x14ac:dyDescent="0.25">
      <c r="A275" s="4">
        <v>41213</v>
      </c>
      <c r="B275" s="8">
        <v>505.2</v>
      </c>
      <c r="C275" s="8">
        <v>145.6</v>
      </c>
      <c r="D275" s="8">
        <v>30.5</v>
      </c>
      <c r="E275" s="8">
        <v>115.1</v>
      </c>
      <c r="F275" s="8">
        <v>358.6</v>
      </c>
      <c r="G275" s="8">
        <v>246.7</v>
      </c>
      <c r="H275" s="8">
        <v>-73.2</v>
      </c>
      <c r="I275" s="8">
        <v>168.5</v>
      </c>
      <c r="J275" s="8"/>
      <c r="K275">
        <v>0.28820269200316706</v>
      </c>
    </row>
    <row r="276" spans="1:11" x14ac:dyDescent="0.25">
      <c r="A276" s="4">
        <v>41243</v>
      </c>
      <c r="B276" s="8">
        <v>522.9</v>
      </c>
      <c r="C276" s="8">
        <v>240.8</v>
      </c>
      <c r="D276" s="8">
        <v>89.3</v>
      </c>
      <c r="E276" s="8">
        <v>151.5</v>
      </c>
      <c r="F276" s="8">
        <v>281.7</v>
      </c>
      <c r="G276" s="8">
        <v>304.7</v>
      </c>
      <c r="H276" s="8">
        <v>-36.9</v>
      </c>
      <c r="I276" s="8">
        <v>-3.1</v>
      </c>
      <c r="J276" s="8"/>
      <c r="K276">
        <v>0.46050870147255696</v>
      </c>
    </row>
    <row r="277" spans="1:11" x14ac:dyDescent="0.25">
      <c r="A277" s="4">
        <v>41274</v>
      </c>
      <c r="B277" s="8">
        <v>454.3</v>
      </c>
      <c r="C277" s="8">
        <v>203.6</v>
      </c>
      <c r="D277" s="8">
        <v>109.4</v>
      </c>
      <c r="E277" s="8">
        <v>97.2</v>
      </c>
      <c r="F277" s="8">
        <v>239.7</v>
      </c>
      <c r="G277" s="8">
        <v>448.6</v>
      </c>
      <c r="H277" s="8">
        <v>-191.1</v>
      </c>
      <c r="I277" s="8">
        <v>-15.4</v>
      </c>
      <c r="J277" s="8"/>
      <c r="K277">
        <v>0.44816200748404134</v>
      </c>
    </row>
    <row r="278" spans="1:11" x14ac:dyDescent="0.25">
      <c r="A278" s="4">
        <v>41305</v>
      </c>
      <c r="B278" s="8">
        <v>1070</v>
      </c>
      <c r="C278" s="8">
        <v>471.4</v>
      </c>
      <c r="D278" s="8">
        <v>203.1</v>
      </c>
      <c r="E278" s="8">
        <v>268.3</v>
      </c>
      <c r="F278" s="8">
        <v>598.6</v>
      </c>
      <c r="G278" s="8">
        <v>293.5</v>
      </c>
      <c r="H278" s="8">
        <v>-33.5</v>
      </c>
      <c r="I278" s="8">
        <v>309.8</v>
      </c>
      <c r="J278" s="8"/>
      <c r="K278">
        <v>0.44056074766355136</v>
      </c>
    </row>
    <row r="279" spans="1:11" x14ac:dyDescent="0.25">
      <c r="A279" s="4">
        <v>41333</v>
      </c>
      <c r="B279" s="8">
        <v>620</v>
      </c>
      <c r="C279" s="8">
        <v>121.3</v>
      </c>
      <c r="D279" s="8">
        <v>-17</v>
      </c>
      <c r="E279" s="8">
        <v>138.30000000000001</v>
      </c>
      <c r="F279" s="8">
        <v>499.4</v>
      </c>
      <c r="G279" s="8">
        <v>181.4</v>
      </c>
      <c r="H279" s="8">
        <v>18.100000000000001</v>
      </c>
      <c r="I279" s="8">
        <v>282.60000000000002</v>
      </c>
      <c r="J279" s="8"/>
      <c r="K279">
        <v>0.19564516129032258</v>
      </c>
    </row>
    <row r="280" spans="1:11" x14ac:dyDescent="0.25">
      <c r="A280" s="4">
        <v>41364</v>
      </c>
      <c r="B280" s="8">
        <v>1060</v>
      </c>
      <c r="C280" s="8">
        <v>382.4</v>
      </c>
      <c r="D280" s="8">
        <v>210.6</v>
      </c>
      <c r="E280" s="8">
        <v>171.8</v>
      </c>
      <c r="F280" s="8">
        <v>682</v>
      </c>
      <c r="G280" s="8">
        <v>290.7</v>
      </c>
      <c r="H280" s="8">
        <v>118.3</v>
      </c>
      <c r="I280" s="8">
        <v>253</v>
      </c>
      <c r="J280" s="8"/>
      <c r="K280">
        <v>0.36075471698113204</v>
      </c>
    </row>
    <row r="281" spans="1:11" x14ac:dyDescent="0.25">
      <c r="A281" s="4">
        <v>41394</v>
      </c>
      <c r="B281" s="8">
        <v>792.9</v>
      </c>
      <c r="C281" s="8">
        <v>371.7</v>
      </c>
      <c r="D281" s="8">
        <v>140.6</v>
      </c>
      <c r="E281" s="8">
        <v>231.1</v>
      </c>
      <c r="F281" s="8">
        <v>420.3</v>
      </c>
      <c r="G281" s="8">
        <v>53.6</v>
      </c>
      <c r="H281" s="8">
        <v>168.7</v>
      </c>
      <c r="I281" s="8">
        <v>175</v>
      </c>
      <c r="J281" s="8"/>
      <c r="K281">
        <v>0.46878547105561863</v>
      </c>
    </row>
    <row r="282" spans="1:11" x14ac:dyDescent="0.25">
      <c r="A282" s="4">
        <v>41425</v>
      </c>
      <c r="B282" s="8">
        <v>667.4</v>
      </c>
      <c r="C282" s="8">
        <v>382.3</v>
      </c>
      <c r="D282" s="8">
        <v>153.1</v>
      </c>
      <c r="E282" s="8">
        <v>229.2</v>
      </c>
      <c r="F282" s="8">
        <v>285.39999999999998</v>
      </c>
      <c r="G282" s="8">
        <v>37.799999999999997</v>
      </c>
      <c r="H282" s="8">
        <v>84.4</v>
      </c>
      <c r="I282" s="8">
        <v>145.5</v>
      </c>
      <c r="J282" s="8"/>
      <c r="K282">
        <v>0.57281989811207679</v>
      </c>
    </row>
    <row r="283" spans="1:11" x14ac:dyDescent="0.25">
      <c r="A283" s="4">
        <v>41455</v>
      </c>
      <c r="B283" s="8">
        <v>860.5</v>
      </c>
      <c r="C283" s="8">
        <v>340.9</v>
      </c>
      <c r="D283" s="8">
        <v>155.4</v>
      </c>
      <c r="E283" s="8">
        <v>191.3</v>
      </c>
      <c r="F283" s="8">
        <v>514.29999999999995</v>
      </c>
      <c r="G283" s="8">
        <v>383</v>
      </c>
      <c r="H283" s="8">
        <v>-76.7</v>
      </c>
      <c r="I283" s="8">
        <v>194.1</v>
      </c>
      <c r="J283" s="8"/>
      <c r="K283">
        <v>0.39616502033701334</v>
      </c>
    </row>
    <row r="284" spans="1:11" x14ac:dyDescent="0.25">
      <c r="A284" s="4">
        <v>41486</v>
      </c>
      <c r="B284" s="8">
        <v>699.9</v>
      </c>
      <c r="C284" s="8">
        <v>306.7</v>
      </c>
      <c r="D284" s="8">
        <v>111.6</v>
      </c>
      <c r="E284" s="8">
        <v>195.1</v>
      </c>
      <c r="F284" s="8">
        <v>392</v>
      </c>
      <c r="G284" s="8">
        <v>228.4</v>
      </c>
      <c r="H284" s="8">
        <v>-103.8</v>
      </c>
      <c r="I284" s="8">
        <v>243.1</v>
      </c>
      <c r="J284" s="8"/>
      <c r="K284">
        <v>0.43820545792256038</v>
      </c>
    </row>
    <row r="285" spans="1:11" x14ac:dyDescent="0.25">
      <c r="A285" s="4">
        <v>41517</v>
      </c>
      <c r="B285" s="8">
        <v>711.3</v>
      </c>
      <c r="C285" s="8">
        <v>338.7</v>
      </c>
      <c r="D285" s="8">
        <v>147.9</v>
      </c>
      <c r="E285" s="8">
        <v>190.8</v>
      </c>
      <c r="F285" s="8">
        <v>373.2</v>
      </c>
      <c r="G285" s="8">
        <v>146.4</v>
      </c>
      <c r="H285" s="8">
        <v>-12.5</v>
      </c>
      <c r="I285" s="8">
        <v>231.2</v>
      </c>
      <c r="J285" s="8"/>
      <c r="K285">
        <v>0.47617039223956137</v>
      </c>
    </row>
    <row r="286" spans="1:11" x14ac:dyDescent="0.25">
      <c r="A286" s="4">
        <v>41547</v>
      </c>
      <c r="B286" s="8">
        <v>787</v>
      </c>
      <c r="C286" s="8">
        <v>354.6</v>
      </c>
      <c r="D286" s="8">
        <v>164.7</v>
      </c>
      <c r="E286" s="8">
        <v>184.1</v>
      </c>
      <c r="F286" s="8">
        <v>434.8</v>
      </c>
      <c r="G286" s="8">
        <v>335.2</v>
      </c>
      <c r="H286" s="8">
        <v>-152.69999999999999</v>
      </c>
      <c r="I286" s="8">
        <v>245.7</v>
      </c>
      <c r="J286" s="8"/>
      <c r="K286">
        <v>0.45057179161372302</v>
      </c>
    </row>
    <row r="287" spans="1:11" x14ac:dyDescent="0.25">
      <c r="A287" s="4">
        <v>41578</v>
      </c>
      <c r="B287" s="8">
        <v>506.1</v>
      </c>
      <c r="C287" s="8">
        <v>204.9</v>
      </c>
      <c r="D287" s="8">
        <v>51.4</v>
      </c>
      <c r="E287" s="8">
        <v>153.5</v>
      </c>
      <c r="F287" s="8">
        <v>301</v>
      </c>
      <c r="G287" s="8">
        <v>214.8</v>
      </c>
      <c r="H287" s="8">
        <v>-70.599999999999994</v>
      </c>
      <c r="I287" s="8">
        <v>144</v>
      </c>
      <c r="J287" s="8"/>
      <c r="K287">
        <v>0.4048606994665086</v>
      </c>
    </row>
    <row r="288" spans="1:11" x14ac:dyDescent="0.25">
      <c r="A288" s="4">
        <v>41608</v>
      </c>
      <c r="B288" s="8">
        <v>624.6</v>
      </c>
      <c r="C288" s="8">
        <v>261.5</v>
      </c>
      <c r="D288" s="8">
        <v>79.7</v>
      </c>
      <c r="E288" s="8">
        <v>181.8</v>
      </c>
      <c r="F288" s="8">
        <v>363.9</v>
      </c>
      <c r="G288" s="8">
        <v>240.7</v>
      </c>
      <c r="H288" s="8">
        <v>19.100000000000001</v>
      </c>
      <c r="I288" s="8">
        <v>85.8</v>
      </c>
      <c r="J288" s="8"/>
      <c r="K288">
        <v>0.4186679474863913</v>
      </c>
    </row>
    <row r="289" spans="1:11" x14ac:dyDescent="0.25">
      <c r="A289" s="4">
        <v>41639</v>
      </c>
      <c r="B289" s="8">
        <v>482.5</v>
      </c>
      <c r="C289" s="8">
        <v>173.6</v>
      </c>
      <c r="D289" s="8">
        <v>58.9</v>
      </c>
      <c r="E289" s="8">
        <v>114.7</v>
      </c>
      <c r="F289" s="8">
        <v>305.10000000000002</v>
      </c>
      <c r="G289" s="8">
        <v>324.5</v>
      </c>
      <c r="H289" s="8">
        <v>-48.4</v>
      </c>
      <c r="I289" s="8">
        <v>30.2</v>
      </c>
      <c r="J289" s="8"/>
      <c r="K289">
        <v>0.35979274611398965</v>
      </c>
    </row>
    <row r="290" spans="1:11" x14ac:dyDescent="0.25">
      <c r="A290" s="4">
        <v>41670</v>
      </c>
      <c r="B290" s="8">
        <v>1320</v>
      </c>
      <c r="C290" s="8">
        <v>491.9</v>
      </c>
      <c r="D290" s="8">
        <v>179.8</v>
      </c>
      <c r="E290" s="8">
        <v>312.10000000000002</v>
      </c>
      <c r="F290" s="8">
        <v>826.2</v>
      </c>
      <c r="G290" s="8">
        <v>358.8</v>
      </c>
      <c r="H290" s="8">
        <v>-82.8</v>
      </c>
      <c r="I290" s="8">
        <v>504.2</v>
      </c>
      <c r="J290" s="8"/>
      <c r="K290">
        <v>0.37265151515151512</v>
      </c>
    </row>
    <row r="291" spans="1:11" x14ac:dyDescent="0.25">
      <c r="A291" s="4">
        <v>41698</v>
      </c>
      <c r="B291" s="8">
        <v>644.5</v>
      </c>
      <c r="C291" s="8">
        <v>49.2</v>
      </c>
      <c r="D291" s="8">
        <v>-74.599999999999994</v>
      </c>
      <c r="E291" s="8">
        <v>123.8</v>
      </c>
      <c r="F291" s="8">
        <v>594.6</v>
      </c>
      <c r="G291" s="8">
        <v>316.3</v>
      </c>
      <c r="H291" s="8">
        <v>-33.6</v>
      </c>
      <c r="I291" s="8">
        <v>290.5</v>
      </c>
      <c r="J291" s="8"/>
      <c r="K291">
        <v>7.6338246702870441E-2</v>
      </c>
    </row>
    <row r="292" spans="1:11" x14ac:dyDescent="0.25">
      <c r="A292" s="4">
        <v>41729</v>
      </c>
      <c r="B292" s="8">
        <v>1046.5</v>
      </c>
      <c r="C292" s="8">
        <v>388.2</v>
      </c>
      <c r="D292" s="8">
        <v>195.4</v>
      </c>
      <c r="E292" s="8">
        <v>192.8</v>
      </c>
      <c r="F292" s="8">
        <v>659.2</v>
      </c>
      <c r="G292" s="8">
        <v>258.3</v>
      </c>
      <c r="H292" s="8">
        <v>40.799999999999997</v>
      </c>
      <c r="I292" s="8">
        <v>325.3</v>
      </c>
      <c r="J292" s="8"/>
      <c r="K292">
        <v>0.37095078834209266</v>
      </c>
    </row>
    <row r="293" spans="1:11" x14ac:dyDescent="0.25">
      <c r="A293" s="4">
        <v>41759</v>
      </c>
      <c r="B293" s="8">
        <v>774.7</v>
      </c>
      <c r="C293" s="8">
        <v>280.7</v>
      </c>
      <c r="D293" s="8">
        <v>90.6</v>
      </c>
      <c r="E293" s="8">
        <v>190.1</v>
      </c>
      <c r="F293" s="8">
        <v>494.8</v>
      </c>
      <c r="G293" s="8">
        <v>56.8</v>
      </c>
      <c r="H293" s="8">
        <v>86</v>
      </c>
      <c r="I293" s="8">
        <v>323.39999999999998</v>
      </c>
      <c r="J293" s="8"/>
      <c r="K293">
        <v>0.36233380663482634</v>
      </c>
    </row>
    <row r="294" spans="1:11" x14ac:dyDescent="0.25">
      <c r="A294" s="4">
        <v>41790</v>
      </c>
      <c r="B294" s="8">
        <v>870.8</v>
      </c>
      <c r="C294" s="8">
        <v>312.5</v>
      </c>
      <c r="D294" s="8">
        <v>110.4</v>
      </c>
      <c r="E294" s="8">
        <v>202.1</v>
      </c>
      <c r="F294" s="8">
        <v>558.6</v>
      </c>
      <c r="G294" s="8">
        <v>35.6</v>
      </c>
      <c r="H294" s="8">
        <v>154.5</v>
      </c>
      <c r="I294" s="8">
        <v>347.9</v>
      </c>
      <c r="J294" s="8"/>
      <c r="K294">
        <v>0.35886541111621501</v>
      </c>
    </row>
    <row r="295" spans="1:11" x14ac:dyDescent="0.25">
      <c r="A295" s="4">
        <v>41820</v>
      </c>
      <c r="B295" s="8">
        <v>1080</v>
      </c>
      <c r="C295" s="8">
        <v>357.5</v>
      </c>
      <c r="D295" s="8">
        <v>158.5</v>
      </c>
      <c r="E295" s="8">
        <v>199.1</v>
      </c>
      <c r="F295" s="8">
        <v>726.6</v>
      </c>
      <c r="G295" s="8">
        <v>354.2</v>
      </c>
      <c r="H295" s="8">
        <v>78.3</v>
      </c>
      <c r="I295" s="8">
        <v>268.7</v>
      </c>
      <c r="J295" s="8"/>
      <c r="K295">
        <v>0.33101851851851855</v>
      </c>
    </row>
    <row r="296" spans="1:11" x14ac:dyDescent="0.25">
      <c r="A296" s="4">
        <v>41851</v>
      </c>
      <c r="B296" s="8">
        <v>385.2</v>
      </c>
      <c r="C296" s="8">
        <v>206.2</v>
      </c>
      <c r="D296" s="8">
        <v>25.9</v>
      </c>
      <c r="E296" s="8">
        <v>180.3</v>
      </c>
      <c r="F296" s="8">
        <v>177.3</v>
      </c>
      <c r="G296" s="8">
        <v>-235.6</v>
      </c>
      <c r="H296" s="8">
        <v>172.6</v>
      </c>
      <c r="I296" s="8">
        <v>208.2</v>
      </c>
      <c r="J296" s="8"/>
      <c r="K296">
        <v>0.5353063343717549</v>
      </c>
    </row>
    <row r="297" spans="1:11" x14ac:dyDescent="0.25">
      <c r="A297" s="4">
        <v>41882</v>
      </c>
      <c r="B297" s="8">
        <v>702.5</v>
      </c>
      <c r="C297" s="8">
        <v>272.89999999999998</v>
      </c>
      <c r="D297" s="8">
        <v>83.9</v>
      </c>
      <c r="E297" s="8">
        <v>189</v>
      </c>
      <c r="F297" s="8">
        <v>429</v>
      </c>
      <c r="G297" s="8">
        <v>-69</v>
      </c>
      <c r="H297" s="8">
        <v>236.7</v>
      </c>
      <c r="I297" s="8">
        <v>240.8</v>
      </c>
      <c r="J297" s="8"/>
      <c r="K297">
        <v>0.38846975088967967</v>
      </c>
    </row>
    <row r="298" spans="1:11" x14ac:dyDescent="0.25">
      <c r="A298" s="4">
        <v>41912</v>
      </c>
      <c r="B298" s="8">
        <v>857.2</v>
      </c>
      <c r="C298" s="8">
        <v>300.89999999999998</v>
      </c>
      <c r="D298" s="8">
        <v>129</v>
      </c>
      <c r="E298" s="8">
        <v>170.7</v>
      </c>
      <c r="F298" s="8">
        <v>553.70000000000005</v>
      </c>
      <c r="G298" s="8">
        <v>164.6</v>
      </c>
      <c r="H298" s="8">
        <v>85.8</v>
      </c>
      <c r="I298" s="8">
        <v>281</v>
      </c>
      <c r="J298" s="8"/>
      <c r="K298">
        <v>0.35102659822678484</v>
      </c>
    </row>
    <row r="299" spans="1:11" x14ac:dyDescent="0.25">
      <c r="A299" s="4">
        <v>41943</v>
      </c>
      <c r="B299" s="8">
        <v>548.29999999999995</v>
      </c>
      <c r="C299" s="8">
        <v>158.5</v>
      </c>
      <c r="D299" s="8">
        <v>39</v>
      </c>
      <c r="E299" s="8">
        <v>119.5</v>
      </c>
      <c r="F299" s="8">
        <v>389</v>
      </c>
      <c r="G299" s="8">
        <v>17.899999999999999</v>
      </c>
      <c r="H299" s="8">
        <v>117.1</v>
      </c>
      <c r="I299" s="8">
        <v>223.2</v>
      </c>
      <c r="J299" s="8"/>
      <c r="K299">
        <v>0.28907532372788619</v>
      </c>
    </row>
    <row r="300" spans="1:11" x14ac:dyDescent="0.25">
      <c r="A300" s="4">
        <v>41973</v>
      </c>
      <c r="B300" s="8">
        <v>852.7</v>
      </c>
      <c r="C300" s="8">
        <v>248.6</v>
      </c>
      <c r="D300" s="8">
        <v>65.599999999999994</v>
      </c>
      <c r="E300" s="8">
        <v>183</v>
      </c>
      <c r="F300" s="8">
        <v>603.5</v>
      </c>
      <c r="G300" s="8">
        <v>53.4</v>
      </c>
      <c r="H300" s="8">
        <v>242.4</v>
      </c>
      <c r="I300" s="8">
        <v>287.89999999999998</v>
      </c>
      <c r="J300" s="8"/>
      <c r="K300">
        <v>0.29154450568781515</v>
      </c>
    </row>
    <row r="301" spans="1:11" x14ac:dyDescent="0.25">
      <c r="A301" s="4">
        <v>42004</v>
      </c>
      <c r="B301" s="8">
        <v>697.3</v>
      </c>
      <c r="C301" s="8">
        <v>222.9</v>
      </c>
      <c r="D301" s="8">
        <v>56.5</v>
      </c>
      <c r="E301" s="8">
        <v>167.5</v>
      </c>
      <c r="F301" s="8">
        <v>467.5</v>
      </c>
      <c r="G301" s="8">
        <v>88.7</v>
      </c>
      <c r="H301" s="8">
        <v>-140.4</v>
      </c>
      <c r="I301" s="8">
        <v>528.9</v>
      </c>
      <c r="J301" s="8"/>
      <c r="K301">
        <v>0.31966155169941207</v>
      </c>
    </row>
    <row r="302" spans="1:11" x14ac:dyDescent="0.25">
      <c r="A302" s="4">
        <v>42035</v>
      </c>
      <c r="B302" s="8">
        <v>1470</v>
      </c>
      <c r="C302" s="8">
        <v>426.1</v>
      </c>
      <c r="D302" s="8">
        <v>96.8</v>
      </c>
      <c r="E302" s="8">
        <v>329.4</v>
      </c>
      <c r="F302" s="8">
        <v>1050</v>
      </c>
      <c r="G302" s="8">
        <v>298.5</v>
      </c>
      <c r="H302" s="8">
        <v>96.2</v>
      </c>
      <c r="I302" s="8">
        <v>612.1</v>
      </c>
      <c r="J302" s="8">
        <v>-14.4</v>
      </c>
      <c r="K302">
        <v>0.28986394557823131</v>
      </c>
    </row>
    <row r="303" spans="1:11" x14ac:dyDescent="0.25">
      <c r="A303" s="4">
        <v>42063</v>
      </c>
      <c r="B303" s="8">
        <v>1020</v>
      </c>
      <c r="C303" s="8">
        <v>211.9</v>
      </c>
      <c r="D303" s="8">
        <v>25.5</v>
      </c>
      <c r="E303" s="8">
        <v>186.4</v>
      </c>
      <c r="F303" s="8">
        <v>929.6</v>
      </c>
      <c r="G303" s="8">
        <v>348.9</v>
      </c>
      <c r="H303" s="8">
        <v>40</v>
      </c>
      <c r="I303" s="8">
        <v>503.6</v>
      </c>
      <c r="J303" s="8">
        <v>-114.7</v>
      </c>
      <c r="K303">
        <v>0.2077450980392157</v>
      </c>
    </row>
    <row r="304" spans="1:11" x14ac:dyDescent="0.25">
      <c r="A304" s="4">
        <v>42094</v>
      </c>
      <c r="B304" s="8">
        <v>1180</v>
      </c>
      <c r="C304" s="8">
        <v>251.2</v>
      </c>
      <c r="D304" s="8">
        <v>84.1</v>
      </c>
      <c r="E304" s="8">
        <v>167</v>
      </c>
      <c r="F304" s="8">
        <v>730.4</v>
      </c>
      <c r="G304" s="8">
        <v>306.89999999999998</v>
      </c>
      <c r="H304" s="8">
        <v>28.1</v>
      </c>
      <c r="I304" s="8">
        <v>364.3</v>
      </c>
      <c r="J304" s="8">
        <v>192.3</v>
      </c>
      <c r="K304">
        <v>0.21288135593220339</v>
      </c>
    </row>
    <row r="305" spans="1:11" x14ac:dyDescent="0.25">
      <c r="A305" s="4">
        <v>42124</v>
      </c>
      <c r="B305" s="8">
        <v>707.9</v>
      </c>
      <c r="C305" s="8">
        <v>292.3</v>
      </c>
      <c r="D305" s="8">
        <v>135.6</v>
      </c>
      <c r="E305" s="8">
        <v>156.80000000000001</v>
      </c>
      <c r="F305" s="8">
        <v>510</v>
      </c>
      <c r="G305" s="8">
        <v>70.400000000000006</v>
      </c>
      <c r="H305" s="8">
        <v>136.1</v>
      </c>
      <c r="I305" s="8">
        <v>277.60000000000002</v>
      </c>
      <c r="J305" s="8">
        <v>-93.1</v>
      </c>
      <c r="K305">
        <v>0.41291142816782034</v>
      </c>
    </row>
    <row r="306" spans="1:11" x14ac:dyDescent="0.25">
      <c r="A306" s="4">
        <v>42155</v>
      </c>
      <c r="B306" s="8">
        <v>900.8</v>
      </c>
      <c r="C306" s="8">
        <v>311</v>
      </c>
      <c r="D306" s="8">
        <v>104.7</v>
      </c>
      <c r="E306" s="8">
        <v>206.3</v>
      </c>
      <c r="F306" s="8">
        <v>539.70000000000005</v>
      </c>
      <c r="G306" s="8">
        <v>29.5</v>
      </c>
      <c r="H306" s="8">
        <v>223.3</v>
      </c>
      <c r="I306" s="8">
        <v>254.8</v>
      </c>
      <c r="J306" s="8">
        <v>31.8</v>
      </c>
      <c r="K306">
        <v>0.34524866785079933</v>
      </c>
    </row>
    <row r="307" spans="1:11" x14ac:dyDescent="0.25">
      <c r="A307" s="4">
        <v>42185</v>
      </c>
      <c r="B307" s="8">
        <v>1281.3</v>
      </c>
      <c r="C307" s="8">
        <v>457.5</v>
      </c>
      <c r="D307" s="8">
        <v>170.4</v>
      </c>
      <c r="E307" s="8">
        <v>294.10000000000002</v>
      </c>
      <c r="F307" s="8">
        <v>860.3</v>
      </c>
      <c r="G307" s="8">
        <v>185.8</v>
      </c>
      <c r="H307" s="8">
        <v>345.5</v>
      </c>
      <c r="I307" s="8">
        <v>317.60000000000002</v>
      </c>
      <c r="J307" s="8">
        <v>-46.4</v>
      </c>
      <c r="K307">
        <v>0.35705923671271367</v>
      </c>
    </row>
    <row r="308" spans="1:11" x14ac:dyDescent="0.25">
      <c r="A308" s="4">
        <v>42216</v>
      </c>
      <c r="B308" s="8">
        <v>1480</v>
      </c>
      <c r="C308" s="8">
        <v>275.2</v>
      </c>
      <c r="D308" s="8">
        <v>-3.6</v>
      </c>
      <c r="E308" s="8">
        <v>278.89999999999998</v>
      </c>
      <c r="F308" s="8">
        <v>312.7</v>
      </c>
      <c r="G308" s="8">
        <v>-75.8</v>
      </c>
      <c r="H308" s="8">
        <v>256.7</v>
      </c>
      <c r="I308" s="8">
        <v>102.8</v>
      </c>
      <c r="J308" s="8">
        <v>886.4</v>
      </c>
      <c r="K308">
        <v>0.18594594594594593</v>
      </c>
    </row>
    <row r="309" spans="1:11" x14ac:dyDescent="0.25">
      <c r="A309" s="4">
        <v>42247</v>
      </c>
      <c r="B309" s="8">
        <v>809.6</v>
      </c>
      <c r="C309" s="8">
        <v>353</v>
      </c>
      <c r="D309" s="8">
        <v>67.5</v>
      </c>
      <c r="E309" s="8">
        <v>285.5</v>
      </c>
      <c r="F309" s="8">
        <v>421</v>
      </c>
      <c r="G309" s="8">
        <v>28.9</v>
      </c>
      <c r="H309" s="8">
        <v>245.7</v>
      </c>
      <c r="I309" s="8">
        <v>121.7</v>
      </c>
      <c r="J309" s="8">
        <v>-54.6</v>
      </c>
      <c r="K309">
        <v>0.43601778656126483</v>
      </c>
    </row>
    <row r="310" spans="1:11" x14ac:dyDescent="0.25">
      <c r="A310" s="4">
        <v>42277</v>
      </c>
      <c r="B310" s="8">
        <v>1050</v>
      </c>
      <c r="C310" s="8">
        <v>421.8</v>
      </c>
      <c r="D310" s="8">
        <v>94.8</v>
      </c>
      <c r="E310" s="8">
        <v>325.60000000000002</v>
      </c>
      <c r="F310" s="8">
        <v>626.29999999999995</v>
      </c>
      <c r="G310" s="8">
        <v>216.9</v>
      </c>
      <c r="H310" s="8">
        <v>28.4</v>
      </c>
      <c r="I310" s="8">
        <v>355.5</v>
      </c>
      <c r="J310" s="8">
        <v>15.6</v>
      </c>
      <c r="K310">
        <v>0.40171428571428575</v>
      </c>
    </row>
    <row r="311" spans="1:11" x14ac:dyDescent="0.25">
      <c r="A311" s="4">
        <v>42308</v>
      </c>
      <c r="B311" s="8">
        <v>513.6</v>
      </c>
      <c r="C311" s="8">
        <v>167.1</v>
      </c>
      <c r="D311" s="8">
        <v>30.2</v>
      </c>
      <c r="E311" s="8">
        <v>199.8</v>
      </c>
      <c r="F311" s="8">
        <v>388.1</v>
      </c>
      <c r="G311" s="8">
        <v>30.2</v>
      </c>
      <c r="H311" s="8">
        <v>183.6</v>
      </c>
      <c r="I311" s="8">
        <v>151.9</v>
      </c>
      <c r="J311" s="8">
        <v>-39.5</v>
      </c>
      <c r="K311">
        <v>0.32535046728971961</v>
      </c>
    </row>
    <row r="312" spans="1:11" x14ac:dyDescent="0.25">
      <c r="A312" s="4">
        <v>42338</v>
      </c>
      <c r="B312" s="8">
        <v>708.9</v>
      </c>
      <c r="C312" s="8">
        <v>384.4</v>
      </c>
      <c r="D312" s="8">
        <v>56.7</v>
      </c>
      <c r="E312" s="8">
        <v>327.8</v>
      </c>
      <c r="F312" s="8">
        <v>501.1</v>
      </c>
      <c r="G312" s="8">
        <v>195.2</v>
      </c>
      <c r="H312" s="8">
        <v>142.6</v>
      </c>
      <c r="I312" s="8">
        <v>131.69999999999999</v>
      </c>
      <c r="J312" s="8">
        <v>-167.1</v>
      </c>
      <c r="K312">
        <v>0.54224855409789818</v>
      </c>
    </row>
    <row r="313" spans="1:11" x14ac:dyDescent="0.25">
      <c r="A313" s="4">
        <v>42369</v>
      </c>
      <c r="B313" s="8">
        <v>597.79999999999995</v>
      </c>
      <c r="C313" s="8">
        <v>318.5</v>
      </c>
      <c r="D313" s="8">
        <v>-42.8</v>
      </c>
      <c r="E313" s="8">
        <v>292.39999999999998</v>
      </c>
      <c r="F313" s="8">
        <v>510.8</v>
      </c>
      <c r="G313" s="8">
        <v>264.60000000000002</v>
      </c>
      <c r="H313" s="8">
        <v>-66.2</v>
      </c>
      <c r="I313" s="8">
        <v>346.4</v>
      </c>
      <c r="J313" s="8">
        <v>-219.6</v>
      </c>
      <c r="K313">
        <v>0.53278688524590168</v>
      </c>
    </row>
    <row r="314" spans="1:11" x14ac:dyDescent="0.25">
      <c r="A314" s="4">
        <v>42400</v>
      </c>
      <c r="B314" s="8">
        <v>2510</v>
      </c>
      <c r="C314" s="8">
        <v>607.5</v>
      </c>
      <c r="D314" s="8">
        <v>129.19999999999999</v>
      </c>
      <c r="E314" s="8">
        <v>478.3</v>
      </c>
      <c r="F314" s="8">
        <v>1940</v>
      </c>
      <c r="G314" s="8">
        <v>452.2</v>
      </c>
      <c r="H314" s="8">
        <v>371.9</v>
      </c>
      <c r="I314" s="8">
        <v>1060</v>
      </c>
      <c r="J314" s="8">
        <v>-40.6</v>
      </c>
      <c r="K314">
        <v>0.24203187250996017</v>
      </c>
    </row>
    <row r="315" spans="1:11" x14ac:dyDescent="0.25">
      <c r="A315" s="4">
        <v>42429</v>
      </c>
      <c r="B315" s="8">
        <v>726.6</v>
      </c>
      <c r="C315" s="8">
        <v>-6.5</v>
      </c>
      <c r="D315" s="8">
        <v>-188.5</v>
      </c>
      <c r="E315" s="8">
        <v>182</v>
      </c>
      <c r="F315" s="8">
        <v>810.7</v>
      </c>
      <c r="G315" s="8">
        <v>332.6</v>
      </c>
      <c r="H315" s="8">
        <v>-58.3</v>
      </c>
      <c r="I315" s="8">
        <v>502.2</v>
      </c>
      <c r="J315" s="8">
        <v>-72.2</v>
      </c>
      <c r="K315">
        <f>AVERAGE(K314,K316)</f>
        <v>0.35422761508709688</v>
      </c>
    </row>
    <row r="316" spans="1:11" x14ac:dyDescent="0.25">
      <c r="A316" s="4">
        <v>42460</v>
      </c>
      <c r="B316" s="8">
        <v>1370</v>
      </c>
      <c r="C316" s="8">
        <v>639</v>
      </c>
      <c r="D316" s="8">
        <v>206.3</v>
      </c>
      <c r="E316" s="8">
        <v>439.7</v>
      </c>
      <c r="F316" s="8">
        <v>669.3</v>
      </c>
      <c r="G316" s="8">
        <v>88</v>
      </c>
      <c r="H316" s="8">
        <v>51.8</v>
      </c>
      <c r="I316" s="8">
        <v>507.8</v>
      </c>
      <c r="J316" s="8">
        <v>46.8</v>
      </c>
      <c r="K316">
        <v>0.4664233576642336</v>
      </c>
    </row>
    <row r="317" spans="1:11" x14ac:dyDescent="0.25">
      <c r="A317" s="4">
        <v>42490</v>
      </c>
      <c r="B317" s="8">
        <v>555.6</v>
      </c>
      <c r="C317" s="8">
        <v>421.7</v>
      </c>
      <c r="D317" s="8">
        <v>-6.4</v>
      </c>
      <c r="E317" s="8">
        <v>428</v>
      </c>
      <c r="F317" s="8">
        <v>141.5</v>
      </c>
      <c r="G317" s="8">
        <v>-92.5</v>
      </c>
      <c r="H317" s="8">
        <v>238.8</v>
      </c>
      <c r="I317" s="8">
        <v>-43</v>
      </c>
      <c r="J317" s="8">
        <v>-12.8</v>
      </c>
      <c r="K317">
        <v>0.75899928005759532</v>
      </c>
    </row>
    <row r="318" spans="1:11" x14ac:dyDescent="0.25">
      <c r="A318" s="4">
        <v>42521</v>
      </c>
      <c r="B318" s="8">
        <v>985.5</v>
      </c>
      <c r="C318" s="8">
        <v>575.9</v>
      </c>
      <c r="D318" s="8">
        <v>47.8</v>
      </c>
      <c r="E318" s="8">
        <v>528.1</v>
      </c>
      <c r="F318" s="8">
        <v>359.7</v>
      </c>
      <c r="G318" s="8">
        <v>-12.1</v>
      </c>
      <c r="H318" s="8">
        <v>156.4</v>
      </c>
      <c r="I318" s="8">
        <v>182.5</v>
      </c>
      <c r="J318" s="8">
        <v>49.900000000000091</v>
      </c>
      <c r="K318">
        <v>0.58437341451040081</v>
      </c>
    </row>
  </sheetData>
  <pageMargins left="0.7" right="0.7" top="0.75" bottom="0.75" header="0.3" footer="0.3"/>
  <pageSetup paperSize="17" orientation="landscape" r:id="rId1"/>
  <headerFooter>
    <oddHeader>&amp;C&amp;"-,Bold"&amp;12Historical Breakdown of Flows in Chinese RMB Bank Loans&amp;R&amp;"-,Bold"&amp;12&amp;P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total_credit_%_flow_data</vt:lpstr>
      <vt:lpstr>total_credit_gdp_data</vt:lpstr>
      <vt:lpstr>total_credit_stock_data</vt:lpstr>
      <vt:lpstr>total_credit_flow_data</vt:lpstr>
      <vt:lpstr>rmb_loan_flow_data</vt:lpstr>
      <vt:lpstr>total_credit_%_flow_chart</vt:lpstr>
      <vt:lpstr>total_credit_%_flow_det_chart</vt:lpstr>
      <vt:lpstr>total_credit_flow_chart</vt:lpstr>
      <vt:lpstr>total_credit_gdp_chart</vt:lpstr>
      <vt:lpstr>unit_of_credit_gdp_chart</vt:lpstr>
      <vt:lpstr>rmb_loan_flow_data!Print_Area</vt:lpstr>
    </vt:vector>
  </TitlesOfParts>
  <Company>MackayShields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2016-06-27T14:20:52Z</cp:lastPrinted>
  <dcterms:created xsi:type="dcterms:W3CDTF">2016-04-27T00:29:33Z</dcterms:created>
  <dcterms:modified xsi:type="dcterms:W3CDTF">2016-09-12T20:48:24Z</dcterms:modified>
</cp:coreProperties>
</file>